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380" tabRatio="847" activeTab="13"/>
  </bookViews>
  <sheets>
    <sheet name="总汇" sheetId="19" r:id="rId1"/>
    <sheet name="302槽型" sheetId="1" r:id="rId2"/>
    <sheet name="307孔型 短" sheetId="32" r:id="rId3"/>
    <sheet name="308孔型 长" sheetId="36" r:id="rId4"/>
    <sheet name="SKD440 型" sheetId="45" r:id="rId5"/>
    <sheet name="公制 插销螺套" sheetId="24" r:id="rId6"/>
    <sheet name=" 自锁 插销螺套 " sheetId="63" r:id="rId7"/>
    <sheet name="美-英制 插销螺套 " sheetId="64" r:id="rId8"/>
    <sheet name="337 338 盲孔型" sheetId="31" r:id="rId9"/>
    <sheet name="317 318 孔型 " sheetId="46" r:id="rId10"/>
    <sheet name="302H307 308E型 " sheetId="47" r:id="rId11"/>
    <sheet name="DIN7965型" sheetId="48" r:id="rId12"/>
    <sheet name="303 薄壁型 " sheetId="49" r:id="rId13"/>
    <sheet name="安钛定制" sheetId="52" r:id="rId14"/>
    <sheet name="201型（内外牙一字槽） " sheetId="51" r:id="rId15"/>
    <sheet name="201-45#发黑系列" sheetId="62" r:id="rId16"/>
    <sheet name="200型（内外牙）" sheetId="50" r:id="rId17"/>
    <sheet name="200H B 型 " sheetId="61" r:id="rId18"/>
    <sheet name="钢丝螺套及配套工具" sheetId="53" r:id="rId19"/>
    <sheet name="HHS型" sheetId="54" r:id="rId20"/>
    <sheet name="密实螺套型" sheetId="66" r:id="rId21"/>
    <sheet name="自攻插销配套工具" sheetId="56" r:id="rId22"/>
    <sheet name="客户定制" sheetId="55" r:id="rId23"/>
    <sheet name="大圣 定制 " sheetId="65" r:id="rId24"/>
    <sheet name="其它型号" sheetId="57" r:id="rId25"/>
    <sheet name="插销销子-钢丝" sheetId="58" r:id="rId26"/>
    <sheet name="空白表格" sheetId="34" r:id="rId27"/>
    <sheet name="空白表格 (2)" sheetId="60" r:id="rId28"/>
    <sheet name="Sheet1" sheetId="59" r:id="rId29"/>
  </sheets>
  <definedNames>
    <definedName name="_xlnm._FilterDatabase" localSheetId="1" hidden="1">'302槽型'!$A$4:$AO$628</definedName>
    <definedName name="_xlnm._FilterDatabase" localSheetId="2" hidden="1">'307孔型 短'!$A$4:$AN$232</definedName>
    <definedName name="_xlnm._FilterDatabase" localSheetId="3" hidden="1">'308孔型 长'!$A$4:$AN$226</definedName>
    <definedName name="_xlnm._FilterDatabase" localSheetId="4" hidden="1">'SKD440 型'!$A$4:$AN$198</definedName>
    <definedName name="_xlnm._FilterDatabase" localSheetId="5" hidden="1">'公制 插销螺套'!$A$4:$AM$364</definedName>
    <definedName name="_xlnm._FilterDatabase" localSheetId="6" hidden="1">' 自锁 插销螺套 '!$A$4:$AM$110</definedName>
    <definedName name="_xlnm._FilterDatabase" localSheetId="7" hidden="1">'美-英制 插销螺套 '!$A$4:$AM$148</definedName>
    <definedName name="_xlnm._FilterDatabase" localSheetId="8" hidden="1">'337 338 盲孔型'!$A$4:$AN$199</definedName>
    <definedName name="_xlnm._FilterDatabase" localSheetId="9" hidden="1">'317 318 孔型 '!$A$4:$AN$188</definedName>
    <definedName name="_xlnm._FilterDatabase" localSheetId="10" hidden="1">'302H307 308E型 '!$A$4:$AN$212</definedName>
    <definedName name="_xlnm._FilterDatabase" localSheetId="11" hidden="1">DIN7965型!$A$4:$AN$206</definedName>
    <definedName name="_xlnm._FilterDatabase" localSheetId="12" hidden="1">'303 薄壁型 '!$A$4:$AN$208</definedName>
    <definedName name="_xlnm._FilterDatabase" localSheetId="13" hidden="1">安钛定制!$A$4:$AN$242</definedName>
    <definedName name="_xlnm._FilterDatabase" localSheetId="14" hidden="1">'201型（内外牙一字槽） '!$A$4:$AN$510</definedName>
    <definedName name="_xlnm._FilterDatabase" localSheetId="15" hidden="1">'201-45#发黑系列'!$A$4:$AN$380</definedName>
    <definedName name="_xlnm._FilterDatabase" localSheetId="16" hidden="1">'200型（内外牙）'!$A$4:$AN$254</definedName>
    <definedName name="_xlnm._FilterDatabase" localSheetId="17" hidden="1">'200H B 型 '!$A$4:$AN$214</definedName>
    <definedName name="_xlnm._FilterDatabase" localSheetId="18" hidden="1">钢丝螺套及配套工具!$A$4:$AN$350</definedName>
    <definedName name="_xlnm._FilterDatabase" localSheetId="19" hidden="1">HHS型!$A$4:$AN$424</definedName>
    <definedName name="_xlnm._FilterDatabase" localSheetId="20" hidden="1">密实螺套型!$A$4:$AN$394</definedName>
    <definedName name="_xlnm._FilterDatabase" localSheetId="21" hidden="1">自攻插销配套工具!$A$4:$AN$352</definedName>
    <definedName name="_xlnm._FilterDatabase" localSheetId="22" hidden="1">客户定制!$A$4:$AO$280</definedName>
    <definedName name="_xlnm._FilterDatabase" localSheetId="23" hidden="1">'大圣 定制 '!$A$4:$AO$522</definedName>
    <definedName name="_xlnm._FilterDatabase" localSheetId="24" hidden="1">其它型号!$A$4:$AN$378</definedName>
    <definedName name="_xlnm._FilterDatabase" localSheetId="25" hidden="1">'插销销子-钢丝'!$A$4:$AN$380</definedName>
    <definedName name="_xlnm._FilterDatabase" localSheetId="26" hidden="1">空白表格!$A$4:$AN$374</definedName>
    <definedName name="_xlnm._FilterDatabase" localSheetId="27" hidden="1">'空白表格 (2)'!$A$4:$AN$374</definedName>
    <definedName name="SKD440型库存明细">空白表格!$A$1:$I$1</definedName>
    <definedName name="SKD440型库存明细" localSheetId="4">'SKD440 型'!$A$1:$I$1</definedName>
    <definedName name="SKD440型库存明细" localSheetId="24">其它型号!$A$1:$I$1</definedName>
    <definedName name="SKD440型库存明细" localSheetId="25">'插销销子-钢丝'!$A$1:$I$1</definedName>
    <definedName name="SKD440型库存明细" localSheetId="27">'空白表格 (2)'!$A$1:$I$1</definedName>
    <definedName name="SKD440型库存明细" localSheetId="15">'201-45#发黑系列'!$A$1:$I$1</definedName>
    <definedName name="SKD440型库存明细" localSheetId="20">密实螺套型!$A$1:$I$1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1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1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2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槽深5.0</t>
        </r>
      </text>
    </comment>
    <comment ref="C2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槽深7.0</t>
        </r>
      </text>
    </comment>
    <comment ref="C2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槽深8.8
</t>
        </r>
      </text>
    </comment>
    <comment ref="C2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2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槽深5.0</t>
        </r>
      </text>
    </comment>
    <comment ref="C3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槽深9.5</t>
        </r>
      </text>
    </comment>
    <comment ref="C3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杨雷军定制
小槽</t>
        </r>
      </text>
    </comment>
    <comment ref="C3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3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302牙条</t>
        </r>
      </text>
    </comment>
    <comment ref="C1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外径：11.85
牙底径：11.65
</t>
        </r>
      </text>
    </comment>
    <comment ref="C1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302型牙条</t>
        </r>
      </text>
    </comment>
    <comment ref="C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302型牙条</t>
        </r>
      </text>
    </comment>
    <comment ref="C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302型牙条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大孔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1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7.5销子</t>
        </r>
      </text>
    </comment>
    <comment ref="C1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10.0销子</t>
        </r>
      </text>
    </comment>
    <comment ref="C1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3个销子</t>
        </r>
      </text>
    </comment>
    <comment ref="C1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四个销子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线割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不过环规</t>
        </r>
      </text>
    </comment>
    <comment ref="C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可过环规</t>
        </r>
      </text>
    </commen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不过环规</t>
        </r>
      </text>
    </comment>
    <comment ref="C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可过环规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C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全车制</t>
        </r>
      </text>
    </comment>
    <comment ref="C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D4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深黄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C27" authorId="0">
      <text>
        <r>
          <rPr>
            <b/>
            <sz val="9"/>
            <rFont val="宋体"/>
            <charset val="134"/>
          </rPr>
          <t>Administrator:     内六角</t>
        </r>
      </text>
    </comment>
    <comment ref="C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</commentList>
</comments>
</file>

<file path=xl/sharedStrings.xml><?xml version="1.0" encoding="utf-8"?>
<sst xmlns="http://schemas.openxmlformats.org/spreadsheetml/2006/main" count="18260" uniqueCount="1763">
  <si>
    <t>三诚-分类汇总明细</t>
  </si>
  <si>
    <t>备货成本统计</t>
  </si>
  <si>
    <t>类别</t>
  </si>
  <si>
    <t>本月入库总汇</t>
  </si>
  <si>
    <t>本月出库总汇</t>
  </si>
  <si>
    <t>上月库存</t>
  </si>
  <si>
    <t>现库存</t>
  </si>
  <si>
    <t>增浮率</t>
  </si>
  <si>
    <t>常规</t>
  </si>
  <si>
    <t>302槽型</t>
  </si>
  <si>
    <t>特殊常规-薄壁型</t>
  </si>
  <si>
    <t>307孔型</t>
  </si>
  <si>
    <t>内外牙</t>
  </si>
  <si>
    <t>308孔型</t>
  </si>
  <si>
    <t>内外牙一字槽</t>
  </si>
  <si>
    <t>带帽子型</t>
  </si>
  <si>
    <t>非标槽型</t>
  </si>
  <si>
    <t>盲孔型</t>
  </si>
  <si>
    <t>非标孔型</t>
  </si>
  <si>
    <t>303薄壁型</t>
  </si>
  <si>
    <t>螺母-H-E型</t>
  </si>
  <si>
    <t>201型有槽</t>
  </si>
  <si>
    <t>特殊非标</t>
  </si>
  <si>
    <t>200型无槽</t>
  </si>
  <si>
    <t>特殊材质</t>
  </si>
  <si>
    <t>插销螺套</t>
  </si>
  <si>
    <t>安装工具</t>
  </si>
  <si>
    <t>插销胚料</t>
  </si>
  <si>
    <t>合计：</t>
  </si>
  <si>
    <t>汇总：</t>
  </si>
  <si>
    <t>302槽型自攻螺套库存明细</t>
  </si>
  <si>
    <t>日期</t>
  </si>
  <si>
    <t>本月入库统计</t>
  </si>
  <si>
    <t>每日入库统计</t>
  </si>
  <si>
    <t>本月出库统计</t>
  </si>
  <si>
    <t>每日出库统计</t>
  </si>
  <si>
    <t>序号</t>
  </si>
  <si>
    <t>规格</t>
  </si>
  <si>
    <t>材质</t>
  </si>
  <si>
    <t>上月结存</t>
  </si>
  <si>
    <t>单位</t>
  </si>
  <si>
    <t>入/出库</t>
  </si>
  <si>
    <t>汇总</t>
  </si>
  <si>
    <t>M2*0.4-L6-M4.5*0.5</t>
  </si>
  <si>
    <t>SUS303</t>
  </si>
  <si>
    <t>pcs</t>
  </si>
  <si>
    <t>入库</t>
  </si>
  <si>
    <t>出库</t>
  </si>
  <si>
    <t>1215黄锌</t>
  </si>
  <si>
    <t>M2*0.4-L4-M4.5*0.5</t>
  </si>
  <si>
    <t>M2.5*0.45-L6-M4.5*0.5</t>
  </si>
  <si>
    <t>1215彩锌</t>
  </si>
  <si>
    <t>M3*0.5-L6-M5*0.5</t>
  </si>
  <si>
    <t>1215蓝锌</t>
  </si>
  <si>
    <t>M3*0.5-L7.5-M6.5*0.75</t>
  </si>
  <si>
    <t>C3604</t>
  </si>
  <si>
    <t>M3*0.5-L3-M5*0.5</t>
  </si>
  <si>
    <t>304F</t>
  </si>
  <si>
    <t>M3*0.5-L3.5-M5*0.5</t>
  </si>
  <si>
    <t>M3*0.5-L4-M5*0.5</t>
  </si>
  <si>
    <t>M3*0.5-L5-M5*0.5</t>
  </si>
  <si>
    <t>M3*0.5-L8-M5*0.5</t>
  </si>
  <si>
    <t>M3*0.5-L10-M5*0.5</t>
  </si>
  <si>
    <t>M3*0.5-L12-M5*0.5</t>
  </si>
  <si>
    <t>M3.5*0.6-L6-M5*0.5</t>
  </si>
  <si>
    <t>M4*0.7-L8-M6.5*0.75</t>
  </si>
  <si>
    <t>316材质</t>
  </si>
  <si>
    <t>304材质</t>
  </si>
  <si>
    <t>3022型</t>
  </si>
  <si>
    <t>M4*0.7-L8-M6.5*0.75（内六角）</t>
  </si>
  <si>
    <t>M4*0.7-L8-M6*0.75</t>
  </si>
  <si>
    <t>M4*0.7-L10-M6*0.75</t>
  </si>
  <si>
    <t>M4*0.7-L3-M6.5*0.75</t>
  </si>
  <si>
    <t>M4*0.7-L3.5-M6.5*0.75</t>
  </si>
  <si>
    <t>M4*0.7-L4-M6.5*0.75</t>
  </si>
  <si>
    <t>国标304</t>
  </si>
  <si>
    <t>M4*0.7-L5-M6.5*0.75</t>
  </si>
  <si>
    <t>M4*0.7-L5.5-M6.5*0.75</t>
  </si>
  <si>
    <t>M4*0.7-L6-M6.5*0.75</t>
  </si>
  <si>
    <t>M4*0.7-L7-M6.5*0.75</t>
  </si>
  <si>
    <t>M4*0.7-L10-M6.5*0.75</t>
  </si>
  <si>
    <t>M4*0.7-L12-M6.5*0.75</t>
  </si>
  <si>
    <t>M4*0.7-L14-M6.5*0.75</t>
  </si>
  <si>
    <t>M4*0.7-L15-M6.5*0.75</t>
  </si>
  <si>
    <t>M4*0.7-L8-M7.5*0.75</t>
  </si>
  <si>
    <t>M5*0.8-L10-M8*1.0</t>
  </si>
  <si>
    <t>302M型</t>
  </si>
  <si>
    <t>M5*0.8-L10-M8*1.0(内六角)</t>
  </si>
  <si>
    <t>M5*0.8-L4-M8*1.0</t>
  </si>
  <si>
    <t>M5*0.8-L5-M8*1.0</t>
  </si>
  <si>
    <t>M5*0.8-L6-M8*1.0</t>
  </si>
  <si>
    <t>M5*0.8-L6.5-M8*1.0</t>
  </si>
  <si>
    <t>M5*0.8-L7-M8*1.0</t>
  </si>
  <si>
    <t>M5*0.8-L7.5-M8*1.0</t>
  </si>
  <si>
    <t>M5*0.8-L8-M8*1.0</t>
  </si>
  <si>
    <t>M5*0.8-L9-M8*1.0</t>
  </si>
  <si>
    <t>M5*0.8-L12-M8*1.0</t>
  </si>
  <si>
    <t>M5*0.8-L13-M8*1.0</t>
  </si>
  <si>
    <t>M5*0.8-L12-M8*1.25</t>
  </si>
  <si>
    <t>M6*1.0-L12-M9*1.0</t>
  </si>
  <si>
    <t>1215渗碳</t>
  </si>
  <si>
    <t>M6*1.0-L9-M9*1.0</t>
  </si>
  <si>
    <t>M6*1.0-L6.5-M9*1.0</t>
  </si>
  <si>
    <t>M6*1.0-L8-M9*1.0</t>
  </si>
  <si>
    <t>M6*1.0-L10-M9*1.0</t>
  </si>
  <si>
    <t>M6*1.0-L14-M10*1.5</t>
  </si>
  <si>
    <t>M6*1.0-L14-M10*1.5（内六角）</t>
  </si>
  <si>
    <t>M6*1.0-L6-M10*1.5</t>
  </si>
  <si>
    <t>M6*1.0-L8-M10*1.5</t>
  </si>
  <si>
    <t>M6*1.0-L10-M10*1.5</t>
  </si>
  <si>
    <t>M6*1.0-L12-M10*1.5</t>
  </si>
  <si>
    <t>M6*1.0-L18-M10*1.5</t>
  </si>
  <si>
    <t>M6*1.0-L9-M10*1.5</t>
  </si>
  <si>
    <t>M6*1.0-L11-M10*1.5</t>
  </si>
  <si>
    <t>M8*1.25-L15-M12*1.5</t>
  </si>
  <si>
    <t>M8*1.25-L15-M12*1.5（内六角）</t>
  </si>
  <si>
    <t>M8*1.25-L6-M12*1.5</t>
  </si>
  <si>
    <t>M8*1.25-L8-M12*1.5</t>
  </si>
  <si>
    <t>M8*1.25-L10-M12*1.5</t>
  </si>
  <si>
    <t>M8*1.25-L12-M12*1.5</t>
  </si>
  <si>
    <t>M8*1.25-L14-M12*1.5</t>
  </si>
  <si>
    <t>M8*1.25-L16-M12*1.5</t>
  </si>
  <si>
    <t>M8*1.25-L18-M12*1.5（槽深5.0）</t>
  </si>
  <si>
    <t>M8*1.25-L18-M12*1.5（槽深7.0）</t>
  </si>
  <si>
    <t>M8*1.25-L25-M12*1.5</t>
  </si>
  <si>
    <t>M8*1.25-L7.5-M12*1.5</t>
  </si>
  <si>
    <t>M8*1.25-L12-M12*1.75</t>
  </si>
  <si>
    <t>M8*1.25-L20-M12*1.5</t>
  </si>
  <si>
    <t>M10*1.5-L18-M14*1.5</t>
  </si>
  <si>
    <t>M10*1.5-L18-M14*1.5（槽深8.8）</t>
  </si>
  <si>
    <t>M10*1.5-L18-M14*1.5（内六角）</t>
  </si>
  <si>
    <t>M10*1.25-L18-M14*1.5</t>
  </si>
  <si>
    <t>M10*1.25-L25-M14*1.5</t>
  </si>
  <si>
    <t>M10*1.25-L11-M14*1.5</t>
  </si>
  <si>
    <t>M10*1.5-L15-M14*1.5</t>
  </si>
  <si>
    <t>M10*1.5-L23-M14*1.5（槽深5.0）</t>
  </si>
  <si>
    <t>M10*1.5-L25-M14*1.5</t>
  </si>
  <si>
    <t>M10*1.5-16-M14*1.5</t>
  </si>
  <si>
    <t>M10*1.5-L12-M14*1.5</t>
  </si>
  <si>
    <t>M10*1.5-L18-M22*1.5（过滤架）</t>
  </si>
  <si>
    <t>M12*1.75-L22-M16*1.5</t>
  </si>
  <si>
    <t>M12*1.75-L22-M16*1.5(内六角)</t>
  </si>
  <si>
    <t>M12*1.25-L22-M16*1.5</t>
  </si>
  <si>
    <t>M12*1.5-L22-M16*1.5</t>
  </si>
  <si>
    <t>M12*1.75-L22-M16*1.5（槽深9.5）</t>
  </si>
  <si>
    <t>M12*1.75-L22-M16*1.5（小槽）</t>
  </si>
  <si>
    <t>M12*1.75-L10-M16*1.5</t>
  </si>
  <si>
    <t>M12*1.75-L18-M16*1.5</t>
  </si>
  <si>
    <t>M12*1.75-L25-M16*1.5</t>
  </si>
  <si>
    <t>M12*1.75-L20-M16*1.5</t>
  </si>
  <si>
    <t>M12*1.75-L40-M16*1.5</t>
  </si>
  <si>
    <t>M12*1.75-L16.5-M16*1.5</t>
  </si>
  <si>
    <t>M12*1.75-L22-M26*1.5（过滤架）</t>
  </si>
  <si>
    <t>M14*2.0-L24-M18*1.5</t>
  </si>
  <si>
    <t>M16*2.0-L22-M20*1.5</t>
  </si>
  <si>
    <t>M16*2.0-L22-M22*1.5</t>
  </si>
  <si>
    <t>M16*2.0-L30-M20*1.5</t>
  </si>
  <si>
    <t>M16*2.0-L35-M20*1.5</t>
  </si>
  <si>
    <t>M16*2.0-L22-M33*1.5（过滤架）</t>
  </si>
  <si>
    <t>M18*2.5-L24-M22*1.5</t>
  </si>
  <si>
    <t>M18*2.5-L24-M24*1.5</t>
  </si>
  <si>
    <t>M20*2.5-L27-M26*1.5</t>
  </si>
  <si>
    <t>M24*3.0-L30-M30*1.5</t>
  </si>
  <si>
    <t>美标槽型</t>
  </si>
  <si>
    <t>8-32-L8-M6.5*0.75</t>
  </si>
  <si>
    <t>4-40-L6-M5*0.5</t>
  </si>
  <si>
    <t>10-24-L10-M8*1.0</t>
  </si>
  <si>
    <t>6-32-L7-M6*0.75</t>
  </si>
  <si>
    <t>1/4-20-L14-M10*1.5</t>
  </si>
  <si>
    <t>10-32-L10-M8*1.0</t>
  </si>
  <si>
    <t>6-32-L10-M6*0.75</t>
  </si>
  <si>
    <t>307孔型自攻螺套库存明细</t>
  </si>
  <si>
    <t>1215 
蓝锌</t>
  </si>
  <si>
    <t>M2.5*0.45-L4-M4.5*0.5</t>
  </si>
  <si>
    <t>M3*0.5-L4-M5*0.6</t>
  </si>
  <si>
    <t>1215 
黄锌</t>
  </si>
  <si>
    <t>M4*0.7-L6-M6.5*0.8</t>
  </si>
  <si>
    <t>3072型</t>
  </si>
  <si>
    <t>M4*0.7-L6-M6.5*0.8(内六角)</t>
  </si>
  <si>
    <t>M5*0.8-L7-M8*1.0（内六角）</t>
  </si>
  <si>
    <t>SUS303(盐雾240H)</t>
  </si>
  <si>
    <t>M6*1.0-L8-M10*1.25</t>
  </si>
  <si>
    <t>M6*1.0-L8-M10*1.25(内六角)</t>
  </si>
  <si>
    <t>1215锌镍合金</t>
  </si>
  <si>
    <t>M8*1.25-L9-M12*1.5</t>
  </si>
  <si>
    <t>M8*1.25-L9-M12*1.5（内六角）</t>
  </si>
  <si>
    <t>M10*1.5-L10-M14*1.5</t>
  </si>
  <si>
    <t>M10*1.5-L10-M14*1.5(内六角)</t>
  </si>
  <si>
    <t>M12*1.75-L12-M16*1.75</t>
  </si>
  <si>
    <t>M12*1.75-L12-M16*1.75（内六角）</t>
  </si>
  <si>
    <t>M14*2.0-L14-M18*2.0</t>
  </si>
  <si>
    <t>M16*2.0-L14-M20*2.0</t>
  </si>
  <si>
    <t>非标307孔型</t>
  </si>
  <si>
    <t>M4*0.7-L3-M6.5*0.8</t>
  </si>
  <si>
    <t>M4*0.7-L4-M6.5*0.8</t>
  </si>
  <si>
    <t>M4*0.7-L5-M6.5*0.8</t>
  </si>
  <si>
    <t>M4*0.7-L6-M8*0.8</t>
  </si>
  <si>
    <t>M5*0.8-L5.7-M8*1.0</t>
  </si>
  <si>
    <t>M5*0.8-L10-M12*1.5</t>
  </si>
  <si>
    <t>M6*1.0-L6-M10*1.25</t>
  </si>
  <si>
    <t>M8*1.25-L7-M12*1.5</t>
  </si>
  <si>
    <t>M8*1.25-L9.5-M12*1.5</t>
  </si>
  <si>
    <t>M6*1.0-L8-M12*1.5</t>
  </si>
  <si>
    <t>M6*1.0-L10-M10*1.5（302牙条）</t>
  </si>
  <si>
    <t>M8*1.25-L9-M12*1.5（外径11.85）</t>
  </si>
  <si>
    <t>M8*1.25-L9-M12*1.5（302牙条）</t>
  </si>
  <si>
    <t>M8*1.25-L10-M12*1.5（302牙条）</t>
  </si>
  <si>
    <t>M10*1.5-L10-M14*1.5（302牙条）</t>
  </si>
  <si>
    <t>M10*1.25-L13-M16*2.0</t>
  </si>
  <si>
    <t>M10*1.5-L18-M14*1.5(302牙条)</t>
  </si>
  <si>
    <t>M10*1.5-L22-M14*1.5</t>
  </si>
  <si>
    <t>M10*1.5-L7-M14*1.5</t>
  </si>
  <si>
    <t>M10*1.25-L10-M14*1.5</t>
  </si>
  <si>
    <t>M10*1.25-L12-M14*1.5</t>
  </si>
  <si>
    <t>M10*1.25-L12-M16*2.0</t>
  </si>
  <si>
    <t>M10*1.25-L15-M16*2.0</t>
  </si>
  <si>
    <t>M12*1.25-L12-M16*1.75</t>
  </si>
  <si>
    <t>M12*1.25-L14-M16*2.0</t>
  </si>
  <si>
    <t>1/4-20-L8-M10*1.25</t>
  </si>
  <si>
    <t>M12*1.75-L12-M16*2.0</t>
  </si>
  <si>
    <t>美标孔型</t>
  </si>
  <si>
    <t>308孔型自攻螺套库存明细</t>
  </si>
  <si>
    <t>M3*0.5-L6-M5*0.6</t>
  </si>
  <si>
    <t>M4*0.7-L8-M6.5*0.8</t>
  </si>
  <si>
    <t>3082型</t>
  </si>
  <si>
    <t>M4*0.7-L8-M6.5*0.8(内六角)</t>
  </si>
  <si>
    <t>M5*0.8-L10-M8*1.0（内六角）</t>
  </si>
  <si>
    <t>M6*1.0-L12-M10*1.25</t>
  </si>
  <si>
    <t>M6*1.0-L12-M10*1.25（内六角）</t>
  </si>
  <si>
    <t>M8*1.25-L14-M12*1.5（内六角）</t>
  </si>
  <si>
    <t>1215 
蓝白锌</t>
  </si>
  <si>
    <t>M12*1.75-L22-M16*1.75</t>
  </si>
  <si>
    <t>M12*1.75-L22-M16*1.75（内六角）</t>
  </si>
  <si>
    <t>M14*2.0-L24-M18*2.0</t>
  </si>
  <si>
    <t>M16*2.0-L24-M20*2.0</t>
  </si>
  <si>
    <t>M24*3.0-L30-M30*2.0</t>
  </si>
  <si>
    <t>非标308孔型</t>
  </si>
  <si>
    <t>M3*0.5-L8-M6.5*0.8</t>
  </si>
  <si>
    <t>M4*0.7-L10-M6.5*0.8</t>
  </si>
  <si>
    <t>非标308型</t>
  </si>
  <si>
    <t>M6*1.0-L14-M10*1.25</t>
  </si>
  <si>
    <t>M8*1.25-L12-M12*1.5（过滤架）</t>
  </si>
  <si>
    <t>M10*1.5-L14-M14*1.5</t>
  </si>
  <si>
    <t>M10*1.5-L16-M14*1.5（过滤架）</t>
  </si>
  <si>
    <t>M10*1.5-L18-M16*2.0</t>
  </si>
  <si>
    <t>M10*1.25-L24.5-M14*1.5</t>
  </si>
  <si>
    <t>M10*1.25-L18-M16*2.0</t>
  </si>
  <si>
    <t>M10*1.25-L15-M16*1.75</t>
  </si>
  <si>
    <t>M10*1.5-L16-M14-1.5</t>
  </si>
  <si>
    <t>M10*1.5-L24.5-M14-1.5</t>
  </si>
  <si>
    <t>M10*1.5-L18-M16*1.5</t>
  </si>
  <si>
    <t>M12*1.5-L30-M16*1.5</t>
  </si>
  <si>
    <t>M12*1.75-L18-M16*1.75</t>
  </si>
  <si>
    <t>M16*1.5-L40-M22*1.5</t>
  </si>
  <si>
    <t>M16*2.0-L24-M20*2.0（大孔）</t>
  </si>
  <si>
    <t>美标308孔型</t>
  </si>
  <si>
    <t>6-32-L8-M6*0.75</t>
  </si>
  <si>
    <t>7/16-20-L27-M16*1.5</t>
  </si>
  <si>
    <t>SKD440型库存明细</t>
  </si>
  <si>
    <t>现货</t>
  </si>
  <si>
    <t>SKD440型</t>
  </si>
  <si>
    <t>M3*0.5-L6-OD6.0</t>
  </si>
  <si>
    <t>M3*0.5-L8-OD6.0</t>
  </si>
  <si>
    <t>M3*0.5-L10-OD6.0</t>
  </si>
  <si>
    <t>M4*0.7-L6-OD8.0</t>
  </si>
  <si>
    <t>M4*0.7-L8-OD8.0</t>
  </si>
  <si>
    <t>M4*0.7-L10-OD8.0</t>
  </si>
  <si>
    <t>M4*0.7-L12-OD8.0</t>
  </si>
  <si>
    <t>M5*0.8-L15-OD10.0</t>
  </si>
  <si>
    <t>M5*0.8-L8-OD10.0</t>
  </si>
  <si>
    <t>M5*0.8-L12-OD10.0</t>
  </si>
  <si>
    <t>M5*0.8-L10-OD10.0</t>
  </si>
  <si>
    <t>M5*0.8-L18-OD10.0</t>
  </si>
  <si>
    <t>M5*0.8-L20-OD10.0</t>
  </si>
  <si>
    <t>M5*0.8-L13-OD10.0</t>
  </si>
  <si>
    <t>M5*0.8-L6-OD10.0</t>
  </si>
  <si>
    <t>M6*1.0-L10-OD12.0</t>
  </si>
  <si>
    <t>M6*1.0-L12-OD12.0</t>
  </si>
  <si>
    <t>M6*1.0-L18-OD12.0</t>
  </si>
  <si>
    <t>M6*1.0-L15-OD12.0</t>
  </si>
  <si>
    <t>M6*1.0-L20-OD12.0</t>
  </si>
  <si>
    <t>M6*1.0-L8-OD12.0</t>
  </si>
  <si>
    <t>M8*1.25-L25-OD14.0</t>
  </si>
  <si>
    <t>M8*1.25-L20-OD14.0</t>
  </si>
  <si>
    <t>M8*1.25-L18-OD14.0</t>
  </si>
  <si>
    <t>M8*1.25-L15-OD14.0</t>
  </si>
  <si>
    <t>M8*1.25-L12-OD14.0</t>
  </si>
  <si>
    <t>M8*1.25-L15-OD15.0</t>
  </si>
  <si>
    <t>M10*1.5-L15-OD16.0</t>
  </si>
  <si>
    <t>M10*1.5-L18-OD16.0</t>
  </si>
  <si>
    <t>M10*1.5-L20-OD16.0</t>
  </si>
  <si>
    <t>M10*1.5-L20-OD18.5</t>
  </si>
  <si>
    <t>M10*1.5-L25-OD18.5</t>
  </si>
  <si>
    <t>M10*1.5-L18-OD18.5</t>
  </si>
  <si>
    <t>3/8-16-L15-OD16</t>
  </si>
  <si>
    <t>插销螺套库存明细</t>
  </si>
  <si>
    <t>备注</t>
  </si>
  <si>
    <t>轻型插销螺套</t>
  </si>
  <si>
    <t>M2*0.4-L3-M4*0.7</t>
  </si>
  <si>
    <t>重型插销螺套</t>
  </si>
  <si>
    <t>M2*0.4-L3-M5*0.8</t>
  </si>
  <si>
    <t>M2.5*0.45-L3.8-M4.5*0.75</t>
  </si>
  <si>
    <t>M2.5*0.45-L3-M5*0.8</t>
  </si>
  <si>
    <t>M3*0.5-L4.2-M5*0.8</t>
  </si>
  <si>
    <t>M3*0.5-L6-M5*0.8</t>
  </si>
  <si>
    <t>M3*0.5-L5-M5*0.8</t>
  </si>
  <si>
    <t>M3*0.5-L8-M5*0.8</t>
  </si>
  <si>
    <t>M3*0.5-L10-M5*0.8</t>
  </si>
  <si>
    <t>M4*0.7-L5.2-M6*0.75</t>
  </si>
  <si>
    <t>M4*0.7-L6-M6*0.75</t>
  </si>
  <si>
    <t>M4*0.7-L12-M6*0.75</t>
  </si>
  <si>
    <t>M4*0.7-L15-M6*0.75</t>
  </si>
  <si>
    <t>M5*0.8-L6-M8*1.25</t>
  </si>
  <si>
    <t>M5*0.8-L8-M8*1.25</t>
  </si>
  <si>
    <t>M5*0.8-L10-M8*1.25</t>
  </si>
  <si>
    <t>M5*0.8-L15-M8*1.25</t>
  </si>
  <si>
    <t>M5*0.8-L20-M8*1.25</t>
  </si>
  <si>
    <t>M6*1.0-L10-M10*1.25</t>
  </si>
  <si>
    <t>M6*1.0-L15-M10*1.25</t>
  </si>
  <si>
    <t>M6*1.0-L19.5-M10*1.25</t>
  </si>
  <si>
    <t>M8*1.25-L8-M12*1.25</t>
  </si>
  <si>
    <t>M8*1.25-L10-M12*1.25</t>
  </si>
  <si>
    <t>M8*1.25-L12-M12*1.25</t>
  </si>
  <si>
    <t>M8*1.25-L15-M12*1.25</t>
  </si>
  <si>
    <t>M8*1.25-L20-M12*1.25</t>
  </si>
  <si>
    <t>M8*1.25-L25-M12*1.25</t>
  </si>
  <si>
    <t>M10*1.5-L16-M14*1.5</t>
  </si>
  <si>
    <t>M10*1.5-L20-M14*1.5</t>
  </si>
  <si>
    <t>M10*1.5-L30-M14*1.5</t>
  </si>
  <si>
    <t>M12*1.75-L12-M16*1.5</t>
  </si>
  <si>
    <t>M12*1.75-L16-M16*1.5</t>
  </si>
  <si>
    <t>M4*0.7-L8-M8*1.25</t>
  </si>
  <si>
    <t>M4*0.7-L10-M8*1.25</t>
  </si>
  <si>
    <t>M4*0.7-L20-M8*1.25</t>
  </si>
  <si>
    <t>M5*0.8-L10-M10*1.25</t>
  </si>
  <si>
    <t>M5*0.8-L15-M10*1.25</t>
  </si>
  <si>
    <t>M6*1.0-L12-M12*1.25</t>
  </si>
  <si>
    <t>M8*1.25-L14-M14*1.5</t>
  </si>
  <si>
    <t>M8*1.25-L15-M14*1.5</t>
  </si>
  <si>
    <t>M10*1.25-L16-M6*1.5</t>
  </si>
  <si>
    <t>M10*1.5-L16-M16*1.5</t>
  </si>
  <si>
    <t>M12*1.75-L18-M18*1.5</t>
  </si>
  <si>
    <t>M16*2.0-L15.5-M22*1.5</t>
  </si>
  <si>
    <t>M16*2.0-L25-M22*1.5</t>
  </si>
  <si>
    <t>M16*2.0-L24-M22*1.5</t>
  </si>
  <si>
    <t>M16*2.0-L30-M22*1.5</t>
  </si>
  <si>
    <t>M16*2.0-L28-M22*1.5</t>
  </si>
  <si>
    <t>M16*2.0-L25-M24*1.5</t>
  </si>
  <si>
    <t>M16*2.0-L30-M24*1.5</t>
  </si>
  <si>
    <t>M16*2.0-L40-M24*1.5</t>
  </si>
  <si>
    <t>M16*2.0-L30-M24*2.0</t>
  </si>
  <si>
    <t>1215发黑</t>
  </si>
  <si>
    <t>M4*0.7-L7.5-M6*0.75</t>
  </si>
  <si>
    <t>M6*1.0-L12-M10*1.25（7.5销子）</t>
  </si>
  <si>
    <t>M6*1.0-L12-M10*1.25（10销子）</t>
  </si>
  <si>
    <t>M20*2.5-L30-M30*2.0</t>
  </si>
  <si>
    <t>美制插销螺套</t>
  </si>
  <si>
    <t>5/16-24-L11.1-1/2-13</t>
  </si>
  <si>
    <t>自锁插销螺套</t>
  </si>
  <si>
    <t>10-32-L7.92-3/8-16</t>
  </si>
  <si>
    <t>M6*1.0-L13-M10*1.25（3个销子）</t>
  </si>
  <si>
    <t>M6*1.0-L8-M10*1.25（4个销子）</t>
  </si>
  <si>
    <t>M8*1.25-L30-M12*1.25</t>
  </si>
  <si>
    <t>进口316</t>
  </si>
  <si>
    <t>非标插销螺套</t>
  </si>
  <si>
    <t>M2.5*0.45-L6-M4*0.7</t>
  </si>
  <si>
    <t>M3*0.5-L5-M7*1.0</t>
  </si>
  <si>
    <t>M4*0.7-L5.2-M6*1.0</t>
  </si>
  <si>
    <t>M4*0.7-L5.2-M7*1.0</t>
  </si>
  <si>
    <t>M4*0.7-L10-M7*1.0</t>
  </si>
  <si>
    <t>M6*1.0-L20-M10*1.5</t>
  </si>
  <si>
    <t>M8*1.25-L14-M14*1.25</t>
  </si>
  <si>
    <t>M8*1.25-L12-M14*1.5</t>
  </si>
  <si>
    <t>M10*1.25-L14-M14*1.5</t>
  </si>
  <si>
    <t>M10*1.0-L14-M14*1.5</t>
  </si>
  <si>
    <t>M10*1.5-L24.5-M14*1.5</t>
  </si>
  <si>
    <t>M10*1.5-L56-M14*1.5</t>
  </si>
  <si>
    <t>M10*1.5-L20-M16*1.5</t>
  </si>
  <si>
    <t>M10*1.5-L25-M16*1.5</t>
  </si>
  <si>
    <t>M10*1.5-L29-M16*1.5</t>
  </si>
  <si>
    <t>M10*1.5-L32-M16*1.5</t>
  </si>
  <si>
    <t>M10*1.5-L18-M18*1.5</t>
  </si>
  <si>
    <t>M10*1.5-L18-M20*1.5</t>
  </si>
  <si>
    <t>M12*1.0-L19-M16*1.5</t>
  </si>
  <si>
    <t>M12*1.0-L24-M16*1.5</t>
  </si>
  <si>
    <t>M12*1.25-L16-M16*1.5</t>
  </si>
  <si>
    <t>M12*1.5-L16-M16*1.5</t>
  </si>
  <si>
    <t>M12*1.25-L30-M16*1.5</t>
  </si>
  <si>
    <t>M12*1.75-L18-M20*1.5</t>
  </si>
  <si>
    <t>M12*1.75-L22-M22*1.5</t>
  </si>
  <si>
    <t>M14*1.5-L35-M18*1.5</t>
  </si>
  <si>
    <t>M14*1.5-L26-M18*1.5</t>
  </si>
  <si>
    <t>M14*1.5-L40-M18*1.5</t>
  </si>
  <si>
    <t>M14*1.5-L35-M20*1.5</t>
  </si>
  <si>
    <t>M14*1.5-L41-M20*1.5</t>
  </si>
  <si>
    <t>M14*1.5-L35-M22*1.5</t>
  </si>
  <si>
    <t>M14*2.0-L18-M18*1.5</t>
  </si>
  <si>
    <t>M14*2.0-L20-M20*1.5</t>
  </si>
  <si>
    <t>M16*2.0-L16-M20*1.5</t>
  </si>
  <si>
    <t>M16*2.0-L20-M20*1.5</t>
  </si>
  <si>
    <t>M16*2.0-L28-M24*1.5</t>
  </si>
  <si>
    <t>M16*2.0-L40-M20*1.5</t>
  </si>
  <si>
    <t>M16*1.5-L47-M20*1.5</t>
  </si>
  <si>
    <t>M18*1.5-L20-M24*1.5</t>
  </si>
  <si>
    <t>M18*1.5-L24-M24*1.5</t>
  </si>
  <si>
    <t>M18*1.5-L45-M22*1.5</t>
  </si>
  <si>
    <t>M20*2.5-L30-M30*1.5</t>
  </si>
  <si>
    <t>M20*2.5-L25-M30*2.0</t>
  </si>
  <si>
    <t>M24*3-L33-M33*2.0</t>
  </si>
  <si>
    <t>M30*3.5-L36-M36*2.0</t>
  </si>
  <si>
    <t>M12*1.75-L16-M16*1.5（线割）</t>
  </si>
  <si>
    <t>1/2--L17.2-3/4-</t>
  </si>
  <si>
    <t>美/英制插销螺套</t>
  </si>
  <si>
    <t>7/8-14-L15-M27*1.5</t>
  </si>
  <si>
    <t>3/8-16-L16-M16*1.5</t>
  </si>
  <si>
    <t>7/16-20-L28-M16*1.5</t>
  </si>
  <si>
    <t>3/8-16-L15-M18*1.5</t>
  </si>
  <si>
    <t>1/2-13-L20-M18*1.5</t>
  </si>
  <si>
    <t>1/2-13-L16.5-11/16-12</t>
  </si>
  <si>
    <t>美标重型插销螺套</t>
  </si>
  <si>
    <t>1/4-20-L10.9-7/16-14</t>
  </si>
  <si>
    <t>5/16-18-L12.3-1/2-13</t>
  </si>
  <si>
    <t>1/4-20-L12.3-7/16-14</t>
  </si>
  <si>
    <t>美标轻型插销螺套</t>
  </si>
  <si>
    <t>1/4-20-L9.38-3/8-16（不过环规）</t>
  </si>
  <si>
    <t>1/4-20-L9.38-3/8-16（可过环规）</t>
  </si>
  <si>
    <t>8-32-L5.59-1/4-28</t>
  </si>
  <si>
    <t>3/8-16-L12.7-1/2-13</t>
  </si>
  <si>
    <t>3/8-16-L12.7-9/16-12（不过环规）</t>
  </si>
  <si>
    <t>3/8-16-L12.7-9/16-12（可过环规）</t>
  </si>
  <si>
    <t>5/8-11-L15.75-1/2-20</t>
  </si>
  <si>
    <t>3/8-16-L14-1/2-13</t>
  </si>
  <si>
    <t>10-32-L7.87-5/16-18</t>
  </si>
  <si>
    <t>10-24-L7.87-5/16-18</t>
  </si>
  <si>
    <t>10-32-L7.87-3/8-16</t>
  </si>
  <si>
    <t>10-24-L7.87-3/8-16</t>
  </si>
  <si>
    <t>1/4-20-L9.38-7/16-14</t>
  </si>
  <si>
    <t>5/16-18-L10.9-7/16-14</t>
  </si>
  <si>
    <t>1/4-28-L9.42-3/8-16</t>
  </si>
  <si>
    <t>7/16-20-L14.2-9/16-12</t>
  </si>
  <si>
    <t>7/16-14-L14.22-9/16-12</t>
  </si>
  <si>
    <t>1/2-13-L15.75-5/8-11</t>
  </si>
  <si>
    <t>6-32-L4.3-12-28</t>
  </si>
  <si>
    <t>337/338型库存明细</t>
  </si>
  <si>
    <t>337型</t>
  </si>
  <si>
    <t>M4*0.7-L6-M6.5*0.8(侧孔2.5)</t>
  </si>
  <si>
    <t>M6*1.0-L8-M10*1.25（全车制）</t>
  </si>
  <si>
    <t>M8*1.25-L9-M12*1.5(全车制)</t>
  </si>
  <si>
    <t>美标337型</t>
  </si>
  <si>
    <t>1/4-28-L8-M10*1.25(平底牙)</t>
  </si>
  <si>
    <t>338型</t>
  </si>
  <si>
    <t>M6*1.0-L14-M14*1.5（过滤架）</t>
  </si>
  <si>
    <t>M8*1.25-L15-M16*1.5（过滤架）</t>
  </si>
  <si>
    <t>M12*1.75-L22-M16-1.75</t>
  </si>
  <si>
    <t>美标338孔型</t>
  </si>
  <si>
    <t>317/318型库存明细</t>
  </si>
  <si>
    <t>317孔型</t>
  </si>
  <si>
    <t>M4*0.7-L6-M6.5-0.8</t>
  </si>
  <si>
    <t>318孔型</t>
  </si>
  <si>
    <t>302H307308E型库存明细</t>
  </si>
  <si>
    <t>302H型</t>
  </si>
  <si>
    <t>M3*0.5-L7-M5*0.8-OD7.0</t>
  </si>
  <si>
    <t>M4*0.7-L9-M6.5*0.75-OD9.0</t>
  </si>
  <si>
    <t>M5*0.8-L11-M8*1.0-OD11.0</t>
  </si>
  <si>
    <t>M5*0.8-L12-M8*1.0-OD11.0</t>
  </si>
  <si>
    <t>M6*1.0-L15.5-M10*1.5-OD13</t>
  </si>
  <si>
    <t>M8*1.25-L16.5-M12*1.5-OD15</t>
  </si>
  <si>
    <t>M10*1.5-L19.5-M14*1.5-OD17</t>
  </si>
  <si>
    <t>M12*1.75-L22-M16*1.5-OD19</t>
  </si>
  <si>
    <t>M12*1.75-L35-M16*1.5-OD19</t>
  </si>
  <si>
    <t>307E型</t>
  </si>
  <si>
    <t>M3*0.5-L5-M5*0.6-OD7.0</t>
  </si>
  <si>
    <t>M4*0.7-L7-M6.5*0.8-OD9.0</t>
  </si>
  <si>
    <t>M5*0.8-L8-M8*1.0-OD11.0</t>
  </si>
  <si>
    <t>M6*1.0-L9.5-M10*1.25-OD13.0</t>
  </si>
  <si>
    <t>M6*1.0-L10.5-M10*1.25-OD13.0</t>
  </si>
  <si>
    <t>M8*1.25-L10.5-M12*1.5-OD15.0</t>
  </si>
  <si>
    <t>M10*1.5-L11.5-M14*1.5-OD17.0</t>
  </si>
  <si>
    <t>308E型</t>
  </si>
  <si>
    <t>M3*0.5-L7-M5*0.6-OD7.0</t>
  </si>
  <si>
    <t>M4*0.7-L9-M6.5*0.8-OD9.0</t>
  </si>
  <si>
    <t>M6*1.0-L13.5-M10*1.25-OD13.0</t>
  </si>
  <si>
    <t>DIN7965型库存明细</t>
  </si>
  <si>
    <t>DIN7965</t>
  </si>
  <si>
    <t>PCS</t>
  </si>
  <si>
    <t>DIN7965-2</t>
  </si>
  <si>
    <t>M4*0.7-L10-OD8.0*2.35</t>
  </si>
  <si>
    <t xml:space="preserve">304材质 </t>
  </si>
  <si>
    <t>M6*1.0-L7-OD12.0</t>
  </si>
  <si>
    <t>M8*1.25-L9-OD16.0</t>
  </si>
  <si>
    <t>M10*1.5-L15-OD18.5</t>
  </si>
  <si>
    <t>M8*1.25-L15-OD16.0</t>
  </si>
  <si>
    <t>M8*1.25-L18-OD16.0</t>
  </si>
  <si>
    <t>303薄壁型库存明细</t>
  </si>
  <si>
    <t>M5*0.8-L8-M7*0.8</t>
  </si>
  <si>
    <t>M6*1.0-L8-M8*1.0</t>
  </si>
  <si>
    <t>M6*1.0-L10-M8*1.0</t>
  </si>
  <si>
    <t>M8*1.25-L12-M10*1.25</t>
  </si>
  <si>
    <t>M10*1.0-L10-M12*1.0</t>
  </si>
  <si>
    <t>M10*1.25-L13-M12*1.25</t>
  </si>
  <si>
    <t>M10*1.25-L15-M12*1.25</t>
  </si>
  <si>
    <t>M10*1.5-L15-M12*1.5</t>
  </si>
  <si>
    <t>M12*1.5-L14-M14*1.5</t>
  </si>
  <si>
    <t>M12*1.5-L18-M14*1.5</t>
  </si>
  <si>
    <t>M12*1.75-L18-M14*1.75</t>
  </si>
  <si>
    <t>M12*1.25-L18-M14*1.25</t>
  </si>
  <si>
    <t>密实螺套（AT定制）库存明细</t>
  </si>
  <si>
    <t>200HM</t>
  </si>
  <si>
    <t>M3*0.5-L15-M6*1.0-HD9</t>
  </si>
  <si>
    <t>307无孔</t>
  </si>
  <si>
    <t>308无孔</t>
  </si>
  <si>
    <t>M8*1.25-L14-M12*1.5（有导向）</t>
  </si>
  <si>
    <t>M8*1.25-L14-M12*1.5（无导向）</t>
  </si>
  <si>
    <t>非标338孔</t>
  </si>
  <si>
    <t>非标308无孔</t>
  </si>
  <si>
    <t>308无侧孔</t>
  </si>
  <si>
    <t>M10*1.25-L16-M14*1.5</t>
  </si>
  <si>
    <t>201型</t>
  </si>
  <si>
    <t>M6*1.0-L7-M9*1.25</t>
  </si>
  <si>
    <t>200B型</t>
  </si>
  <si>
    <t>M6*1.0-L23-M10*1.5</t>
  </si>
  <si>
    <t>200HB</t>
  </si>
  <si>
    <t>M6*1.0-L22-M10*1.5-OD14*1.5</t>
  </si>
  <si>
    <t>200HBM</t>
  </si>
  <si>
    <t>M10-L36-M14*1.25-OD17*3.5</t>
  </si>
  <si>
    <t>1215+油</t>
  </si>
  <si>
    <t>非标201型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</si>
  <si>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5.05-L6-M8*1.0</t>
    </r>
  </si>
  <si>
    <t>201盲孔型</t>
  </si>
  <si>
    <t>M8*1.25-L26-M12*1.75</t>
  </si>
  <si>
    <t>200H型</t>
  </si>
  <si>
    <t>M8*1.25-L17-M14*2.0-OD18*K7.0</t>
  </si>
  <si>
    <t>密实螺套</t>
  </si>
  <si>
    <t>M6*1.0-L9.4-M8*1.0-OD9.0</t>
  </si>
  <si>
    <t>M6*1.0-L12-M8*1.0-OD9.0</t>
  </si>
  <si>
    <t>M5*0.8-L7.6-M7*0.8</t>
  </si>
  <si>
    <t>M7*1.0-L10-M9*1.0</t>
  </si>
  <si>
    <t>M8*1.0-L11.7-M10*1.0-OD12.0</t>
  </si>
  <si>
    <t>M8*1.0-L12.7-M10*1.0-OD12.0</t>
  </si>
  <si>
    <t>M8*1.25-L11.7-M10*1.25-OD12.0</t>
  </si>
  <si>
    <t>M8*1.25-L16.2-M10*1.25-OD12.0</t>
  </si>
  <si>
    <t>M10*1.0-L17-M12*1.0</t>
  </si>
  <si>
    <t>M10*1.25-L17-M12*1.25</t>
  </si>
  <si>
    <t>M10*1.25-L14-M12*1.25-OD14.0</t>
  </si>
  <si>
    <t>M10*1.0-L12.7-M12*1.0-OD14.0</t>
  </si>
  <si>
    <t>M10*1.5-L14-M12*1.5-OD14.0</t>
  </si>
  <si>
    <t>M11*2.0-L16.2-M13*2.0-OD15.0</t>
  </si>
  <si>
    <t>M11*2.0-L28.2-M13*2.0-OD15</t>
  </si>
  <si>
    <t>M11*1.5-L30-M13*1.5-OD15</t>
  </si>
  <si>
    <t>M11*1.25-L28.2-M13*1.25-OD15</t>
  </si>
  <si>
    <t>M12*1.25-L15-M14*1.25</t>
  </si>
  <si>
    <t>M12*1.5-L9.2-M14*1.5</t>
  </si>
  <si>
    <t>M12*1.75-L12-M14*1.75-OD16</t>
  </si>
  <si>
    <t>M12*1.75-L16.2-M14*1.75</t>
  </si>
  <si>
    <t>M14*1.25-L9.4-M16*1.25-OD18</t>
  </si>
  <si>
    <t>M14*1.25-L15-M16*1.25-OD18</t>
  </si>
  <si>
    <t>M14*1.5-L9.4-M16*1.5-OD18</t>
  </si>
  <si>
    <t>M14*1.5-L17.8-M16*1.5</t>
  </si>
  <si>
    <t>M14*1.5-L19.8-M16*1.5-OD18</t>
  </si>
  <si>
    <t>7/16-14-L15.24-ST7/16-14</t>
  </si>
  <si>
    <t>5/16-18-L11.43-ST5/16-18-OD11.7</t>
  </si>
  <si>
    <t>M16*2.0-L50-M20*2.5-OD25</t>
  </si>
  <si>
    <t>3/8-16-L13.21-ST3/8-16-OD13.5</t>
  </si>
  <si>
    <t>1/4-20-L9.65-ST1/4-20</t>
  </si>
  <si>
    <t>3/8-16-L12.3-ST3/8-16-OD13.5</t>
  </si>
  <si>
    <t>201型（内外牙一字槽）库存明细</t>
  </si>
  <si>
    <t>M2*0.4-L4-M4*0.7</t>
  </si>
  <si>
    <t>M2*0.4-L6-M4*0.7</t>
  </si>
  <si>
    <t>M2*0.4-L6-M5*0.8</t>
  </si>
  <si>
    <t>M2*0.4-L8-M5*0.8</t>
  </si>
  <si>
    <t>M2.5*0.45-L4-M4*0.7</t>
  </si>
  <si>
    <t>M2.5*0.45-L4.5-M4*0.7</t>
  </si>
  <si>
    <t>M2.5*0.45-L5-M4*0.7</t>
  </si>
  <si>
    <t>M2.5*0.45-L8-M4*0.7</t>
  </si>
  <si>
    <t>M3*0.5-L8-M4.5*0.5</t>
  </si>
  <si>
    <t>M3*0.5-L2.5-M5*0.8</t>
  </si>
  <si>
    <t>M3*0.5-L4-M5*0.8</t>
  </si>
  <si>
    <t>M3*0.5-L12-M5*0.8</t>
  </si>
  <si>
    <t>M3*0.5-L5-M6*1.0</t>
  </si>
  <si>
    <t>M3*0.5-L6-M6*1.0</t>
  </si>
  <si>
    <t>M3*0.5-L8-M6*1.0</t>
  </si>
  <si>
    <t>M3*0.5-L10-M6*1.0</t>
  </si>
  <si>
    <t>M3*0.5-L12-M6*1.0</t>
  </si>
  <si>
    <t>M3*0.5-L5-M8*1.25</t>
  </si>
  <si>
    <t>M4*0.7-L5-M5*0.7</t>
  </si>
  <si>
    <t>M4*0.7-L3.6-M6*1.0</t>
  </si>
  <si>
    <t>M4*0.7-L4-M6*1.0</t>
  </si>
  <si>
    <t>M4*0.7-L5-M6*1.0</t>
  </si>
  <si>
    <t>M4*0.7-L6-M6*1.0</t>
  </si>
  <si>
    <t>M4*0.7-L7-M6*1.0</t>
  </si>
  <si>
    <t>M4*0.7-L8-M6*1.0</t>
  </si>
  <si>
    <t>201H型</t>
  </si>
  <si>
    <t>M4*0.7-L8-M6*1.0-OD7*1.5</t>
  </si>
  <si>
    <t>M4*0.7-L9.5-M6*1.0</t>
  </si>
  <si>
    <t>M4*0.7-L10-M6*1.0</t>
  </si>
  <si>
    <t>M4*0.7-L12-M6*1.0</t>
  </si>
  <si>
    <t>M4*0.7-L15-M6*1.0</t>
  </si>
  <si>
    <t>M4*0.7-L5-M8*1.25</t>
  </si>
  <si>
    <t>M4*0.7-L6-M8*1.25</t>
  </si>
  <si>
    <t>M4*0.7-L7-M8*1.25</t>
  </si>
  <si>
    <t>M4*0.7-L12-M8*1.25</t>
  </si>
  <si>
    <t>M4*0.7-L15-M8*1.25</t>
  </si>
  <si>
    <t>M4*0.7-L9.5-M8*1.25</t>
  </si>
  <si>
    <t>M4*0.7-L5-M10*1.5</t>
  </si>
  <si>
    <t>M4*0.7-L6-M10*1.5</t>
  </si>
  <si>
    <t>M4*0.7-L8-M10*1.5</t>
  </si>
  <si>
    <t>M4*0.7-L10-M10*1.5</t>
  </si>
  <si>
    <t>M4*0.7-L8-M12*1.75</t>
  </si>
  <si>
    <t>M4*0.7-L10-M12*1.75</t>
  </si>
  <si>
    <t>M4*0.7-L12-M12*1.75</t>
  </si>
  <si>
    <t>M5*0.8-L5-M8*1.25</t>
  </si>
  <si>
    <t>M5*0.8-L7-M8*1.25</t>
  </si>
  <si>
    <t>M5*0.8-L5-M10*1.5</t>
  </si>
  <si>
    <t>M5*0.8-L6-M10*1.5</t>
  </si>
  <si>
    <t>M5*0.8-L8-M10*1.5</t>
  </si>
  <si>
    <t>M5*0.8-L10-M10*1.5</t>
  </si>
  <si>
    <t>M5*0.8-L12-M10*1.5</t>
  </si>
  <si>
    <t>M5*0.8-L15-M10*1.5</t>
  </si>
  <si>
    <t>M5*0.8-L20-M10*1.5</t>
  </si>
  <si>
    <t>M6*1.0-L6-M8*1.25</t>
  </si>
  <si>
    <t>M6*1.0-L8-M8*1.25</t>
  </si>
  <si>
    <t>M6*1.0-L10-M8*1.25</t>
  </si>
  <si>
    <t>M6*1.0-L12-M8*1.25</t>
  </si>
  <si>
    <t>M6*1.0-L14-M8*1.25</t>
  </si>
  <si>
    <t>M6*1.0-L15-M8*1.25</t>
  </si>
  <si>
    <t>M6*1.0-L20-M8*1.25</t>
  </si>
  <si>
    <t>M6*1.0-L10-M10*1.0</t>
  </si>
  <si>
    <t>M6*1.0-L11-M10*1.0</t>
  </si>
  <si>
    <t>M6*1.0-L5-M10*1.5</t>
  </si>
  <si>
    <t>M6*1.0-L15-M10*1.5</t>
  </si>
  <si>
    <t>M6*1.0-L25-M10*1.5</t>
  </si>
  <si>
    <t>M6*1.0-L10-M12*1.75</t>
  </si>
  <si>
    <t>M6*1.0-L12-M12*1.75</t>
  </si>
  <si>
    <t>M6*1.0-L15-M12*1.75</t>
  </si>
  <si>
    <t>M6*1.0-L15-M14*2.0</t>
  </si>
  <si>
    <t>M6*1.0-L8-M10*1.5-OD12</t>
  </si>
  <si>
    <t>M6*1.0-L12-M10*1.5-OD13</t>
  </si>
  <si>
    <t>M6*1.0-L13-M8*1.25-OD11</t>
  </si>
  <si>
    <t>M8*1.0-L15-M10*1.25</t>
  </si>
  <si>
    <t>M8*1.0-L15-M12*1.5</t>
  </si>
  <si>
    <t>M8*1.25-L15-M10*1.25</t>
  </si>
  <si>
    <t>M8*1.25-L20-M10*1.25</t>
  </si>
  <si>
    <t>M8*1.25-L8-M10*1.5</t>
  </si>
  <si>
    <t>M8*1.25-L10-M10*1.5</t>
  </si>
  <si>
    <t>M8*1.25-L12-M10*1.5</t>
  </si>
  <si>
    <t>M8*1.25-L15-M10*1.5</t>
  </si>
  <si>
    <t>M8*1.25-L17-M10*1.5</t>
  </si>
  <si>
    <t>M8*1.25-L20-M10*1.5</t>
  </si>
  <si>
    <t>M8*1.25-L16-M12*1.75</t>
  </si>
  <si>
    <t>M8*1.25-L8-M12*1.75</t>
  </si>
  <si>
    <t>M8*1.25-L9-M12*1.75</t>
  </si>
  <si>
    <t>M8*1.25-L10-M12*1.75</t>
  </si>
  <si>
    <t>M8*1.25-L15-M12*1.75</t>
  </si>
  <si>
    <t>M8*1.25-L18-M12*1.75</t>
  </si>
  <si>
    <t>M8*1.25-L20-M12*1.75</t>
  </si>
  <si>
    <t>M8*1.25-L24-M12*1.75</t>
  </si>
  <si>
    <t>M8*1.25-L25-M12*1.75</t>
  </si>
  <si>
    <t>M8*1.25-L30-M12*1.75</t>
  </si>
  <si>
    <t>M8*1.25-L10-M14*2.0</t>
  </si>
  <si>
    <t>M8*1.25-L12-M14*2.0</t>
  </si>
  <si>
    <t>M8*1.25-L16-M14*2.0</t>
  </si>
  <si>
    <t>M8*1.25-L18-M14*2.0</t>
  </si>
  <si>
    <t>M8*1.25-L15-M16*1.5</t>
  </si>
  <si>
    <t>M8*1.25-L20-M16*2.0</t>
  </si>
  <si>
    <t>M8*1.25-L16-M18*1.5</t>
  </si>
  <si>
    <t>M8*1.25-L16-M20*2.5</t>
  </si>
  <si>
    <t>M9*1.25-L30-M12*1.5</t>
  </si>
  <si>
    <t>M9*1.5-L25-M12*1.25</t>
  </si>
  <si>
    <t>M9*1.5-L30-M12*1.5</t>
  </si>
  <si>
    <t>M10*0.75-L30-M12*1.5</t>
  </si>
  <si>
    <t>M10*1.0-L15-M12*1.25</t>
  </si>
  <si>
    <t>M10*1.0-L12-M14*1.25</t>
  </si>
  <si>
    <t>M10*1.0-L15-M14*1.25</t>
  </si>
  <si>
    <t>M10*1.5-L20-M12*1.5</t>
  </si>
  <si>
    <t>M10*1.5-L10-M12*1.75</t>
  </si>
  <si>
    <t>M10*1.5-L12-M12*1.75</t>
  </si>
  <si>
    <t>M10*1.5-L15-M12*1.75</t>
  </si>
  <si>
    <t>M10*1.5-L20-M12*1.75</t>
  </si>
  <si>
    <t>M10*1.25-L15-M14*1.25</t>
  </si>
  <si>
    <t>M10*1.25-L20-M16*2.0</t>
  </si>
  <si>
    <t>M10*1.5-L35-M14*1.5</t>
  </si>
  <si>
    <t>M10*1.5-L10-M14*2.0</t>
  </si>
  <si>
    <t>1215B白锌</t>
  </si>
  <si>
    <t>M10*1.5-L12-M14*2.0</t>
  </si>
  <si>
    <t>M10*1.5-L15-M14*2.0</t>
  </si>
  <si>
    <t>M10*1.5-L16-M14*2.0</t>
  </si>
  <si>
    <t>M10*1.5-L20-M14*2.0</t>
  </si>
  <si>
    <t>M10*1.5-L25-M14*2.0</t>
  </si>
  <si>
    <t>M10*1.5-L25-M20*2.5</t>
  </si>
  <si>
    <t>M11*1.5-L30-M14*1.5</t>
  </si>
  <si>
    <t>M11*1.5-L35-M14*1.5</t>
  </si>
  <si>
    <t>M11*1.5-L30-M16*1.5</t>
  </si>
  <si>
    <t>M10*1.5-L15-M16*1.5</t>
  </si>
  <si>
    <t>M10*1.5-L15-M16*2.0</t>
  </si>
  <si>
    <t>M10*1.5-L17-M16*2.0</t>
  </si>
  <si>
    <t>M10*1.5-L20-M16*2.0</t>
  </si>
  <si>
    <t>M10*1.5-L25-M16*2.0</t>
  </si>
  <si>
    <t>M10*1.5-L16-M18*1.5</t>
  </si>
  <si>
    <t>M12*1.25-L20-M16*1.5</t>
  </si>
  <si>
    <t>M12*1.25-L20-M16*2.0</t>
  </si>
  <si>
    <t>M12*1.5-L15-M16*1.5</t>
  </si>
  <si>
    <t>M12*1.5-L35-M16*1.5</t>
  </si>
  <si>
    <t>M12*1.75-L15-M16*2.0</t>
  </si>
  <si>
    <t>M12*1.75-L16-M16*2.0</t>
  </si>
  <si>
    <t>M12*1.75-L20-M16*2.0</t>
  </si>
  <si>
    <t>M12*1.75-L25-M16*2.0</t>
  </si>
  <si>
    <t>M12*1.75-L28-M16*2.0</t>
  </si>
  <si>
    <t>M12*1.75-L30-M16*2.0</t>
  </si>
  <si>
    <t>M12*1.75-L35-M16*2.0</t>
  </si>
  <si>
    <t>M12*1.75-L16-M18*1.5</t>
  </si>
  <si>
    <t>M12*1.75-L25-M20*2.0</t>
  </si>
  <si>
    <t>M12*1.75-L12-M20*2.5</t>
  </si>
  <si>
    <t>M12*1.75-L20-M20*2.5</t>
  </si>
  <si>
    <t>M14*1.25-L15-M16*1.25</t>
  </si>
  <si>
    <t>M14*1.5-L30-M18*1.5</t>
  </si>
  <si>
    <t>M14*2.0-L20-M18*2.5</t>
  </si>
  <si>
    <t>M14*2.0-L25-M18*2.5</t>
  </si>
  <si>
    <t>M14*2.0-L20-M20*2.5</t>
  </si>
  <si>
    <t>M14*2.0-L30-M20*2.5</t>
  </si>
  <si>
    <t>M16*1.5-L45-M20*1.5</t>
  </si>
  <si>
    <t>M16*2.0-L20-M20*2.5</t>
  </si>
  <si>
    <t>M16*2.0-L22-M20*2.5</t>
  </si>
  <si>
    <t>M16*2.0-L25-M20*2.5</t>
  </si>
  <si>
    <t>M16*2.0-L30-M20*2.5</t>
  </si>
  <si>
    <t>M16*2.0-L32-M20*2.5</t>
  </si>
  <si>
    <t>M16*2.0-L25-M24*2.0</t>
  </si>
  <si>
    <t>M16*2.0-L20-M24*3.0</t>
  </si>
  <si>
    <t>M16*2.0-L21.8-M24*3.0</t>
  </si>
  <si>
    <t>M16*2.0-L22-M24*3.0</t>
  </si>
  <si>
    <t>M16*2.0-L25-M24*3.0</t>
  </si>
  <si>
    <t>M16*2.0-L30-M24*3.0</t>
  </si>
  <si>
    <t>美标201型</t>
  </si>
  <si>
    <t>4-40-L7.1-8-32</t>
  </si>
  <si>
    <t>4-40-L7.1-10-32</t>
  </si>
  <si>
    <t>1/4-20-0.438-7/16-14</t>
  </si>
  <si>
    <t>1/4-20-L8-M8*1.25</t>
  </si>
  <si>
    <t>1/4-20-L10-M8*1.25</t>
  </si>
  <si>
    <t>8-32-L8-M8*1.25</t>
  </si>
  <si>
    <r>
      <rPr>
        <u/>
        <sz val="26"/>
        <color rgb="FF080DDB"/>
        <rFont val="宋体"/>
        <charset val="134"/>
        <scheme val="minor"/>
      </rPr>
      <t>201-45#</t>
    </r>
    <r>
      <rPr>
        <sz val="26"/>
        <color rgb="FF080DDB"/>
        <rFont val="宋体"/>
        <charset val="134"/>
        <scheme val="minor"/>
      </rPr>
      <t>发黑内外牙</t>
    </r>
    <r>
      <rPr>
        <u/>
        <sz val="26"/>
        <color rgb="FF080DDB"/>
        <rFont val="宋体"/>
        <charset val="134"/>
        <scheme val="minor"/>
      </rPr>
      <t>螺套库存明细</t>
    </r>
  </si>
  <si>
    <t>45#发黑</t>
  </si>
  <si>
    <r>
      <rPr>
        <b/>
        <sz val="12"/>
        <rFont val="微软雅黑"/>
        <charset val="134"/>
      </rPr>
      <t>45</t>
    </r>
    <r>
      <rPr>
        <b/>
        <sz val="12"/>
        <rFont val="SimSun"/>
        <charset val="134"/>
      </rPr>
      <t>＃</t>
    </r>
    <r>
      <rPr>
        <b/>
        <sz val="12"/>
        <rFont val="微软雅黑"/>
        <charset val="134"/>
      </rPr>
      <t>发黑</t>
    </r>
  </si>
  <si>
    <t>M10*1.5-L18-M14*2.0</t>
  </si>
  <si>
    <t>M16*2.0-L35-M24*3.0</t>
  </si>
  <si>
    <t>45＃发黑</t>
  </si>
  <si>
    <t>M16*2.0-L40-M24*3.0</t>
  </si>
  <si>
    <t>200型B,H型（内外牙）库存明细</t>
  </si>
  <si>
    <t>200型</t>
  </si>
  <si>
    <t>M2*0.4-L2.5-M3*0.5</t>
  </si>
  <si>
    <t>M2*0.4-L4-M3*0.5</t>
  </si>
  <si>
    <t>M2*0.4-L6-M3*0.5</t>
  </si>
  <si>
    <t>M2.5*0.45-L6.5-M3.5*0.45</t>
  </si>
  <si>
    <t>M3*0.5-L5-M4.5*0.75</t>
  </si>
  <si>
    <t>M3*0.5-L5-M5*0.8(涂胶)</t>
  </si>
  <si>
    <t>M4*0.7-L4.5-M6*1.0</t>
  </si>
  <si>
    <t>M4*0.7-L10-M8*1.0</t>
  </si>
  <si>
    <t>M5*0.8-L8-M7*1.0</t>
  </si>
  <si>
    <t>M5*0.8-L9-M7*1.0</t>
  </si>
  <si>
    <t>M5*0.8-L4-M8*1.25</t>
  </si>
  <si>
    <t>M6*1.0-L13-M8*1.25</t>
  </si>
  <si>
    <t>316F</t>
  </si>
  <si>
    <t>M6*1.0-L7-M10*1.5</t>
  </si>
  <si>
    <t>M6*1.0-L7.5-M10*1.5</t>
  </si>
  <si>
    <t>M6*1.0-L30-M10*1.5</t>
  </si>
  <si>
    <t>M8*1.25-L5-M10*1.5</t>
  </si>
  <si>
    <t>M8*1.25-L6.5-M10*1.5</t>
  </si>
  <si>
    <t>M8*1.25-L8.5-M12*1.5</t>
  </si>
  <si>
    <t>45#蓝锌</t>
  </si>
  <si>
    <t>M8*1.25-L10-M14*1.5</t>
  </si>
  <si>
    <t>M10*1.25-L20-M12*1.25</t>
  </si>
  <si>
    <t>M10*1.25-L25-M12*1.25</t>
  </si>
  <si>
    <t>M10*1.5-L22-M12*1.5</t>
  </si>
  <si>
    <t>M10*1.5-L8-M12*1.75</t>
  </si>
  <si>
    <t>M10*1.5-L15.5-M14*1.5</t>
  </si>
  <si>
    <t>M10*1.5-L14-M14*2.0</t>
  </si>
  <si>
    <t>M10*1.5-L8-M16*2.0</t>
  </si>
  <si>
    <t>M10*1.5-L10-M16*2.0</t>
  </si>
  <si>
    <t>M10*1.5-L12-M16*2.0</t>
  </si>
  <si>
    <t>M12*1.5-L19-M16*2.0</t>
  </si>
  <si>
    <t>M12*1.75-L20-M14*1.0</t>
  </si>
  <si>
    <t>1215白锌</t>
  </si>
  <si>
    <t>M12*1.75-L16-M18*2.0</t>
  </si>
  <si>
    <t>M12*1.75-L30-M20*1.5</t>
  </si>
  <si>
    <t>M12*1.75-L15-M20*2.5</t>
  </si>
  <si>
    <t>M12*1.75-L24-M20*2.5</t>
  </si>
  <si>
    <t>M12*1.75-L28-M20*2.5</t>
  </si>
  <si>
    <t>M12*1.75-L30-M20*2.5</t>
  </si>
  <si>
    <t>M16*1.5-L18-M20*1.5</t>
  </si>
  <si>
    <t>M16*1.5-L30-M20*1.5</t>
  </si>
  <si>
    <t>M16*2.0-L20-M22*2.5</t>
  </si>
  <si>
    <t>M24*3.0-L150-M30*2.0</t>
  </si>
  <si>
    <t>1/4-20-L6-M8*1.25</t>
  </si>
  <si>
    <t>3/8-16-L6-M12*1.0</t>
  </si>
  <si>
    <t>M8*1.25-L17-M12*1.5</t>
  </si>
  <si>
    <t>M8*1.25-L22-M14*1.5</t>
  </si>
  <si>
    <t>M10*1.5-L9-M14*1.5</t>
  </si>
  <si>
    <t>M10*1.5-L26-M14*2.0</t>
  </si>
  <si>
    <t>M10*1.5-L33-M14*2.0</t>
  </si>
  <si>
    <t>M10*1.5-L22-M16*1.5</t>
  </si>
  <si>
    <t>M2.5*0.45-L11-M5*0.8-OD7*0.5</t>
  </si>
  <si>
    <t>200HM型</t>
  </si>
  <si>
    <t>外牙M3.*0.5-L3.5-OD4.5（内六角）</t>
  </si>
  <si>
    <t>M3*0.5-L3-M5*0.8-OD6*0.5</t>
  </si>
  <si>
    <t>M3*0.5-L4-M5*0.8-OD7*1.0</t>
  </si>
  <si>
    <t>M3*0.5-L6-M5*0.8-OD7*1.0</t>
  </si>
  <si>
    <t>M3*0.5-L8-M5*0.8-OD7*1.0</t>
  </si>
  <si>
    <t>M3*0.5-L10-M5*0.8-OD7*1.0</t>
  </si>
  <si>
    <t>M4*0.7-L4-M6*1.0-OD7*0.5</t>
  </si>
  <si>
    <t>M4*0.7-L6-M6*1.0-OD9*1.0</t>
  </si>
  <si>
    <t>M4*0.7-L8-M6*1.0-OD7*0.8</t>
  </si>
  <si>
    <t>M4*0.7-L8-M6*1.0-OD9*1.0</t>
  </si>
  <si>
    <t>M4*0.7-L10-M6*1.0-OD9*1.0</t>
  </si>
  <si>
    <t>M4*0.7-L12-M6*1.0-OD9*1.0</t>
  </si>
  <si>
    <t>M4*0.7-L11-M8*1.25-OD10*2.0（内六角）</t>
  </si>
  <si>
    <t>M5*0.8-L7-M8*1.0-OD9.0</t>
  </si>
  <si>
    <t>M5*0.8-L11-M8*1.0-OD11*1.0</t>
  </si>
  <si>
    <t>M5*0.8-L6-M8*1.25-OD11*1.0</t>
  </si>
  <si>
    <t>M5*0.8-L6.7-M8*1.25-OD11*1.0</t>
  </si>
  <si>
    <t>M5*0.8-L7-M8*1.25-OD10*1.0</t>
  </si>
  <si>
    <t>M5*0.8-L8-M8*1.25-OD11*1.0</t>
  </si>
  <si>
    <t>M5*0.8-L9-M8*1.25-OD11*2.5</t>
  </si>
  <si>
    <t>M5*0.8-L10-M8*1.25-OD11*1.0</t>
  </si>
  <si>
    <t>M5*0.8-L10-M8*1.25-OD8*1.0</t>
  </si>
  <si>
    <t>M5*0.8-L10-M8*1.25-OD8*1.5</t>
  </si>
  <si>
    <t>M5*0.8-L11-M8*1.25-OD11*2.0</t>
  </si>
  <si>
    <t>M5*0.8-L12-M8*1.25-OD11*1.0</t>
  </si>
  <si>
    <t>M5*0.8-L12-M8*1.25-OD11*1.5</t>
  </si>
  <si>
    <t>M5*0.8-L14-M8*1.25-OD10*2.5</t>
  </si>
  <si>
    <t>M5*0.8-L15-M8*1.25-OD11*1.0</t>
  </si>
  <si>
    <t>M6*1.0-L9.5-M9*1.25-OD10.5*1.5</t>
  </si>
  <si>
    <t>M6*1.0-L8-M8*1.25-OD11*1.0</t>
  </si>
  <si>
    <t>M6*1.0-L8-M8*1.25-OD11*1.5</t>
  </si>
  <si>
    <t>M6*1.0-L10-M8*1.25-OD11*1.0</t>
  </si>
  <si>
    <t>M6*1.0-L10-M8*1.25-OD11*1.5</t>
  </si>
  <si>
    <t>M6*1.0-L12-M8*1.25-OD11*1.5</t>
  </si>
  <si>
    <t>M6*1.0-L12-M8*1.25-OD11*1.0</t>
  </si>
  <si>
    <t>M6*1.0-L10-M10*1.5-OD13*1.5</t>
  </si>
  <si>
    <t>M6*1.0-L12-M10*1.5-OD13*1.5</t>
  </si>
  <si>
    <t>M6*1.0-L15-M8*1.25-OD11*1.5</t>
  </si>
  <si>
    <t>M6*1.0-L15-M8*1.25-OD11*1.0</t>
  </si>
  <si>
    <t>M6*1.0-L15-M10*1.5-OD13*1.5</t>
  </si>
  <si>
    <t>M6*1.0-L20-M10*1.5-OD13*1.5</t>
  </si>
  <si>
    <t>M6*1.0-L15.5-M10*1.5-OD13*1.5</t>
  </si>
  <si>
    <t>M8*1.25-L9.5-M16*1.0-OD19*3.0</t>
  </si>
  <si>
    <t>M8*1.25-L10-M16*1.0-OD19*3.0</t>
  </si>
  <si>
    <t>M8*1.25-L12-M12*1.75-OD15*1.5</t>
  </si>
  <si>
    <t>M8*1.25-L15-M10*1.5-OD13*1.5</t>
  </si>
  <si>
    <t>M8*1.25-L15-M12*1.75-OD15*1.5</t>
  </si>
  <si>
    <t>M8*1.25-L20-M12*1.75-OD15*1.5</t>
  </si>
  <si>
    <t>M10*1.5-L9.2-M14*1.5-OD17*1.5</t>
  </si>
  <si>
    <t>M10*1.5-L15-M14*1.5-OD17-1.5</t>
  </si>
  <si>
    <t>M10*1.5-L15-M14*2.0-OD17*1.5</t>
  </si>
  <si>
    <t>M10*1.5-L20-M14*1.5-OD17*1.5</t>
  </si>
  <si>
    <t>M10*1.5-L20-M14*2.0-OD17*1.5</t>
  </si>
  <si>
    <t>M10*1.5-L20-M16*1.5-OD18*2.0</t>
  </si>
  <si>
    <t>M10*1.5-L25-M14*2.0-OD17*1.5</t>
  </si>
  <si>
    <t>M10*1.5-L25-M14*2.0-OD17*2.0</t>
  </si>
  <si>
    <t>M12*1.75-L14-M16*2.0-OD20*2.0</t>
  </si>
  <si>
    <t>M12*1.75-L14-M16*2.0-OD22*2.0</t>
  </si>
  <si>
    <t>M12*1.75-L20-M16*2.0-OD19*2.0</t>
  </si>
  <si>
    <t>M12*1.75-L25-M16*2.0-OD19*2.0</t>
  </si>
  <si>
    <t>M12*1.75-L30-M16*2.0-OD19*2.0</t>
  </si>
  <si>
    <t>美标200H型</t>
  </si>
  <si>
    <t>3/8-16-L16-M14*1.5-OD17*3.2</t>
  </si>
  <si>
    <t>钢丝螺套及配套工具库存明细</t>
  </si>
  <si>
    <t>钢丝螺套</t>
  </si>
  <si>
    <t>M1.6*0.35-1.0D</t>
  </si>
  <si>
    <t>M1.6*0.35-1.5D</t>
  </si>
  <si>
    <t>M1.6*0.35-2.0D</t>
  </si>
  <si>
    <t>M1.6*0.35-2.5D</t>
  </si>
  <si>
    <t>M1.6*0.35-3.0D</t>
  </si>
  <si>
    <t>M2*0.4-1.0D</t>
  </si>
  <si>
    <t>M2*0.4-1.5D</t>
  </si>
  <si>
    <t>M2*0.4-2.0D</t>
  </si>
  <si>
    <t>M2*0.4-2.5D</t>
  </si>
  <si>
    <t>M2*0.4-3.0D</t>
  </si>
  <si>
    <t>M2.5*0.45-1.0D</t>
  </si>
  <si>
    <t>M2.5*0.45-1.5D</t>
  </si>
  <si>
    <t>M2.5*0.45-2.0D</t>
  </si>
  <si>
    <t>M2.5*0.45-2.5D</t>
  </si>
  <si>
    <t>M2.5*0.45-3.0D</t>
  </si>
  <si>
    <t>M3*0.5-1.0D</t>
  </si>
  <si>
    <t>M3*0.5-1.5D</t>
  </si>
  <si>
    <t>无尾钢丝螺套</t>
  </si>
  <si>
    <t>M3*0.5-2.0D</t>
  </si>
  <si>
    <t>M3*0.5-2.5D</t>
  </si>
  <si>
    <t>M3*0.5-3.0D</t>
  </si>
  <si>
    <t>M4*0.7-1.0D</t>
  </si>
  <si>
    <t>M4*0.7-1.0D镀绿色</t>
  </si>
  <si>
    <t>M4*0.7-1.5D</t>
  </si>
  <si>
    <t>M4*0.7-2.0D</t>
  </si>
  <si>
    <t>M4*0.7-2.5D</t>
  </si>
  <si>
    <t>M4*0.7-3.0D</t>
  </si>
  <si>
    <t>M5*0.8-1.0D</t>
  </si>
  <si>
    <t>M5*0.8-1.5D</t>
  </si>
  <si>
    <t>M5*0.8-2.0D</t>
  </si>
  <si>
    <t>M5*0.8-2.5D</t>
  </si>
  <si>
    <t>M5*0.8-3.0D</t>
  </si>
  <si>
    <t>M5*0.8-6.0W</t>
  </si>
  <si>
    <t>M6*1.0-1.0D</t>
  </si>
  <si>
    <t>M6*1.0-1.0D镀绿色</t>
  </si>
  <si>
    <t>M6*1.0-1.5D</t>
  </si>
  <si>
    <t>M6*1.0-2.0D</t>
  </si>
  <si>
    <t>M6*1.0-2.5D</t>
  </si>
  <si>
    <t>M6*1.0-3.0D</t>
  </si>
  <si>
    <t>M6*1.0-6.0W</t>
  </si>
  <si>
    <t>M6*1.0-11.0W</t>
  </si>
  <si>
    <t>M6*1.0-1.5DT(有间距)</t>
  </si>
  <si>
    <t>M8*1.25-1.0D</t>
  </si>
  <si>
    <t>M8*1.25-1.5D</t>
  </si>
  <si>
    <t>M8*1.25-2.0D</t>
  </si>
  <si>
    <t>M8*1.25-2.5D</t>
  </si>
  <si>
    <t>M8*1.25-3.0D</t>
  </si>
  <si>
    <t>M10*1.5-1.0D</t>
  </si>
  <si>
    <t>M10*1.5-1.5D</t>
  </si>
  <si>
    <t>M10*1.5-2.0D</t>
  </si>
  <si>
    <t>M10*1.5-2.5D</t>
  </si>
  <si>
    <t>M10*1.5-3.0D</t>
  </si>
  <si>
    <t>M12*1.75-1.0D</t>
  </si>
  <si>
    <t>M12*1.75-1.5D</t>
  </si>
  <si>
    <t>M12*1.75-2.0D</t>
  </si>
  <si>
    <t>M12*1.75-2.5D</t>
  </si>
  <si>
    <t>M12*1.75-3.0D</t>
  </si>
  <si>
    <t>M14*2.0-1.0D</t>
  </si>
  <si>
    <t>M14*2.0-1.5D</t>
  </si>
  <si>
    <t>M14*2.0-2.0D</t>
  </si>
  <si>
    <t>M14*2.0-2.5D</t>
  </si>
  <si>
    <t>M14*2.0-3.0D</t>
  </si>
  <si>
    <t>M16*2.0-1.0D</t>
  </si>
  <si>
    <t>M16*2.0-1.5D</t>
  </si>
  <si>
    <t>M16*2.0-2.0D</t>
  </si>
  <si>
    <t>M16*2.0-2.5D</t>
  </si>
  <si>
    <t>M16*2.0-3.0D</t>
  </si>
  <si>
    <t>M18*2.5-1.0D</t>
  </si>
  <si>
    <t>M18*2.5-1.5D</t>
  </si>
  <si>
    <t>M18*2.5-2.0D</t>
  </si>
  <si>
    <t>M18*2.5-2.5D</t>
  </si>
  <si>
    <t>M18*2.5-3.0D</t>
  </si>
  <si>
    <t>M20*2.5-1.0D</t>
  </si>
  <si>
    <t>M20*2.5-1.5D</t>
  </si>
  <si>
    <t>M20*2.5-2.0D</t>
  </si>
  <si>
    <t>M20*2.5-2.5D</t>
  </si>
  <si>
    <t>M20*2.5-3.0D</t>
  </si>
  <si>
    <t>M36*4-2.0D</t>
  </si>
  <si>
    <t>1/4-20-1.0D</t>
  </si>
  <si>
    <t>钢丝螺套安装工具</t>
  </si>
  <si>
    <t>风/电 批头</t>
  </si>
  <si>
    <t>M2.5*0.45</t>
  </si>
  <si>
    <t>M3*0.5</t>
  </si>
  <si>
    <t>M4*0.7</t>
  </si>
  <si>
    <t>M5*0.8</t>
  </si>
  <si>
    <t>M6*1.0</t>
  </si>
  <si>
    <t>M8*1.25</t>
  </si>
  <si>
    <t>M10*1.25</t>
  </si>
  <si>
    <t>M10*1.5</t>
  </si>
  <si>
    <t>手动安装工具</t>
  </si>
  <si>
    <t>M2*0.4</t>
  </si>
  <si>
    <t>无尾安装工具</t>
  </si>
  <si>
    <t>套筒安装工具</t>
  </si>
  <si>
    <t>M12*1.75</t>
  </si>
  <si>
    <t>M14*2.0</t>
  </si>
  <si>
    <t>M16*2.0</t>
  </si>
  <si>
    <t>自动冲断器</t>
  </si>
  <si>
    <t>直槽丝锥</t>
  </si>
  <si>
    <t>M9*1.0</t>
  </si>
  <si>
    <t>螺旋丝锥</t>
  </si>
  <si>
    <t>电动安装工具</t>
  </si>
  <si>
    <t>SET</t>
  </si>
  <si>
    <t>ICOIL-ST08A</t>
  </si>
  <si>
    <t>底孔塞规</t>
  </si>
  <si>
    <t>STM5*0.8</t>
  </si>
  <si>
    <t>STM6*1.0</t>
  </si>
  <si>
    <t>电动取出工具</t>
  </si>
  <si>
    <t>HHS型螺套库存明细</t>
  </si>
  <si>
    <t>HHS型</t>
  </si>
  <si>
    <t>M6*1.0-L7.4-M8*1.0-OD9</t>
  </si>
  <si>
    <t>M6*1.0-L9.4-M8*1.0-OD9</t>
  </si>
  <si>
    <t>M6*1.0-L12-M8*1.0-OD9</t>
  </si>
  <si>
    <t>M7*1.0-L9.5-M9*1.0</t>
  </si>
  <si>
    <t>M8*1.0-L11.4-M10*1.0-OD11</t>
  </si>
  <si>
    <t>M8*1.0-L15.4-M10*1.0-OD11</t>
  </si>
  <si>
    <t>M8*1.25-L11.7-M9.5*1.25-OD10.22</t>
  </si>
  <si>
    <t>M8*1.25-L16.2-M9.5*1.25-OD10.22</t>
  </si>
  <si>
    <t>M8*1.25-L11.7-M10*1.25-OD11</t>
  </si>
  <si>
    <t>M8*1.25-L16.2-M10*1.25-OD11</t>
  </si>
  <si>
    <t>M8*1.25-L24-M10*1.25-OD11</t>
  </si>
  <si>
    <t>M8*1.25-L17-M12*1.25-OD13</t>
  </si>
  <si>
    <t>M10*1.0-L12.5-M12*1.0-OD13</t>
  </si>
  <si>
    <t>M10*1.0-L12.7-M12*1.0-OD13</t>
  </si>
  <si>
    <t>M10*1.0-L16.2-M12*1.0-OD13</t>
  </si>
  <si>
    <t>M10*1.0-L17-M12*1.0-OD13</t>
  </si>
  <si>
    <t>M10*1.0-L17.5-M12*1.0-OD13</t>
  </si>
  <si>
    <t>M10*1.25-L12.7-M12*1.25-OD13</t>
  </si>
  <si>
    <t>M10*1.25-L16.2-M12*1.25-OD13</t>
  </si>
  <si>
    <t>M10*1.25-L17-M12*1.25-OD13</t>
  </si>
  <si>
    <t>M10*1.25-L24.5-M12*1.25-OD13</t>
  </si>
  <si>
    <t>M10*1.25-L24-M14*1.25-OD15</t>
  </si>
  <si>
    <t>M10*1.5-L14-M12*1.5-OD13</t>
  </si>
  <si>
    <t>M10*1.5-L16.2-M12*1.5-OD13</t>
  </si>
  <si>
    <t>M10*1.5-L20-M12*1.5-OD13</t>
  </si>
  <si>
    <t>M10*1.5-L24.5-M12*1.5-OD13</t>
  </si>
  <si>
    <t>M9*1.25-L12.5-M11*1.25-OD12</t>
  </si>
  <si>
    <t>M9*1.25-L27-M12*1.25-OD13</t>
  </si>
  <si>
    <t>M9*1.25-L27-M12*1.5-OD13</t>
  </si>
  <si>
    <t>M11*1.25-L16.2-M14*1.25-OD15</t>
  </si>
  <si>
    <t>M11*1.25-L28-M14*1.25-OD15</t>
  </si>
  <si>
    <t>M11*1.25-L27-M14*1.5-OD15</t>
  </si>
  <si>
    <t>M11*1.25-L28-M16*1.5-OD17</t>
  </si>
  <si>
    <t>M11*1.5-L16.2-M14*1.5-OD15</t>
  </si>
  <si>
    <t>M11*1.5-L28-M14*1.5-OD15</t>
  </si>
  <si>
    <t>M11*2.0-L16.2-M14*2.0-OD15</t>
  </si>
  <si>
    <t>M11*2.0-L28-M14*2.0-OD15</t>
  </si>
  <si>
    <t>M11*2.0-L29.8-M14*2.0-OD15</t>
  </si>
  <si>
    <t>M11*2.0-L30-M14*2.0-OD15</t>
  </si>
  <si>
    <t>M12*1.25-L9.4-M14*1.25-OD15</t>
  </si>
  <si>
    <t>M12*1.25-L12.7-M14*1.25-OD15</t>
  </si>
  <si>
    <t>M12*1.25-L16.2-M14*1.25-OD15</t>
  </si>
  <si>
    <t>M12*1.25-L17-M14*1.25-OD15</t>
  </si>
  <si>
    <t>M12*1.25-L24.5-M14*1.25-OD15</t>
  </si>
  <si>
    <t>M12*1.25-L25-M14*1.25-OD15</t>
  </si>
  <si>
    <t>M12*1.25-L28.2-M14*1.25-OD15</t>
  </si>
  <si>
    <t>M12*1.5-L9.2-M14*1.5-OD15</t>
  </si>
  <si>
    <t>M12*1.5-L9.4-M14*1.5-OD15</t>
  </si>
  <si>
    <t>M12*1.5-L12.7-M14*1.5-OD15</t>
  </si>
  <si>
    <t>M12*1.5-L16.2-M14*1.5-OD15</t>
  </si>
  <si>
    <t>M12*1.5-L24.5-M14*1.5-OD15</t>
  </si>
  <si>
    <t>M12*1.5-L28.2-M14*1.5-OD15</t>
  </si>
  <si>
    <t>M12*1.75-L9.4-M14*1.75-OD15</t>
  </si>
  <si>
    <t>M12*1.75-L12.7-M14*1.75-OD15</t>
  </si>
  <si>
    <t>M12*1.75-L16.2-M14*1.75-OD15</t>
  </si>
  <si>
    <t>M12*1.75-L24.5-M14*1.75-OD15</t>
  </si>
  <si>
    <t>M12*1.75-L28.2-M14*1.75-OD15</t>
  </si>
  <si>
    <t>M14*1.25-L11.7-M16*1.25-OD17</t>
  </si>
  <si>
    <t>M14*1.25-L16.2-M16*1.25-OD17</t>
  </si>
  <si>
    <t>M14*1.25-L17-M16*1.25-OD17*K1.0</t>
  </si>
  <si>
    <t>M14*1.25-L17.65-M16*1.25-OD17</t>
  </si>
  <si>
    <t>M14*1.25-L25-M16*1.25-OD17</t>
  </si>
  <si>
    <t>M14*1.25-L16-M18*1.25-OD19</t>
  </si>
  <si>
    <t>M14*1.5-L9.4-M16*1.5-OD17</t>
  </si>
  <si>
    <t>M14*1.5-L12.7-M16*1.5-OD17</t>
  </si>
  <si>
    <t>M14*1.5-L16.2-M16*1.5-OD17</t>
  </si>
  <si>
    <t>M14*1.5-L17.7-M16*1.5-OD17</t>
  </si>
  <si>
    <t>M14*1.5-L24.5-M16*1.5-OD17</t>
  </si>
  <si>
    <t>M14*1.5-L28.2-M16*1.5-OD17</t>
  </si>
  <si>
    <t>M14*1.5-L30-M16*1.5-OD17</t>
  </si>
  <si>
    <t>M14*2.0-L12.7-M16*2.0-OD17</t>
  </si>
  <si>
    <t>M14*2.0-L24.5-M16*2.0-OD17</t>
  </si>
  <si>
    <t>M14*1.25-L17-M16*1.25-OD17</t>
  </si>
  <si>
    <t>1215镀铜</t>
  </si>
  <si>
    <t>M20*1.5-L15-M22*1.5-OD23</t>
  </si>
  <si>
    <t>美标HHS型</t>
  </si>
  <si>
    <t>5/16-18-L12.7-3/8-18-OD10.5</t>
  </si>
  <si>
    <t>5/16-18-L19.05-3/8-18-OD10.5</t>
  </si>
  <si>
    <t>7/16-14-L12.7-9/16-12-OD15</t>
  </si>
  <si>
    <t>7/16-14-L15-9/16-12-OD15</t>
  </si>
  <si>
    <t>7/16-14-L19.05-9/16-12-OD15</t>
  </si>
  <si>
    <t>5/8-11-L19.4-3/4-10-OD20</t>
  </si>
  <si>
    <t>5/8-11-L12.7-3/4-10-OD20</t>
  </si>
  <si>
    <t>5/8-11-L19.05-3/4-10-OD20</t>
  </si>
  <si>
    <t>3/8-16-L12.7-1/2-13-OD14</t>
  </si>
  <si>
    <t>3/8-16-L19.05-1/2-13-OD14</t>
  </si>
  <si>
    <t>3/8-24-L12.7-1/2-20-OD14</t>
  </si>
  <si>
    <t>1/2-20-L10.5-5/8-18-OD17</t>
  </si>
  <si>
    <t>7/16-20-L15.4-9/16-18-OD15</t>
  </si>
  <si>
    <t>1/2-20-L12.7-5/8-18-OD17</t>
  </si>
  <si>
    <t>1/2-20-L16.5-5/8-18-OD17</t>
  </si>
  <si>
    <t>1/2-20-L19.05-5/8-18-OD17</t>
  </si>
  <si>
    <t>7/16-20-L10.5-9/16-18-OD15</t>
  </si>
  <si>
    <t>5/8-18-L12.7-3/4-16-OD20</t>
  </si>
  <si>
    <t>5/8-18-L19.05-3/4-16-OD20</t>
  </si>
  <si>
    <t>5/8-18-L19.4-3/4-16-OD20</t>
  </si>
  <si>
    <t>3/8-24-L19.4-1/2-20-OD14</t>
  </si>
  <si>
    <t>1/2-13-L12.7-5/8-11-OD17</t>
  </si>
  <si>
    <t>1/2-13-L15-5/8-11-OD17</t>
  </si>
  <si>
    <t>1/2-13-L19.05-5/8-11-OD17</t>
  </si>
  <si>
    <t>7/16-20-L19.05-9/16-16-OD15</t>
  </si>
  <si>
    <t>7/16-20-L15.4-9/16-16-OD15</t>
  </si>
  <si>
    <t>7/16-20-L12.7-9/16-16-OD15</t>
  </si>
  <si>
    <t>7/16-20-L10.5-9/16-16-OD15</t>
  </si>
  <si>
    <r>
      <rPr>
        <u/>
        <sz val="26"/>
        <color rgb="FF080DDB"/>
        <rFont val="宋体"/>
        <charset val="134"/>
        <scheme val="minor"/>
      </rPr>
      <t>MS</t>
    </r>
    <r>
      <rPr>
        <sz val="26"/>
        <color rgb="FF080DDB"/>
        <rFont val="宋体"/>
        <charset val="134"/>
        <scheme val="minor"/>
      </rPr>
      <t>型</t>
    </r>
    <r>
      <rPr>
        <u/>
        <sz val="26"/>
        <color rgb="FF080DDB"/>
        <rFont val="宋体"/>
        <charset val="134"/>
        <scheme val="minor"/>
      </rPr>
      <t>螺套库存明细</t>
    </r>
  </si>
  <si>
    <t>M5*0.8-L7.6-M8*1.25-HD10*K1.0</t>
  </si>
  <si>
    <t>M6*1.0-L9.4-M8*1.25-HD10*K1.0</t>
  </si>
  <si>
    <t>M8*1.0-L11.7-M10*1.25-HD12*K1.0</t>
  </si>
  <si>
    <t>M8*1.25-L11.7-M10*1.25-HD12*K1.0</t>
  </si>
  <si>
    <t>M10*1.25-L14-M12*1.25-HD14*K*1.0</t>
  </si>
  <si>
    <t>M10*1.5-L14-M12*1.25-HD14*K1.0</t>
  </si>
  <si>
    <t>M11*1.25-L28.2-M14*1.25-HD16*K*1.0</t>
  </si>
  <si>
    <t>M12*1.25-L15-M14*1.25-HD16*K*1.0</t>
  </si>
  <si>
    <t>M12*1.5-L9.2-M14*1.25-HD16*K*1.0</t>
  </si>
  <si>
    <t>M12*1.75-L16.2-M14*1.25-HD16*K*1.0</t>
  </si>
  <si>
    <t>3/8-16-L12.3-M12*1.25-HD14*K1.0</t>
  </si>
  <si>
    <t>5/16-18-L11.4-M10*1.25-HD12*K1.0</t>
  </si>
  <si>
    <t>7/16-L14-L15.2-M14*1.25-HD16*K*1.0</t>
  </si>
  <si>
    <t>3/8-16-L13.2-M12*1.25-HD14*K*1.0</t>
  </si>
  <si>
    <t>自攻插销螺套配套工具库存明细</t>
  </si>
  <si>
    <t>自攻电动安装工具</t>
  </si>
  <si>
    <t>10-32</t>
  </si>
  <si>
    <t>自攻手动安装工具</t>
  </si>
  <si>
    <t>4-40</t>
  </si>
  <si>
    <t>6-32</t>
  </si>
  <si>
    <t>8-32</t>
  </si>
  <si>
    <t>轻型插销安装工具</t>
  </si>
  <si>
    <t>M2*0.4T</t>
  </si>
  <si>
    <t>M2.5*0.45T</t>
  </si>
  <si>
    <t>M3*0.5T</t>
  </si>
  <si>
    <t>M4*0.7T</t>
  </si>
  <si>
    <t>M5*0.8T</t>
  </si>
  <si>
    <t>M6*1.0T</t>
  </si>
  <si>
    <t>M8*1.25T</t>
  </si>
  <si>
    <t>M10*1.5T</t>
  </si>
  <si>
    <t>M12*1.75T</t>
  </si>
  <si>
    <t>8-32T</t>
  </si>
  <si>
    <t>6-32T</t>
  </si>
  <si>
    <t>10-32T</t>
  </si>
  <si>
    <t>10-24T</t>
  </si>
  <si>
    <t>1/4-20T</t>
  </si>
  <si>
    <t>1/2-13T</t>
  </si>
  <si>
    <t>5/16-18T</t>
  </si>
  <si>
    <t>3/8-16T</t>
  </si>
  <si>
    <t>重型插销安装工具</t>
  </si>
  <si>
    <t>M4*0.7H</t>
  </si>
  <si>
    <t>M5*0.8H</t>
  </si>
  <si>
    <t>M6*1.0H</t>
  </si>
  <si>
    <t>M8*1.25H</t>
  </si>
  <si>
    <t>M14*2.0H</t>
  </si>
  <si>
    <t>M16*2.0H</t>
  </si>
  <si>
    <t>10-24H</t>
  </si>
  <si>
    <t>10-32H</t>
  </si>
  <si>
    <t>5/16-18H</t>
  </si>
  <si>
    <t>1/4-20H</t>
  </si>
  <si>
    <t>3/8-16H</t>
  </si>
  <si>
    <t>M5*0.75</t>
  </si>
  <si>
    <t>M6*0.75</t>
  </si>
  <si>
    <t>M8*1.0</t>
  </si>
  <si>
    <t>M12*1.25</t>
  </si>
  <si>
    <t>M12*1.5</t>
  </si>
  <si>
    <t>M14*1.5</t>
  </si>
  <si>
    <t>M16*1.5</t>
  </si>
  <si>
    <t>M18*1.5</t>
  </si>
  <si>
    <t>M20*1.5</t>
  </si>
  <si>
    <t>M20*2.5</t>
  </si>
  <si>
    <t>渡钛</t>
  </si>
  <si>
    <t>M22*1.5</t>
  </si>
  <si>
    <t>客户定制螺套库存明细</t>
  </si>
  <si>
    <t>客户名称</t>
  </si>
  <si>
    <t>南京威奇</t>
  </si>
  <si>
    <t>201H</t>
  </si>
  <si>
    <t>M4*0.7-L9.6-M6.5-OD7.8</t>
  </si>
  <si>
    <t>M4*0.7-L13.25-M6.5-OD7.8</t>
  </si>
  <si>
    <t>200H</t>
  </si>
  <si>
    <t>M6*1.0-L10.2-M10*1.25-OD11.5*2.5</t>
  </si>
  <si>
    <t>M6*1.0-L10.85-M10*1.25-OD11.3*2.85</t>
  </si>
  <si>
    <t>201HB</t>
  </si>
  <si>
    <t>M6*1.0-L11-M10*1.25-OD11.3</t>
  </si>
  <si>
    <t>杭州东泰</t>
  </si>
  <si>
    <t>M8*1.25-L16.4-M12.5*1.25-OD12.7*3</t>
  </si>
  <si>
    <t>王永强</t>
  </si>
  <si>
    <t>外六角形</t>
  </si>
  <si>
    <t>M20*1.0-L5-SW27</t>
  </si>
  <si>
    <t>1215渡镍</t>
  </si>
  <si>
    <t>帽子六角形</t>
  </si>
  <si>
    <t>D15.15-L8.0-M20*1.0-SW27</t>
  </si>
  <si>
    <t>新乡袁军</t>
  </si>
  <si>
    <t>非标200H</t>
  </si>
  <si>
    <t>D7.8-L22-M10*1.0-OD10.0</t>
  </si>
  <si>
    <t>D7.6-L25-M10*1.0-OD10.0</t>
  </si>
  <si>
    <t>非标308</t>
  </si>
  <si>
    <t>M12*1.25-L17-M14*1.25-OD15.0</t>
  </si>
  <si>
    <t>M18*1.5-L15-M22*1.5-OD23</t>
  </si>
  <si>
    <t>钟庐萍</t>
  </si>
  <si>
    <t>T型一字螺杆</t>
  </si>
  <si>
    <t>外牙M3*0.5-L17.7-OD6.0</t>
  </si>
  <si>
    <t>M3*0.5-L12-M5*0.8-OD6.0</t>
  </si>
  <si>
    <t>淄博张文</t>
  </si>
  <si>
    <t>电机轴套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</si>
  <si>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6-L50-</t>
    </r>
    <r>
      <rPr>
        <b/>
        <sz val="12"/>
        <rFont val="Arial"/>
        <charset val="134"/>
      </rPr>
      <t>Ф10</t>
    </r>
  </si>
  <si>
    <t>非标订制</t>
  </si>
  <si>
    <r>
      <rPr>
        <b/>
        <sz val="12"/>
        <rFont val="Arial"/>
        <charset val="134"/>
      </rPr>
      <t>M4*0.7</t>
    </r>
    <r>
      <rPr>
        <b/>
        <sz val="12"/>
        <rFont val="微软雅黑"/>
        <charset val="134"/>
      </rPr>
      <t>-L66-</t>
    </r>
    <r>
      <rPr>
        <b/>
        <sz val="12"/>
        <rFont val="Arial"/>
        <charset val="134"/>
      </rPr>
      <t>Ф10</t>
    </r>
  </si>
  <si>
    <t>孙中明</t>
  </si>
  <si>
    <t>订制六角螺母</t>
  </si>
  <si>
    <t>M10*1.0-L15-M14*1.5</t>
  </si>
  <si>
    <t>赵子云</t>
  </si>
  <si>
    <t>M4*0.7-L8-M7*1.5</t>
  </si>
  <si>
    <t>山东宏业</t>
  </si>
  <si>
    <t>Ф10.2-L8-M16*2.0</t>
  </si>
  <si>
    <t>山东聚鑫源</t>
  </si>
  <si>
    <r>
      <rPr>
        <b/>
        <sz val="12"/>
        <rFont val="宋体"/>
        <charset val="134"/>
      </rPr>
      <t>外</t>
    </r>
    <r>
      <rPr>
        <b/>
        <sz val="12"/>
        <rFont val="Arial"/>
        <charset val="134"/>
      </rPr>
      <t>M10*1.5-L12-OD10.0(</t>
    </r>
    <r>
      <rPr>
        <b/>
        <sz val="12"/>
        <rFont val="宋体"/>
        <charset val="134"/>
      </rPr>
      <t>左牙</t>
    </r>
    <r>
      <rPr>
        <b/>
        <sz val="12"/>
        <rFont val="Arial"/>
        <charset val="134"/>
      </rPr>
      <t>)</t>
    </r>
  </si>
  <si>
    <t>陕西党青</t>
  </si>
  <si>
    <t>M2.5*0.45-L6-OD4.33</t>
  </si>
  <si>
    <t>M3*0.5-L4-OD4.73</t>
  </si>
  <si>
    <t>M3*0.5-L6-OD6.5</t>
  </si>
  <si>
    <t>M3*0.5-L8-OD4.73</t>
  </si>
  <si>
    <t>M3*0.5-L6-OD5.5*1.6</t>
  </si>
  <si>
    <t>M3*0.5-L7-OD7.0</t>
  </si>
  <si>
    <t>M3*0.5-L11-OD7.0</t>
  </si>
  <si>
    <t>张华通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</si>
  <si>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4-L5-</t>
    </r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6</t>
    </r>
  </si>
  <si>
    <t>M2.5*0.45-L4.97-OD</t>
  </si>
  <si>
    <t>OD17-L5铝发黑/银色</t>
  </si>
  <si>
    <t>AL6061</t>
  </si>
  <si>
    <t>非标302H型</t>
  </si>
  <si>
    <t>M3*0.5-L5.8-OD7</t>
  </si>
  <si>
    <t>河北康强</t>
  </si>
  <si>
    <t>SKD440</t>
  </si>
  <si>
    <t>M8*1.25-L15-M13.5-OD14</t>
  </si>
  <si>
    <t>朱守龙</t>
  </si>
  <si>
    <t>M4*0.7-L8-M6*1.0-OD7</t>
  </si>
  <si>
    <t>金鑫源</t>
  </si>
  <si>
    <t>M6*1.0-L13-OD12.5</t>
  </si>
  <si>
    <t>苏州谭凯 之</t>
  </si>
  <si>
    <t>博克</t>
  </si>
  <si>
    <t>博克袁总</t>
  </si>
  <si>
    <t>M8*1.25-L12-M12*1.5-OD13.0</t>
  </si>
  <si>
    <t>AL7075</t>
  </si>
  <si>
    <t>黎映霞</t>
  </si>
  <si>
    <t>3/8-16-L12-M16*1.0</t>
  </si>
  <si>
    <t>深圳丽美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</si>
  <si>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8-L12-M12*1.0</t>
    </r>
  </si>
  <si>
    <t>南征智能文华伟</t>
  </si>
  <si>
    <t>T型六角螺母</t>
  </si>
  <si>
    <t>M8*1.25-L11-SW17</t>
  </si>
  <si>
    <t>1215环彩</t>
  </si>
  <si>
    <t>广州森宝</t>
  </si>
  <si>
    <t>M16*0.8-L7-M18*0.8</t>
  </si>
  <si>
    <t>广州黄文松</t>
  </si>
  <si>
    <t>M4*0.7-L15-OD12</t>
  </si>
  <si>
    <t>张刚</t>
  </si>
  <si>
    <t>非标309</t>
  </si>
  <si>
    <t>M3*0.5-L6-M6.5*1.0</t>
  </si>
  <si>
    <t>席丽君</t>
  </si>
  <si>
    <t>T型螺套</t>
  </si>
  <si>
    <t>上海天贸</t>
  </si>
  <si>
    <t>M4*0.7-L3.8-M6.5*0.75(240H)</t>
  </si>
  <si>
    <t>M4*0.7-L5.8-M6.5*0.75(240H)</t>
  </si>
  <si>
    <t>于运春</t>
  </si>
  <si>
    <t>非标302槽型</t>
  </si>
  <si>
    <t>M6-L9.5-M10*1.5</t>
  </si>
  <si>
    <t>M6-L9.5-M10*1.5(外径大0.2)</t>
  </si>
  <si>
    <t>M6-L12-M9*1.0(外径大0.2)</t>
  </si>
  <si>
    <t>杨雷军</t>
  </si>
  <si>
    <t>M4*0.7-L8.5-M8*1.25</t>
  </si>
  <si>
    <t>M6*1.0-L8-M10*1.5(槽宽3.0)</t>
  </si>
  <si>
    <t>M3*0.5-L7.2-OD12.65</t>
  </si>
  <si>
    <t>M4*0.7-L6-OD12.65</t>
  </si>
  <si>
    <t>苏州雷恩</t>
  </si>
  <si>
    <t>M2.6*0.45-L12-OD4.0</t>
  </si>
  <si>
    <t>徐兢豪</t>
  </si>
  <si>
    <t>M16*2.0-L24-M24*2.0</t>
  </si>
  <si>
    <t>M16*2.0-L25-M27*2.0</t>
  </si>
  <si>
    <t>M18*2.5-L25-M27*2.0</t>
  </si>
  <si>
    <t>M20*2.5-L30-M27*2.0</t>
  </si>
  <si>
    <t>M12*1.75-L25-M20*1.5</t>
  </si>
  <si>
    <t>M12*1.75-L25-M20*2.5</t>
  </si>
  <si>
    <t>M12*1.75-L25-M24*3.0</t>
  </si>
  <si>
    <t>M14*2.0-L25-M24*2.0</t>
  </si>
  <si>
    <t>M14*2.0-L25-M24*3.0</t>
  </si>
  <si>
    <t>M16*2.0-L27-M24*3.0</t>
  </si>
  <si>
    <t>M16*2.0-L30-M27*2.0</t>
  </si>
  <si>
    <t>M20*2.5-L25-M27*2.0</t>
  </si>
  <si>
    <t>M24*2.0-L30-M36*2.0</t>
  </si>
  <si>
    <t>郑沛章</t>
  </si>
  <si>
    <t>M10*1.5-L15-9/16-12</t>
  </si>
  <si>
    <t>M10*1.5-L13-9/16-12</t>
  </si>
  <si>
    <t>山东纳瑞</t>
  </si>
  <si>
    <t>Ф10-L5-M16*1.5</t>
  </si>
  <si>
    <t>AL6063</t>
  </si>
  <si>
    <t>M3*0.5-L37-OD14</t>
  </si>
  <si>
    <t>侧M4*0.7-L14.5-Ф12</t>
  </si>
  <si>
    <t>广东黄荣裕</t>
  </si>
  <si>
    <t>M14*1.25-L13.3-OD19.15-HD25.4</t>
  </si>
  <si>
    <t>大圣订制</t>
  </si>
  <si>
    <t>DS233HFJX</t>
  </si>
  <si>
    <t>G1/8-27-L25.4-OD15.9</t>
  </si>
  <si>
    <t>DS004TC</t>
  </si>
  <si>
    <t>铝套L7.5-HD19</t>
  </si>
  <si>
    <t>DS967WZJM</t>
  </si>
  <si>
    <t>L15.8-OD12</t>
  </si>
  <si>
    <t>DS873JM</t>
  </si>
  <si>
    <t>M8*1.25-L10六角</t>
  </si>
  <si>
    <t>DS01162</t>
  </si>
  <si>
    <t>M5*0.8-L10-OD7.5</t>
  </si>
  <si>
    <t>DS00664</t>
  </si>
  <si>
    <t>M5*0.8-L10-M8*1.0(308M)</t>
  </si>
  <si>
    <t>DS135YLY-B</t>
  </si>
  <si>
    <t>DS01141</t>
  </si>
  <si>
    <t>M3*0.5-L6-OD5.5</t>
  </si>
  <si>
    <t>DS01290-B</t>
  </si>
  <si>
    <t>M4*0.7-L12-OD8(SKD440)</t>
  </si>
  <si>
    <t>DS544JZMY-B</t>
  </si>
  <si>
    <t>M5*0.8-L7-OD10</t>
  </si>
  <si>
    <t>DS01029</t>
  </si>
  <si>
    <t>M6*1.0-L10.8-HD12</t>
  </si>
  <si>
    <t>DS1744</t>
  </si>
  <si>
    <t>反牙M4*0.7-L10-OD8.0</t>
  </si>
  <si>
    <t>DS1745</t>
  </si>
  <si>
    <t>反牙M5*0.8-L10-OD10</t>
  </si>
  <si>
    <t>DS01761</t>
  </si>
  <si>
    <t>M8*1.25-L30-OD14</t>
  </si>
  <si>
    <t>DS01760</t>
  </si>
  <si>
    <t>M8*1.25-L20-OD14</t>
  </si>
  <si>
    <t>DS01242</t>
  </si>
  <si>
    <t>1/4-20-L12.7-OD11.5</t>
  </si>
  <si>
    <t>M3*0.5-L9.55-OD8.3</t>
  </si>
  <si>
    <t>DS659CXSL</t>
  </si>
  <si>
    <t>L37.2-OD16-M10*1.5</t>
  </si>
  <si>
    <t>DS887HYJ-B</t>
  </si>
  <si>
    <t>DS001TC</t>
  </si>
  <si>
    <t>滚砖石花L7.5-HD19</t>
  </si>
  <si>
    <t>DS516YWDZ</t>
  </si>
  <si>
    <t>L23.87-OD6.3</t>
  </si>
  <si>
    <t>DS016XLJC</t>
  </si>
  <si>
    <t>M8*1.25-L23.8-OD13</t>
  </si>
  <si>
    <t>DS01030</t>
  </si>
  <si>
    <t>M8*1.25-L13.65-OD11.06-HD14.3</t>
  </si>
  <si>
    <t>DS167XHMJ</t>
  </si>
  <si>
    <r>
      <rPr>
        <b/>
        <sz val="12"/>
        <rFont val="宋体"/>
        <charset val="134"/>
      </rPr>
      <t>∅</t>
    </r>
    <r>
      <rPr>
        <b/>
        <sz val="12"/>
        <rFont val="微软雅黑"/>
        <charset val="134"/>
      </rPr>
      <t>19-L12.5-OD28</t>
    </r>
  </si>
  <si>
    <t>DS01311</t>
  </si>
  <si>
    <t>M8*1.25-L14.1-HD11.1</t>
  </si>
  <si>
    <t>DS561TYJK</t>
  </si>
  <si>
    <r>
      <rPr>
        <b/>
        <sz val="12"/>
        <rFont val="微软雅黑"/>
        <charset val="134"/>
      </rPr>
      <t>底座</t>
    </r>
    <r>
      <rPr>
        <b/>
        <sz val="12"/>
        <rFont val="宋体"/>
        <charset val="134"/>
      </rPr>
      <t>∅</t>
    </r>
    <r>
      <rPr>
        <b/>
        <sz val="12"/>
        <rFont val="微软雅黑"/>
        <charset val="134"/>
      </rPr>
      <t>19-L11</t>
    </r>
  </si>
  <si>
    <t>DS168XQWJ</t>
  </si>
  <si>
    <t>M4*0.7-L55-OD10</t>
  </si>
  <si>
    <t>DS228HFJX</t>
  </si>
  <si>
    <t>短轴L14-OD11</t>
  </si>
  <si>
    <t>DS229HFJX</t>
  </si>
  <si>
    <t>短轴L17.2-OD11</t>
  </si>
  <si>
    <t>DS002JYMJ</t>
  </si>
  <si>
    <t>L63-OD17.8</t>
  </si>
  <si>
    <t>DS562TYJK</t>
  </si>
  <si>
    <t>M8*1.25-L58-SW17</t>
  </si>
  <si>
    <t>DS563TYJK</t>
  </si>
  <si>
    <t>M8*1.25-L55-SW17</t>
  </si>
  <si>
    <t>DS993PF</t>
  </si>
  <si>
    <t>M6*1.0-L10.9-OD14</t>
  </si>
  <si>
    <t>40CR</t>
  </si>
  <si>
    <t>DS01749</t>
  </si>
  <si>
    <t>M4*0.7-L10-OD8</t>
  </si>
  <si>
    <t>DS003ZSKJ</t>
  </si>
  <si>
    <t>G1/8-L10-OD13.5</t>
  </si>
  <si>
    <t>DS00735</t>
  </si>
  <si>
    <t>DS302V01-B</t>
  </si>
  <si>
    <t>M3*0.5-L10-M5*0.8(302槽)</t>
  </si>
  <si>
    <t>DS801RJ</t>
  </si>
  <si>
    <t>5-40-L8-OD5</t>
  </si>
  <si>
    <t>DS537YKDZ</t>
  </si>
  <si>
    <t>DS016KDJG</t>
  </si>
  <si>
    <t>DS017KDJG</t>
  </si>
  <si>
    <t>DS01760-B</t>
  </si>
  <si>
    <t>SKD440-M8-L20-OD14</t>
  </si>
  <si>
    <t>DS01823</t>
  </si>
  <si>
    <t>SKD440-M6-L20-OD12</t>
  </si>
  <si>
    <t>DS004YFS</t>
  </si>
  <si>
    <t>1/4-18-L13-OD17</t>
  </si>
  <si>
    <t>DS093MJDZ-B</t>
  </si>
  <si>
    <t>M4*0.7-L26-OD6</t>
  </si>
  <si>
    <t>DS093MJDZ</t>
  </si>
  <si>
    <t>DS011HDMJ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</si>
  <si>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5-L35-Ф7</t>
    </r>
  </si>
  <si>
    <t>DS711LMSY</t>
  </si>
  <si>
    <t>L1.5-Ф17</t>
  </si>
  <si>
    <t>DS156TQJS</t>
  </si>
  <si>
    <t>M8*1.25-L40-OD13</t>
  </si>
  <si>
    <t>Q235蓝白锌</t>
  </si>
  <si>
    <t>DS561YST</t>
  </si>
  <si>
    <t>M5*0.8-L12-OD9*1.0</t>
  </si>
  <si>
    <t>DS054MR</t>
  </si>
  <si>
    <t>G1/8-28-L10-OD12</t>
  </si>
  <si>
    <t>DS263YNYB</t>
  </si>
  <si>
    <t>L30-OD10.0</t>
  </si>
  <si>
    <t>H62铜材</t>
  </si>
  <si>
    <t>DS264YNYB</t>
  </si>
  <si>
    <t>Ф6.0-L13-OD12</t>
  </si>
  <si>
    <t>DS265YNYB</t>
  </si>
  <si>
    <t>M4*0.7-L22.8-SW6.0</t>
  </si>
  <si>
    <t>DS013SFHY</t>
  </si>
  <si>
    <t>DS988WCRN</t>
  </si>
  <si>
    <t>M5*0.8-L27-OD14.0</t>
  </si>
  <si>
    <t>DS482YJH</t>
  </si>
  <si>
    <t>201-M4*0.7-L10-M8*1.25</t>
  </si>
  <si>
    <t>DS095XTC</t>
  </si>
  <si>
    <t>M2.5*0.45-L8.1-OD15.8</t>
  </si>
  <si>
    <t>DS201YZM</t>
  </si>
  <si>
    <t>M6*1.0-L9.8-OD12.3</t>
  </si>
  <si>
    <t>LY12-CZ</t>
  </si>
  <si>
    <t>DS982SJCY</t>
  </si>
  <si>
    <t>镶嵌螺母M12</t>
  </si>
  <si>
    <t>JG0103NK22D01</t>
  </si>
  <si>
    <t>光束头子</t>
  </si>
  <si>
    <t>DS01691</t>
  </si>
  <si>
    <t>M10*1.5-L12-OD13.95</t>
  </si>
  <si>
    <t>DS00732</t>
  </si>
  <si>
    <t>M4*0.7-L10-OD7.0</t>
  </si>
  <si>
    <t>DS01692</t>
  </si>
  <si>
    <t>M10*1.5-L16-OD13.95</t>
  </si>
  <si>
    <t>DS01144</t>
  </si>
  <si>
    <t>M5*0.8-L12-OD9*3.0</t>
  </si>
  <si>
    <t>DS001SXMJ</t>
  </si>
  <si>
    <t>H18.0-OD12.0</t>
  </si>
  <si>
    <t>DS002SXMJ</t>
  </si>
  <si>
    <t>H18.0-OD8.0</t>
  </si>
  <si>
    <t>DS01255</t>
  </si>
  <si>
    <t>8-32-L9.35-OD8.35</t>
  </si>
  <si>
    <t>DS01145</t>
  </si>
  <si>
    <t>3090-M6-L14-OD10</t>
  </si>
  <si>
    <t>DS560TYJK</t>
  </si>
  <si>
    <t>油嘴-M5-L20-SW7.0</t>
  </si>
  <si>
    <t>DS517YWDZ</t>
  </si>
  <si>
    <t>L38.83-OD6.3</t>
  </si>
  <si>
    <t>DS001TQZD</t>
  </si>
  <si>
    <t>1/2-13-L16-OD17</t>
  </si>
  <si>
    <t>DS096XTC</t>
  </si>
  <si>
    <t>H28.83-HD17.5</t>
  </si>
  <si>
    <t>DS844MYMJ</t>
  </si>
  <si>
    <t>M8*1.25-L34.5-OD27</t>
  </si>
  <si>
    <t>DS776WCS</t>
  </si>
  <si>
    <t>M12*1.5-L15-SW16</t>
  </si>
  <si>
    <t>DS608TYJK</t>
  </si>
  <si>
    <t>Ф8.0-L21</t>
  </si>
  <si>
    <t>DS985SJCY</t>
  </si>
  <si>
    <t>M8*1.25-L15-SW13.0</t>
  </si>
  <si>
    <t>DS987SJCY</t>
  </si>
  <si>
    <t>M12*1.75-L30-SW27</t>
  </si>
  <si>
    <t>DS002ZRR</t>
  </si>
  <si>
    <t>M3*0.5-L4.83-OD4.37</t>
  </si>
  <si>
    <t>DS068TYJK</t>
  </si>
  <si>
    <t>M4*0.7-L4-SW10.0</t>
  </si>
  <si>
    <t>DS189SZH</t>
  </si>
  <si>
    <t>1/4-28-L15</t>
  </si>
  <si>
    <t>DS0029LJS</t>
  </si>
  <si>
    <t>螺丝L11-OD7.6</t>
  </si>
  <si>
    <t>DS001ZRR</t>
  </si>
  <si>
    <t>M3*0.5-L4.06-OD4.37</t>
  </si>
  <si>
    <t>DS00970</t>
  </si>
  <si>
    <t>DS01597</t>
  </si>
  <si>
    <t>G1/8-L12-OD12</t>
  </si>
  <si>
    <t>DS102SPMX-B</t>
  </si>
  <si>
    <t>3/8-24-L12.7-SW16</t>
  </si>
  <si>
    <t>DS094MJDZ</t>
  </si>
  <si>
    <t>螺杆M4-L125.25-OD8</t>
  </si>
  <si>
    <t>DS559TYJK</t>
  </si>
  <si>
    <t>油嘴-M5-L22-SW7.0</t>
  </si>
  <si>
    <t>DS001KYMJ</t>
  </si>
  <si>
    <t>M12*1.75-L36-OD19</t>
  </si>
  <si>
    <t>DS222HXSY</t>
  </si>
  <si>
    <t>3/8-19-L19-OD23</t>
  </si>
  <si>
    <t>DS01800</t>
  </si>
  <si>
    <t>M3*0.5-L6.25-OD4.73</t>
  </si>
  <si>
    <t>DS223HXSY</t>
  </si>
  <si>
    <t>G1/8-L19-OD14</t>
  </si>
  <si>
    <t>DS547</t>
  </si>
  <si>
    <t>M3*0.5-L10-OD8</t>
  </si>
  <si>
    <t>DS623</t>
  </si>
  <si>
    <t>M2.5-L8-OD5.5</t>
  </si>
  <si>
    <t>铜渡镍</t>
  </si>
  <si>
    <t>DS094</t>
  </si>
  <si>
    <t>L42-OD12-SW17</t>
  </si>
  <si>
    <t>DS897BF</t>
  </si>
  <si>
    <t>弹簧护套</t>
  </si>
  <si>
    <t>DS301ZCKJ</t>
  </si>
  <si>
    <t>M6*1.0-L12-OD10-HD12</t>
  </si>
  <si>
    <t>DS225SLC</t>
  </si>
  <si>
    <t>M5-L9.39-OD7.1</t>
  </si>
  <si>
    <t>DS655MKL</t>
  </si>
  <si>
    <t>M4*0.7-L11.2-OD10</t>
  </si>
  <si>
    <t>DS743ZT</t>
  </si>
  <si>
    <t>Ф8-L65.96</t>
  </si>
  <si>
    <t>DS223SLC</t>
  </si>
  <si>
    <t>M3*0.5-L5.84-OD4.37</t>
  </si>
  <si>
    <t>DS001QDGM</t>
  </si>
  <si>
    <t>DS337AN</t>
  </si>
  <si>
    <t>M4*0.7-L6-OD12</t>
  </si>
  <si>
    <t>DS</t>
  </si>
  <si>
    <t>302H-M6*L15.5-M10*1.5</t>
  </si>
  <si>
    <t>DS1743</t>
  </si>
  <si>
    <t>M10*1.5-L16-OD14</t>
  </si>
  <si>
    <t>DS00667</t>
  </si>
  <si>
    <t>M3*0.5-L5.25</t>
  </si>
  <si>
    <t>M10*1.5-L16-OD14.1</t>
  </si>
  <si>
    <t>DS01471</t>
  </si>
  <si>
    <t>M4*0.7-L5.9-OD6.3</t>
  </si>
  <si>
    <t>DS072XZDQ</t>
  </si>
  <si>
    <t>M6*1.0-L32.4-OD10</t>
  </si>
  <si>
    <t>DS774TZKJ</t>
  </si>
  <si>
    <t>SKD440-M10*1.5-L10-OD16</t>
  </si>
  <si>
    <t>DS001</t>
  </si>
  <si>
    <t>M16*1.5-L35-OD21</t>
  </si>
  <si>
    <t>DS01610</t>
  </si>
  <si>
    <t>G3/8-19-L12-OD12</t>
  </si>
  <si>
    <t>DS501AXT</t>
  </si>
  <si>
    <t>38/-24-L32.92-OD11</t>
  </si>
  <si>
    <t>DS141XCX</t>
  </si>
  <si>
    <t>Ф8.5-L21-OD16</t>
  </si>
  <si>
    <t>DS999</t>
  </si>
  <si>
    <t>M12*1.75-L20-OD18.5</t>
  </si>
  <si>
    <t>1215环保彩锌</t>
  </si>
  <si>
    <t>DS091YLY</t>
  </si>
  <si>
    <t>Ф6.6-L17.78-OD18.96</t>
  </si>
  <si>
    <t>DS590TYJK</t>
  </si>
  <si>
    <t>DS998JLT</t>
  </si>
  <si>
    <t>SKD440-M12-L25-OD19</t>
  </si>
  <si>
    <t>DS334</t>
  </si>
  <si>
    <t>M4-L8+8-OD12</t>
  </si>
  <si>
    <t>DS521YWDZ-B</t>
  </si>
  <si>
    <t>H26.12-OD9.52</t>
  </si>
  <si>
    <t>POM黑</t>
  </si>
  <si>
    <t>3090-5-40-L8-OD5.0</t>
  </si>
  <si>
    <t>DS01059</t>
  </si>
  <si>
    <t>SKD440-420-L9.93-OD12.59</t>
  </si>
  <si>
    <t>DS1561</t>
  </si>
  <si>
    <t>M4*0.7-L4.6-OD6.35</t>
  </si>
  <si>
    <t>DS683YDGD</t>
  </si>
  <si>
    <t>L13-OD8.5</t>
  </si>
  <si>
    <t>DS01742</t>
  </si>
  <si>
    <t>M8*1.25-L18-OD14</t>
  </si>
  <si>
    <t>DS1540</t>
  </si>
  <si>
    <t>M6*1.0-L8-OD8.78</t>
  </si>
  <si>
    <t>DS01161</t>
  </si>
  <si>
    <t>M8*1.25-L12.4-OD11.1</t>
  </si>
  <si>
    <t>DS143JSJX</t>
  </si>
  <si>
    <t>Ф4-L5-OD8.56</t>
  </si>
  <si>
    <t>1215本色</t>
  </si>
  <si>
    <t>DS142JSJX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</si>
  <si>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3.5-L6-OD8.35</t>
    </r>
  </si>
  <si>
    <t>DS656MKL</t>
  </si>
  <si>
    <t>M5-L17.8-OD12.1</t>
  </si>
  <si>
    <t>DS00367</t>
  </si>
  <si>
    <t>M6-L12.29-3/8-20</t>
  </si>
  <si>
    <t>DS224SLC</t>
  </si>
  <si>
    <t>M4-L5.59-OD6.42</t>
  </si>
  <si>
    <t>DS478HXSY-B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</si>
  <si>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4.06-L4.4-OD7.2</t>
    </r>
  </si>
  <si>
    <t>DS200YTDZ</t>
  </si>
  <si>
    <t>M4-L16-M8-SW7.0</t>
  </si>
  <si>
    <t>DS145RJWL</t>
  </si>
  <si>
    <t>M3-L6.9+0.8-M5-SW7.0</t>
  </si>
  <si>
    <t>DS500AXT</t>
  </si>
  <si>
    <t>3/8-24-L10.94-OD10.78</t>
  </si>
  <si>
    <t>DS01769</t>
  </si>
  <si>
    <t>M4-L8+0.89-OD6.5-HD8.0</t>
  </si>
  <si>
    <t>DS591TYJK</t>
  </si>
  <si>
    <t>DS1164</t>
  </si>
  <si>
    <t>M8*1.25-L14-OD11.1</t>
  </si>
  <si>
    <t>DS01158</t>
  </si>
  <si>
    <t>M4*0.7-L7.1-OD6.3</t>
  </si>
  <si>
    <t>DS01159</t>
  </si>
  <si>
    <t>M5*0.8-L8.4-OD7.5</t>
  </si>
  <si>
    <t>DS01472</t>
  </si>
  <si>
    <t>M5*0.8-L6.9-OD7.5</t>
  </si>
  <si>
    <t>DS154TQJS</t>
  </si>
  <si>
    <t>M8*1.25-L23-OD12</t>
  </si>
  <si>
    <t>DS155TQJS</t>
  </si>
  <si>
    <t>M8*1.25-L35.4-OD13</t>
  </si>
  <si>
    <t>DS157TQJS</t>
  </si>
  <si>
    <t>M6*1.0-L17-OD10</t>
  </si>
  <si>
    <t>DS128LXJM</t>
  </si>
  <si>
    <t>L6.12-OD4.8</t>
  </si>
  <si>
    <t>AL2024</t>
  </si>
  <si>
    <t>DS111CCSL</t>
  </si>
  <si>
    <t>7/16-20-L17-OD18.5</t>
  </si>
  <si>
    <t>DS112CCSL</t>
  </si>
  <si>
    <t>DS108HQMJ</t>
  </si>
  <si>
    <t>M4-L5+0.5-OD7.2-HD10</t>
  </si>
  <si>
    <t>DS142ZYSJ</t>
  </si>
  <si>
    <t>1/4-19-L10-SW18</t>
  </si>
  <si>
    <t>DS010KDJG</t>
  </si>
  <si>
    <t>Ф3.75-L4.45-OD4.25</t>
  </si>
  <si>
    <t>DS001YPKJ</t>
  </si>
  <si>
    <t>302-M2*0.4-L6-M5*0.5</t>
  </si>
  <si>
    <t>DS9110LS</t>
  </si>
  <si>
    <t>SKD440-M5*0.8-L13-OD10</t>
  </si>
  <si>
    <t>DS950GLHX-B</t>
  </si>
  <si>
    <t>SKD440-M4-L8-OD8.0</t>
  </si>
  <si>
    <t>DS01239</t>
  </si>
  <si>
    <t>SKD440-M4-L10-OD8.0</t>
  </si>
  <si>
    <t>DS771TZKJ</t>
  </si>
  <si>
    <t>SKD440-M4-L8-OD10.0</t>
  </si>
  <si>
    <t>DS00498</t>
  </si>
  <si>
    <t>M4-L7.85-OD8.7</t>
  </si>
  <si>
    <t>DS661LAS</t>
  </si>
  <si>
    <t>M10-L50-SW16.0</t>
  </si>
  <si>
    <t>DS01220-B</t>
  </si>
  <si>
    <t>DS01221-B</t>
  </si>
  <si>
    <t>SKD440-M5-L12-OD10</t>
  </si>
  <si>
    <t>DS01273-B</t>
  </si>
  <si>
    <t>SKD440-M5-L10-OD10</t>
  </si>
  <si>
    <t>DS187LSGD</t>
  </si>
  <si>
    <t>M6*1.0-L12-OD12</t>
  </si>
  <si>
    <t>DS188LSGD</t>
  </si>
  <si>
    <t>M5*0.8-L12-OD10</t>
  </si>
  <si>
    <t>DS189LSGD</t>
  </si>
  <si>
    <t>DS01886</t>
  </si>
  <si>
    <t>SKD440-M8-L15-OD14</t>
  </si>
  <si>
    <t>DS696KX</t>
  </si>
  <si>
    <t>内左牙M8*1.25-L23.5-OD11.87</t>
  </si>
  <si>
    <t>DS01885</t>
  </si>
  <si>
    <t>SKD440-M6-L15-OD12.0</t>
  </si>
  <si>
    <t>DS190FHMJ</t>
  </si>
  <si>
    <t>6-32-L16.76</t>
  </si>
  <si>
    <t>DS102DXJN</t>
  </si>
  <si>
    <t>1/2-20-L26-OD19</t>
  </si>
  <si>
    <t>DS659CXSL-B</t>
  </si>
  <si>
    <t>L37.2-OD16</t>
  </si>
  <si>
    <t>DS162YLY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</si>
  <si>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2.38-L17.46</t>
    </r>
  </si>
  <si>
    <t>DS654KX</t>
  </si>
  <si>
    <t>DS913LSMD</t>
  </si>
  <si>
    <t>PEEK</t>
  </si>
  <si>
    <t>DS111DM</t>
  </si>
  <si>
    <t>M10(左牙)-L15-OD18.55</t>
  </si>
  <si>
    <t>DS091XTC</t>
  </si>
  <si>
    <t>DS006ATW</t>
  </si>
  <si>
    <t>DS413AC</t>
  </si>
  <si>
    <t>L35-OD22</t>
  </si>
  <si>
    <t>DS413AC-B</t>
  </si>
  <si>
    <t>DS709KX</t>
  </si>
  <si>
    <t>活塞杆</t>
  </si>
  <si>
    <t>DS107ZHR</t>
  </si>
  <si>
    <t>M3-L7.9-HD14.5</t>
  </si>
  <si>
    <t>DS744ZT</t>
  </si>
  <si>
    <t>Ф8.0-L66</t>
  </si>
  <si>
    <t>DS514YWDZ</t>
  </si>
  <si>
    <t>L27.15-OD6.35</t>
  </si>
  <si>
    <t>DS564TYJK</t>
  </si>
  <si>
    <t>M4-L30-SW7.0</t>
  </si>
  <si>
    <t>DS577TYJK</t>
  </si>
  <si>
    <t>M4*0.7-L27</t>
  </si>
  <si>
    <t>DS679KX</t>
  </si>
  <si>
    <t>DS109JD</t>
  </si>
  <si>
    <t>DS019KDJG</t>
  </si>
  <si>
    <t>隔套Ф3-L6.98-OD5.0</t>
  </si>
  <si>
    <t>DS01928</t>
  </si>
  <si>
    <t>8-32-L8-OD6.35</t>
  </si>
  <si>
    <t>DS246QD</t>
  </si>
  <si>
    <t>M3*3+2.5</t>
  </si>
  <si>
    <t>DS954YHQC-B</t>
  </si>
  <si>
    <t>DS770YNWJ-B</t>
  </si>
  <si>
    <t>Ф6.07-L16-OD13</t>
  </si>
  <si>
    <t>DS106JYSJ</t>
  </si>
  <si>
    <t>M4-L10.5-HD11.5</t>
  </si>
  <si>
    <t>SUS303发黑涂蓝胶</t>
  </si>
  <si>
    <t>DS107JYSJ</t>
  </si>
  <si>
    <t>M4-L12.5-HD11.5</t>
  </si>
  <si>
    <t>DS602BSD</t>
  </si>
  <si>
    <t>C3604亮锡</t>
  </si>
  <si>
    <t>DS603BSD</t>
  </si>
  <si>
    <t>DS677ADYC</t>
  </si>
  <si>
    <t>M8*1.25-L19.95</t>
  </si>
  <si>
    <t>DS200TDP</t>
  </si>
  <si>
    <t>G3/8-19-L45.1</t>
  </si>
  <si>
    <t>DS115HT</t>
  </si>
  <si>
    <t>Ф8*19-OD15.85</t>
  </si>
  <si>
    <t>DS682KX</t>
  </si>
  <si>
    <t>DS695KX</t>
  </si>
  <si>
    <t>DS697KX</t>
  </si>
  <si>
    <t>DS001YWXC-B</t>
  </si>
  <si>
    <t>M5*0.8-L18-M10*1.0-HD16</t>
  </si>
  <si>
    <t>316材质黑锌镍合金</t>
  </si>
  <si>
    <t>DS002YWXC-B</t>
  </si>
  <si>
    <t>M6*1.0-L18-M10*1.0-HD16</t>
  </si>
  <si>
    <t>DS114HJ</t>
  </si>
  <si>
    <t>SKT-M8-L18-OD13.5</t>
  </si>
  <si>
    <t>DS118LYDL</t>
  </si>
  <si>
    <t>M4-L20.25-OD7.0</t>
  </si>
  <si>
    <t>DS002MJJM</t>
  </si>
  <si>
    <t>OD7.87-L14.73</t>
  </si>
  <si>
    <t>Q235</t>
  </si>
  <si>
    <t>DS733TZKJ</t>
  </si>
  <si>
    <t>SKD440-M8-L12-OD14</t>
  </si>
  <si>
    <t>DS685YDGD</t>
  </si>
  <si>
    <t>DS022KDJG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</si>
  <si>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9.9-L19.3-OD11.9</t>
    </r>
  </si>
  <si>
    <t>DS01977</t>
  </si>
  <si>
    <t>M8*1.25-L12-OD11.04</t>
  </si>
  <si>
    <t>DS022AEBS</t>
  </si>
  <si>
    <t>DS001AEBS</t>
  </si>
  <si>
    <t>DS01547</t>
  </si>
  <si>
    <t>M8*1.25-L9.5-OD11.04</t>
  </si>
  <si>
    <t>DS002YWXC</t>
  </si>
  <si>
    <t>DS001YWXC</t>
  </si>
  <si>
    <t>M5*0.8-L17+1-M10*1.0-HD16</t>
  </si>
  <si>
    <t>DS687YDGD</t>
  </si>
  <si>
    <t>DS686YDGD</t>
  </si>
  <si>
    <t>DS02027</t>
  </si>
  <si>
    <t>DS202YTDZ</t>
  </si>
  <si>
    <t>M4*0.7-L18-M8*1.25-SW7.0</t>
  </si>
  <si>
    <t>DS110DXJN</t>
  </si>
  <si>
    <t>7/16-20-L18.5-OD17.5</t>
  </si>
  <si>
    <t>DS235GFMJ</t>
  </si>
  <si>
    <t>M10*1.0-L14-OD16.0</t>
  </si>
  <si>
    <t>DS690YDGD</t>
  </si>
  <si>
    <t>DS688YDGD</t>
  </si>
  <si>
    <t>鼓轮A</t>
  </si>
  <si>
    <t>DS689YDGD</t>
  </si>
  <si>
    <t>DS186YLY</t>
  </si>
  <si>
    <t>Ф22-L18+3-M6*1.0</t>
  </si>
  <si>
    <t>1215黑锌</t>
  </si>
  <si>
    <t>DS187YLY</t>
  </si>
  <si>
    <t>ST4.8*1.6-L20-OD22</t>
  </si>
  <si>
    <t>DS110SPMX</t>
  </si>
  <si>
    <t>L32.5-M6*1.0</t>
  </si>
  <si>
    <t>DS576TYJK</t>
  </si>
  <si>
    <t>内六角螺丝M5*10.0-HD12.0</t>
  </si>
  <si>
    <t>DS243HFJX</t>
  </si>
  <si>
    <t>M6-L190-OD16</t>
  </si>
  <si>
    <t>DS266YNYB</t>
  </si>
  <si>
    <t>Ф10.0-L20-OD20.0</t>
  </si>
  <si>
    <t>DS710KX</t>
  </si>
  <si>
    <t>DS126RF</t>
  </si>
  <si>
    <t>M4*0.7-L8+1.2-OD7-HD10</t>
  </si>
  <si>
    <t>DS203JJ-B</t>
  </si>
  <si>
    <t>SKD440-M6*1.0-L15-OD12</t>
  </si>
  <si>
    <t>DS156YJS</t>
  </si>
  <si>
    <t>M3*0.5-L11.3</t>
  </si>
  <si>
    <t>DS511GLB</t>
  </si>
  <si>
    <t>1/4-20-L6.15-OD15</t>
  </si>
  <si>
    <t>DS007ESB</t>
  </si>
  <si>
    <t>Ф17.75-L5.75-OD29.75</t>
  </si>
  <si>
    <t>DS920LSMD</t>
  </si>
  <si>
    <t>6-32-L17.2-SW6.35</t>
  </si>
  <si>
    <t>DS200SLKJ</t>
  </si>
  <si>
    <t>L11-OD25</t>
  </si>
  <si>
    <t>DS190YLY</t>
  </si>
  <si>
    <t>M1.6*6.1SS</t>
  </si>
  <si>
    <t>DS002ESB</t>
  </si>
  <si>
    <t>L5-M12*1.0</t>
  </si>
  <si>
    <t>DS024KDJG</t>
  </si>
  <si>
    <t>L21.2-OD12.2</t>
  </si>
  <si>
    <t>DS025KDJG</t>
  </si>
  <si>
    <t>Ф5.8-L30.8-HD11</t>
  </si>
  <si>
    <t>DS001HLKJ</t>
  </si>
  <si>
    <t>M18*0.75-L11-OD21</t>
  </si>
  <si>
    <t>DS02106</t>
  </si>
  <si>
    <t>M4*0.7-L8.4-OD6.35</t>
  </si>
  <si>
    <t>DS151MST</t>
  </si>
  <si>
    <t>Ф4.1-L5-OD7.5</t>
  </si>
  <si>
    <t>自攻螺套库存明细</t>
  </si>
  <si>
    <t>347型</t>
  </si>
  <si>
    <t>309型</t>
  </si>
  <si>
    <t>M4*0.7-L6.5-OD6*2.0</t>
  </si>
  <si>
    <t>M4*0.7*L8-OD7*2.5</t>
  </si>
  <si>
    <t>M4*0.7-L10-OD7*2.5</t>
  </si>
  <si>
    <t>7090型</t>
  </si>
  <si>
    <t>M5*0.8-L14-OD10</t>
  </si>
  <si>
    <t>M8*1.25-L20-M13*4.0</t>
  </si>
  <si>
    <t>M10*1.5-L23-OD16</t>
  </si>
  <si>
    <t>345型</t>
  </si>
  <si>
    <t>M5*0.8-L6.4+0.9-OD7.5-HD11.1</t>
  </si>
  <si>
    <t>M3*0.5-L4+0.75-OD4.73-HD7.1</t>
  </si>
  <si>
    <t>237型</t>
  </si>
  <si>
    <t>M3*0.5-L6.25-HD4.7</t>
  </si>
  <si>
    <t>M4*0.7-L8.4-HD6.3</t>
  </si>
  <si>
    <t>M6*1.0-L12-HD8.6</t>
  </si>
  <si>
    <t>插销销子及钢丝库存明细</t>
  </si>
  <si>
    <t>销子</t>
  </si>
  <si>
    <t>0.6*3.8</t>
  </si>
  <si>
    <t>0.6*4.15</t>
  </si>
  <si>
    <t>钢丝</t>
  </si>
  <si>
    <t>Ф0.6</t>
  </si>
  <si>
    <t>KG</t>
  </si>
  <si>
    <t>1.03*1.4</t>
  </si>
  <si>
    <t>卷</t>
  </si>
  <si>
    <t>1.76*2.4</t>
  </si>
  <si>
    <t>长度7.5</t>
  </si>
  <si>
    <t>长度10.0</t>
  </si>
</sst>
</file>

<file path=xl/styles.xml><?xml version="1.0" encoding="utf-8"?>
<styleSheet xmlns="http://schemas.openxmlformats.org/spreadsheetml/2006/main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  <numFmt numFmtId="177" formatCode="yyyy&quot;年&quot;m&quot;月&quot;d&quot;日&quot;;@"/>
    <numFmt numFmtId="178" formatCode="0_ "/>
    <numFmt numFmtId="179" formatCode="0.0_ "/>
  </numFmts>
  <fonts count="7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080DDB"/>
      <name val="宋体"/>
      <charset val="134"/>
      <scheme val="minor"/>
    </font>
    <font>
      <b/>
      <sz val="11"/>
      <name val="宋体"/>
      <charset val="134"/>
      <scheme val="minor"/>
    </font>
    <font>
      <u/>
      <sz val="26"/>
      <color rgb="FF080DDB"/>
      <name val="宋体"/>
      <charset val="134"/>
      <scheme val="minor"/>
    </font>
    <font>
      <u/>
      <sz val="26"/>
      <color rgb="FF080DDB"/>
      <name val="宋体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b/>
      <sz val="14"/>
      <color rgb="FF080DDB"/>
      <name val="微软雅黑"/>
      <charset val="134"/>
    </font>
    <font>
      <b/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2"/>
      <color theme="1"/>
      <name val="Arial"/>
      <charset val="134"/>
    </font>
    <font>
      <sz val="12"/>
      <name val="微软雅黑"/>
      <charset val="134"/>
    </font>
    <font>
      <b/>
      <u/>
      <sz val="26"/>
      <color rgb="FF080DDB"/>
      <name val="微软雅黑"/>
      <charset val="134"/>
    </font>
    <font>
      <b/>
      <sz val="14"/>
      <name val="微软雅黑"/>
      <charset val="134"/>
    </font>
    <font>
      <b/>
      <sz val="12"/>
      <name val="宋体"/>
      <charset val="134"/>
    </font>
    <font>
      <b/>
      <sz val="12"/>
      <name val="Arial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b/>
      <sz val="28"/>
      <name val="微软雅黑"/>
      <charset val="134"/>
    </font>
    <font>
      <b/>
      <sz val="20"/>
      <name val="微软雅黑"/>
      <charset val="134"/>
    </font>
    <font>
      <b/>
      <sz val="12"/>
      <color rgb="FF002060"/>
      <name val="微软雅黑"/>
      <charset val="134"/>
    </font>
    <font>
      <sz val="14"/>
      <color theme="1"/>
      <name val="宋体"/>
      <charset val="134"/>
      <scheme val="minor"/>
    </font>
    <font>
      <b/>
      <sz val="12"/>
      <color rgb="FF080DDB"/>
      <name val="微软雅黑"/>
      <charset val="134"/>
    </font>
    <font>
      <u/>
      <sz val="26"/>
      <name val="宋体"/>
      <charset val="134"/>
      <scheme val="minor"/>
    </font>
    <font>
      <b/>
      <u/>
      <sz val="26"/>
      <name val="微软雅黑"/>
      <charset val="134"/>
    </font>
    <font>
      <sz val="12"/>
      <color theme="1"/>
      <name val="微软雅黑"/>
      <charset val="134"/>
    </font>
    <font>
      <sz val="11"/>
      <color rgb="FF002060"/>
      <name val="宋体"/>
      <charset val="134"/>
      <scheme val="minor"/>
    </font>
    <font>
      <sz val="10"/>
      <color theme="1"/>
      <name val="宋体"/>
      <charset val="134"/>
      <scheme val="minor"/>
    </font>
    <font>
      <b/>
      <u/>
      <sz val="26"/>
      <color rgb="FF002060"/>
      <name val="微软雅黑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2"/>
      <color rgb="FF00B0F0"/>
      <name val="微软雅黑"/>
      <charset val="134"/>
    </font>
    <font>
      <sz val="10"/>
      <name val="宋体"/>
      <charset val="134"/>
      <scheme val="minor"/>
    </font>
    <font>
      <b/>
      <sz val="10"/>
      <color theme="1"/>
      <name val="微软雅黑"/>
      <charset val="134"/>
    </font>
    <font>
      <b/>
      <sz val="12"/>
      <name val="宋体"/>
      <charset val="134"/>
      <scheme val="minor"/>
    </font>
    <font>
      <b/>
      <sz val="22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22"/>
      <color rgb="FF800080"/>
      <name val="宋体"/>
      <charset val="134"/>
      <scheme val="minor"/>
    </font>
    <font>
      <b/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6"/>
      <color rgb="FF080DDB"/>
      <name val="宋体"/>
      <charset val="134"/>
      <scheme val="minor"/>
    </font>
    <font>
      <b/>
      <sz val="12"/>
      <name val="SimSun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62" fillId="19" borderId="16" applyNumberFormat="0" applyAlignment="0" applyProtection="0">
      <alignment vertical="center"/>
    </xf>
    <xf numFmtId="0" fontId="63" fillId="19" borderId="12" applyNumberFormat="0" applyAlignment="0" applyProtection="0">
      <alignment vertical="center"/>
    </xf>
    <xf numFmtId="0" fontId="64" fillId="20" borderId="17" applyNumberFormat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</cellStyleXfs>
  <cellXfs count="33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176" fontId="6" fillId="2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8" fillId="2" borderId="1" xfId="10" applyFont="1" applyFill="1" applyBorder="1" applyAlignment="1">
      <alignment horizontal="center" vertical="center"/>
    </xf>
    <xf numFmtId="0" fontId="9" fillId="2" borderId="1" xfId="10" applyFont="1" applyFill="1" applyBorder="1" applyAlignment="1">
      <alignment horizontal="center" vertical="center" wrapText="1"/>
    </xf>
    <xf numFmtId="176" fontId="8" fillId="2" borderId="1" xfId="1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177" fontId="10" fillId="2" borderId="3" xfId="0" applyNumberFormat="1" applyFont="1" applyFill="1" applyBorder="1" applyAlignment="1">
      <alignment horizontal="center" vertical="center"/>
    </xf>
    <xf numFmtId="177" fontId="10" fillId="2" borderId="4" xfId="0" applyNumberFormat="1" applyFont="1" applyFill="1" applyBorder="1" applyAlignment="1">
      <alignment horizontal="center" vertical="center"/>
    </xf>
    <xf numFmtId="57" fontId="10" fillId="2" borderId="1" xfId="0" applyNumberFormat="1" applyFont="1" applyFill="1" applyBorder="1" applyAlignment="1">
      <alignment horizontal="center" vertical="center"/>
    </xf>
    <xf numFmtId="57" fontId="11" fillId="2" borderId="1" xfId="0" applyNumberFormat="1" applyFont="1" applyFill="1" applyBorder="1" applyAlignment="1">
      <alignment horizontal="center" vertical="center"/>
    </xf>
    <xf numFmtId="176" fontId="12" fillId="4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 wrapText="1" shrinkToFit="1"/>
    </xf>
    <xf numFmtId="0" fontId="10" fillId="2" borderId="5" xfId="0" applyFont="1" applyFill="1" applyBorder="1" applyAlignment="1">
      <alignment horizontal="center" vertical="center" wrapText="1" shrinkToFit="1"/>
    </xf>
    <xf numFmtId="0" fontId="11" fillId="2" borderId="6" xfId="0" applyFont="1" applyFill="1" applyBorder="1" applyAlignment="1">
      <alignment horizontal="center" vertical="center" wrapText="1" shrinkToFit="1"/>
    </xf>
    <xf numFmtId="0" fontId="10" fillId="2" borderId="7" xfId="0" applyFont="1" applyFill="1" applyBorder="1" applyAlignment="1">
      <alignment horizontal="center" vertical="center" wrapText="1" shrinkToFit="1"/>
    </xf>
    <xf numFmtId="176" fontId="12" fillId="4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shrinkToFit="1"/>
    </xf>
    <xf numFmtId="176" fontId="12" fillId="4" borderId="1" xfId="0" applyNumberFormat="1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 shrinkToFit="1"/>
    </xf>
    <xf numFmtId="0" fontId="10" fillId="3" borderId="1" xfId="0" applyFont="1" applyFill="1" applyBorder="1" applyAlignment="1">
      <alignment horizontal="center" vertical="center" wrapText="1" shrinkToFit="1"/>
    </xf>
    <xf numFmtId="176" fontId="13" fillId="3" borderId="8" xfId="0" applyNumberFormat="1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 wrapText="1" shrinkToFit="1"/>
    </xf>
    <xf numFmtId="176" fontId="12" fillId="4" borderId="8" xfId="0" applyNumberFormat="1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shrinkToFit="1"/>
    </xf>
    <xf numFmtId="176" fontId="13" fillId="3" borderId="2" xfId="0" applyNumberFormat="1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 wrapText="1" shrinkToFit="1"/>
    </xf>
    <xf numFmtId="176" fontId="12" fillId="4" borderId="2" xfId="0" applyNumberFormat="1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 shrinkToFit="1"/>
    </xf>
    <xf numFmtId="0" fontId="11" fillId="3" borderId="8" xfId="0" applyFont="1" applyFill="1" applyBorder="1" applyAlignment="1">
      <alignment horizontal="center" vertical="center" wrapText="1" shrinkToFit="1"/>
    </xf>
    <xf numFmtId="0" fontId="11" fillId="3" borderId="2" xfId="0" applyFont="1" applyFill="1" applyBorder="1" applyAlignment="1">
      <alignment horizontal="center" vertical="center" wrapText="1" shrinkToFit="1"/>
    </xf>
    <xf numFmtId="0" fontId="13" fillId="3" borderId="1" xfId="0" applyFont="1" applyFill="1" applyBorder="1" applyAlignment="1">
      <alignment horizontal="center" vertical="center" wrapText="1" shrinkToFit="1"/>
    </xf>
    <xf numFmtId="0" fontId="13" fillId="3" borderId="8" xfId="0" applyFont="1" applyFill="1" applyBorder="1" applyAlignment="1">
      <alignment horizontal="left" vertical="center" shrinkToFit="1"/>
    </xf>
    <xf numFmtId="0" fontId="13" fillId="3" borderId="2" xfId="0" applyFont="1" applyFill="1" applyBorder="1" applyAlignment="1">
      <alignment horizontal="left" vertical="center" shrinkToFit="1"/>
    </xf>
    <xf numFmtId="0" fontId="8" fillId="0" borderId="1" xfId="1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58" fontId="15" fillId="3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58" fontId="18" fillId="3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vertical="center"/>
    </xf>
    <xf numFmtId="178" fontId="6" fillId="2" borderId="0" xfId="0" applyNumberFormat="1" applyFont="1" applyFill="1" applyAlignment="1">
      <alignment vertical="center"/>
    </xf>
    <xf numFmtId="178" fontId="8" fillId="2" borderId="1" xfId="10" applyNumberFormat="1" applyFont="1" applyFill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178" fontId="11" fillId="2" borderId="6" xfId="0" applyNumberFormat="1" applyFont="1" applyFill="1" applyBorder="1" applyAlignment="1">
      <alignment horizontal="center" vertical="center" wrapText="1" shrinkToFit="1"/>
    </xf>
    <xf numFmtId="178" fontId="12" fillId="4" borderId="1" xfId="0" applyNumberFormat="1" applyFont="1" applyFill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shrinkToFit="1"/>
    </xf>
    <xf numFmtId="178" fontId="13" fillId="3" borderId="8" xfId="0" applyNumberFormat="1" applyFont="1" applyFill="1" applyBorder="1" applyAlignment="1">
      <alignment horizontal="center" vertical="center" shrinkToFit="1"/>
    </xf>
    <xf numFmtId="178" fontId="12" fillId="4" borderId="8" xfId="0" applyNumberFormat="1" applyFont="1" applyFill="1" applyBorder="1" applyAlignment="1">
      <alignment horizontal="center" vertical="center" shrinkToFit="1"/>
    </xf>
    <xf numFmtId="178" fontId="13" fillId="3" borderId="2" xfId="0" applyNumberFormat="1" applyFont="1" applyFill="1" applyBorder="1" applyAlignment="1">
      <alignment horizontal="center" vertical="center" shrinkToFit="1"/>
    </xf>
    <xf numFmtId="178" fontId="12" fillId="4" borderId="2" xfId="0" applyNumberFormat="1" applyFont="1" applyFill="1" applyBorder="1" applyAlignment="1">
      <alignment horizontal="center" vertical="center" shrinkToFit="1"/>
    </xf>
    <xf numFmtId="179" fontId="11" fillId="3" borderId="8" xfId="0" applyNumberFormat="1" applyFont="1" applyFill="1" applyBorder="1" applyAlignment="1">
      <alignment horizontal="left" vertical="center" shrinkToFit="1"/>
    </xf>
    <xf numFmtId="179" fontId="10" fillId="3" borderId="8" xfId="0" applyNumberFormat="1" applyFont="1" applyFill="1" applyBorder="1" applyAlignment="1">
      <alignment horizontal="left" vertical="center" shrinkToFit="1"/>
    </xf>
    <xf numFmtId="0" fontId="10" fillId="3" borderId="2" xfId="0" applyFont="1" applyFill="1" applyBorder="1" applyAlignment="1">
      <alignment horizontal="left" vertical="center" shrinkToFit="1"/>
    </xf>
    <xf numFmtId="0" fontId="10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0" fontId="20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1" fillId="3" borderId="1" xfId="1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177" fontId="10" fillId="3" borderId="4" xfId="0" applyNumberFormat="1" applyFont="1" applyFill="1" applyBorder="1" applyAlignment="1">
      <alignment horizontal="center" vertical="center"/>
    </xf>
    <xf numFmtId="57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 shrinkToFit="1"/>
    </xf>
    <xf numFmtId="0" fontId="11" fillId="2" borderId="5" xfId="0" applyFont="1" applyFill="1" applyBorder="1" applyAlignment="1">
      <alignment vertical="center" wrapText="1" shrinkToFit="1"/>
    </xf>
    <xf numFmtId="0" fontId="11" fillId="2" borderId="5" xfId="0" applyFont="1" applyFill="1" applyBorder="1" applyAlignment="1">
      <alignment horizontal="center" vertical="center" wrapText="1" shrinkToFit="1"/>
    </xf>
    <xf numFmtId="0" fontId="11" fillId="2" borderId="7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wrapText="1" shrinkToFit="1"/>
    </xf>
    <xf numFmtId="176" fontId="22" fillId="4" borderId="1" xfId="0" applyNumberFormat="1" applyFont="1" applyFill="1" applyBorder="1" applyAlignment="1">
      <alignment horizontal="center" vertical="center" shrinkToFit="1"/>
    </xf>
    <xf numFmtId="0" fontId="23" fillId="3" borderId="8" xfId="0" applyFont="1" applyFill="1" applyBorder="1" applyAlignment="1">
      <alignment horizontal="left" vertical="center" shrinkToFit="1"/>
    </xf>
    <xf numFmtId="0" fontId="7" fillId="2" borderId="4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58" fontId="1" fillId="3" borderId="1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 shrinkToFit="1"/>
    </xf>
    <xf numFmtId="0" fontId="11" fillId="3" borderId="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 shrinkToFit="1"/>
    </xf>
    <xf numFmtId="0" fontId="11" fillId="3" borderId="10" xfId="0" applyFont="1" applyFill="1" applyBorder="1" applyAlignment="1">
      <alignment horizontal="left" vertical="center" shrinkToFit="1"/>
    </xf>
    <xf numFmtId="0" fontId="25" fillId="3" borderId="1" xfId="0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left" vertical="center" shrinkToFit="1"/>
    </xf>
    <xf numFmtId="49" fontId="11" fillId="3" borderId="2" xfId="0" applyNumberFormat="1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left" vertical="center" shrinkToFit="1"/>
    </xf>
    <xf numFmtId="0" fontId="11" fillId="6" borderId="2" xfId="0" applyFont="1" applyFill="1" applyBorder="1" applyAlignment="1">
      <alignment horizontal="left" vertical="center" shrinkToFit="1"/>
    </xf>
    <xf numFmtId="0" fontId="13" fillId="6" borderId="8" xfId="0" applyFont="1" applyFill="1" applyBorder="1" applyAlignment="1">
      <alignment horizontal="left" vertical="center" shrinkToFit="1"/>
    </xf>
    <xf numFmtId="0" fontId="13" fillId="6" borderId="2" xfId="0" applyFont="1" applyFill="1" applyBorder="1" applyAlignment="1">
      <alignment horizontal="left" vertical="center" shrinkToFi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 shrinkToFi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 shrinkToFit="1"/>
    </xf>
    <xf numFmtId="0" fontId="26" fillId="3" borderId="1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left" vertical="center" shrinkToFit="1"/>
    </xf>
    <xf numFmtId="0" fontId="27" fillId="3" borderId="2" xfId="0" applyFont="1" applyFill="1" applyBorder="1" applyAlignment="1">
      <alignment horizontal="left" vertical="center" shrinkToFit="1"/>
    </xf>
    <xf numFmtId="0" fontId="11" fillId="3" borderId="5" xfId="0" applyFont="1" applyFill="1" applyBorder="1" applyAlignment="1">
      <alignment horizontal="center" vertical="center" wrapText="1" shrinkToFit="1"/>
    </xf>
    <xf numFmtId="176" fontId="13" fillId="3" borderId="1" xfId="0" applyNumberFormat="1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 shrinkToFit="1"/>
    </xf>
    <xf numFmtId="0" fontId="11" fillId="3" borderId="10" xfId="0" applyFont="1" applyFill="1" applyBorder="1" applyAlignment="1">
      <alignment horizontal="center" vertical="center" wrapText="1" shrinkToFit="1"/>
    </xf>
    <xf numFmtId="0" fontId="11" fillId="6" borderId="5" xfId="0" applyFont="1" applyFill="1" applyBorder="1" applyAlignment="1">
      <alignment horizontal="center" vertical="center" wrapText="1" shrinkToFit="1"/>
    </xf>
    <xf numFmtId="0" fontId="11" fillId="6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 shrinkToFit="1"/>
    </xf>
    <xf numFmtId="176" fontId="13" fillId="3" borderId="11" xfId="0" applyNumberFormat="1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wrapText="1" shrinkToFit="1"/>
    </xf>
    <xf numFmtId="176" fontId="12" fillId="4" borderId="11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1" xfId="10" applyFont="1" applyFill="1" applyBorder="1" applyAlignment="1">
      <alignment horizontal="left" vertical="center"/>
    </xf>
    <xf numFmtId="177" fontId="11" fillId="2" borderId="3" xfId="0" applyNumberFormat="1" applyFont="1" applyFill="1" applyBorder="1" applyAlignment="1">
      <alignment horizontal="center" vertical="center"/>
    </xf>
    <xf numFmtId="177" fontId="11" fillId="2" borderId="4" xfId="0" applyNumberFormat="1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 wrapText="1" shrinkToFit="1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58" fontId="15" fillId="3" borderId="1" xfId="0" applyNumberFormat="1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57" fontId="29" fillId="3" borderId="1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 shrinkToFit="1"/>
    </xf>
    <xf numFmtId="0" fontId="10" fillId="2" borderId="1" xfId="0" applyFont="1" applyFill="1" applyBorder="1" applyAlignment="1">
      <alignment horizontal="left" vertical="center" shrinkToFit="1"/>
    </xf>
    <xf numFmtId="0" fontId="13" fillId="3" borderId="8" xfId="0" applyFont="1" applyFill="1" applyBorder="1" applyAlignment="1">
      <alignment horizontal="center" vertical="center" shrinkToFit="1"/>
    </xf>
    <xf numFmtId="0" fontId="13" fillId="3" borderId="2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wrapText="1" shrinkToFit="1"/>
    </xf>
    <xf numFmtId="0" fontId="10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0" fillId="2" borderId="0" xfId="0" applyFont="1" applyFill="1" applyAlignment="1" applyProtection="1">
      <alignment vertical="center"/>
    </xf>
    <xf numFmtId="0" fontId="0" fillId="2" borderId="0" xfId="0" applyFont="1" applyFill="1" applyAlignment="1" applyProtection="1">
      <alignment vertical="center" wrapText="1"/>
    </xf>
    <xf numFmtId="176" fontId="6" fillId="8" borderId="0" xfId="0" applyNumberFormat="1" applyFont="1" applyFill="1" applyAlignment="1" applyProtection="1">
      <alignment vertical="center"/>
    </xf>
    <xf numFmtId="0" fontId="30" fillId="2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0" fillId="2" borderId="0" xfId="0" applyFont="1" applyFill="1" applyAlignment="1">
      <alignment horizontal="center" vertical="center"/>
    </xf>
    <xf numFmtId="0" fontId="8" fillId="2" borderId="1" xfId="10" applyFont="1" applyFill="1" applyBorder="1" applyAlignment="1" applyProtection="1">
      <alignment horizontal="center" vertical="center"/>
    </xf>
    <xf numFmtId="0" fontId="8" fillId="2" borderId="1" xfId="10" applyFont="1" applyFill="1" applyBorder="1" applyAlignment="1" applyProtection="1">
      <alignment horizontal="center" vertical="center" wrapText="1"/>
    </xf>
    <xf numFmtId="176" fontId="8" fillId="8" borderId="1" xfId="10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vertical="center"/>
    </xf>
    <xf numFmtId="57" fontId="10" fillId="2" borderId="1" xfId="0" applyNumberFormat="1" applyFont="1" applyFill="1" applyBorder="1" applyAlignment="1" applyProtection="1">
      <alignment horizontal="center" vertical="center"/>
    </xf>
    <xf numFmtId="176" fontId="31" fillId="4" borderId="2" xfId="0" applyNumberFormat="1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vertical="center"/>
    </xf>
    <xf numFmtId="0" fontId="10" fillId="2" borderId="1" xfId="0" applyFont="1" applyFill="1" applyBorder="1" applyAlignment="1" applyProtection="1">
      <alignment horizontal="center" vertical="center" wrapText="1"/>
    </xf>
    <xf numFmtId="0" fontId="10" fillId="2" borderId="5" xfId="0" applyFont="1" applyFill="1" applyBorder="1" applyAlignment="1" applyProtection="1">
      <alignment vertical="center" wrapText="1" shrinkToFit="1"/>
    </xf>
    <xf numFmtId="0" fontId="10" fillId="2" borderId="5" xfId="0" applyFont="1" applyFill="1" applyBorder="1" applyAlignment="1" applyProtection="1">
      <alignment horizontal="center" vertical="center" wrapText="1" shrinkToFit="1"/>
    </xf>
    <xf numFmtId="0" fontId="10" fillId="2" borderId="6" xfId="0" applyFont="1" applyFill="1" applyBorder="1" applyAlignment="1" applyProtection="1">
      <alignment horizontal="center" vertical="center" wrapText="1" shrinkToFit="1"/>
    </xf>
    <xf numFmtId="0" fontId="10" fillId="2" borderId="7" xfId="0" applyFont="1" applyFill="1" applyBorder="1" applyAlignment="1" applyProtection="1">
      <alignment horizontal="center" vertical="center" wrapText="1" shrinkToFit="1"/>
    </xf>
    <xf numFmtId="176" fontId="31" fillId="4" borderId="1" xfId="0" applyNumberFormat="1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 applyProtection="1">
      <alignment horizontal="center" vertical="center" wrapText="1" shrinkToFit="1"/>
    </xf>
    <xf numFmtId="0" fontId="11" fillId="2" borderId="1" xfId="0" applyFont="1" applyFill="1" applyBorder="1" applyAlignment="1" applyProtection="1">
      <alignment horizontal="center" vertical="center" shrinkToFit="1"/>
    </xf>
    <xf numFmtId="176" fontId="31" fillId="4" borderId="1" xfId="0" applyNumberFormat="1" applyFont="1" applyFill="1" applyBorder="1" applyAlignment="1" applyProtection="1">
      <alignment horizontal="center" vertical="center" shrinkToFit="1"/>
    </xf>
    <xf numFmtId="0" fontId="11" fillId="3" borderId="1" xfId="0" applyFont="1" applyFill="1" applyBorder="1" applyAlignment="1" applyProtection="1">
      <alignment horizontal="left" vertical="center"/>
    </xf>
    <xf numFmtId="0" fontId="10" fillId="3" borderId="8" xfId="0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horizontal="center" vertical="center"/>
    </xf>
    <xf numFmtId="0" fontId="11" fillId="3" borderId="8" xfId="0" applyFont="1" applyFill="1" applyBorder="1" applyAlignment="1" applyProtection="1">
      <alignment horizontal="left" vertical="center" shrinkToFit="1"/>
    </xf>
    <xf numFmtId="0" fontId="11" fillId="3" borderId="1" xfId="0" applyFont="1" applyFill="1" applyBorder="1" applyAlignment="1" applyProtection="1">
      <alignment horizontal="center" vertical="center" shrinkToFit="1"/>
    </xf>
    <xf numFmtId="0" fontId="13" fillId="3" borderId="8" xfId="0" applyFont="1" applyFill="1" applyBorder="1" applyAlignment="1" applyProtection="1">
      <alignment horizontal="center" vertical="center" shrinkToFit="1"/>
    </xf>
    <xf numFmtId="0" fontId="11" fillId="3" borderId="8" xfId="0" applyFont="1" applyFill="1" applyBorder="1" applyAlignment="1" applyProtection="1">
      <alignment horizontal="center" vertical="center" wrapText="1" shrinkToFit="1"/>
    </xf>
    <xf numFmtId="0" fontId="10" fillId="3" borderId="2" xfId="0" applyFont="1" applyFill="1" applyBorder="1" applyAlignment="1" applyProtection="1">
      <alignment horizontal="center" vertical="center"/>
    </xf>
    <xf numFmtId="0" fontId="11" fillId="3" borderId="2" xfId="0" applyFont="1" applyFill="1" applyBorder="1" applyAlignment="1" applyProtection="1">
      <alignment horizontal="left" vertical="center" shrinkToFit="1"/>
    </xf>
    <xf numFmtId="0" fontId="13" fillId="3" borderId="2" xfId="0" applyFont="1" applyFill="1" applyBorder="1" applyAlignment="1" applyProtection="1">
      <alignment horizontal="center" vertical="center" shrinkToFit="1"/>
    </xf>
    <xf numFmtId="0" fontId="11" fillId="3" borderId="2" xfId="0" applyFont="1" applyFill="1" applyBorder="1" applyAlignment="1" applyProtection="1">
      <alignment horizontal="center" vertical="center" wrapText="1" shrinkToFit="1"/>
    </xf>
    <xf numFmtId="0" fontId="10" fillId="6" borderId="1" xfId="0" applyFont="1" applyFill="1" applyBorder="1" applyAlignment="1" applyProtection="1">
      <alignment horizontal="center" vertical="center"/>
    </xf>
    <xf numFmtId="0" fontId="11" fillId="3" borderId="1" xfId="0" applyFont="1" applyFill="1" applyBorder="1" applyAlignment="1" applyProtection="1">
      <alignment horizontal="center" vertical="center" wrapText="1" shrinkToFit="1"/>
    </xf>
    <xf numFmtId="0" fontId="32" fillId="0" borderId="1" xfId="10" applyFont="1" applyFill="1" applyBorder="1" applyAlignment="1" applyProtection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1" fillId="3" borderId="2" xfId="0" applyFont="1" applyFill="1" applyBorder="1" applyAlignment="1" applyProtection="1">
      <alignment vertical="center" wrapText="1"/>
    </xf>
    <xf numFmtId="0" fontId="11" fillId="3" borderId="1" xfId="0" applyFont="1" applyFill="1" applyBorder="1" applyAlignment="1" applyProtection="1">
      <alignment vertical="center" wrapText="1"/>
    </xf>
    <xf numFmtId="0" fontId="11" fillId="3" borderId="1" xfId="0" applyFont="1" applyFill="1" applyBorder="1" applyAlignment="1" applyProtection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176" fontId="6" fillId="8" borderId="0" xfId="0" applyNumberFormat="1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8" fillId="2" borderId="1" xfId="10" applyFont="1" applyFill="1" applyBorder="1" applyAlignment="1">
      <alignment horizontal="center" vertical="center" wrapText="1"/>
    </xf>
    <xf numFmtId="176" fontId="8" fillId="8" borderId="1" xfId="1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 shrinkToFit="1"/>
    </xf>
    <xf numFmtId="0" fontId="11" fillId="6" borderId="8" xfId="0" applyFont="1" applyFill="1" applyBorder="1" applyAlignment="1">
      <alignment horizontal="center" vertical="center" wrapText="1" shrinkToFit="1"/>
    </xf>
    <xf numFmtId="0" fontId="11" fillId="6" borderId="2" xfId="0" applyFont="1" applyFill="1" applyBorder="1" applyAlignment="1">
      <alignment horizontal="center" vertical="center" wrapText="1" shrinkToFit="1"/>
    </xf>
    <xf numFmtId="0" fontId="31" fillId="3" borderId="8" xfId="0" applyFont="1" applyFill="1" applyBorder="1" applyAlignment="1">
      <alignment horizontal="center" vertical="center" wrapText="1" shrinkToFit="1"/>
    </xf>
    <xf numFmtId="0" fontId="31" fillId="3" borderId="2" xfId="0" applyFont="1" applyFill="1" applyBorder="1" applyAlignment="1">
      <alignment horizontal="center" vertical="center" wrapText="1" shrinkToFit="1"/>
    </xf>
    <xf numFmtId="0" fontId="26" fillId="3" borderId="8" xfId="0" applyFont="1" applyFill="1" applyBorder="1" applyAlignment="1">
      <alignment horizontal="center" vertical="center" wrapText="1" shrinkToFit="1"/>
    </xf>
    <xf numFmtId="0" fontId="26" fillId="3" borderId="2" xfId="0" applyFont="1" applyFill="1" applyBorder="1" applyAlignment="1">
      <alignment horizontal="center" vertical="center" wrapText="1" shrinkToFit="1"/>
    </xf>
    <xf numFmtId="0" fontId="31" fillId="3" borderId="1" xfId="0" applyFont="1" applyFill="1" applyBorder="1" applyAlignment="1">
      <alignment horizontal="center" vertical="center" wrapText="1" shrinkToFit="1"/>
    </xf>
    <xf numFmtId="0" fontId="33" fillId="0" borderId="1" xfId="1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34" fillId="9" borderId="0" xfId="0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0" fontId="34" fillId="3" borderId="0" xfId="0" applyFont="1" applyFill="1" applyAlignment="1">
      <alignment vertical="center"/>
    </xf>
    <xf numFmtId="0" fontId="35" fillId="3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6" fillId="2" borderId="0" xfId="0" applyFont="1" applyFill="1" applyAlignment="1">
      <alignment horizontal="center" vertical="center"/>
    </xf>
    <xf numFmtId="0" fontId="21" fillId="2" borderId="1" xfId="10" applyFont="1" applyFill="1" applyBorder="1" applyAlignment="1">
      <alignment horizontal="center" vertical="center"/>
    </xf>
    <xf numFmtId="0" fontId="37" fillId="3" borderId="1" xfId="10" applyFont="1" applyFill="1" applyBorder="1" applyAlignment="1">
      <alignment horizontal="center" vertical="center"/>
    </xf>
    <xf numFmtId="176" fontId="21" fillId="8" borderId="1" xfId="1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shrinkToFit="1"/>
    </xf>
    <xf numFmtId="0" fontId="34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shrinkToFit="1"/>
    </xf>
    <xf numFmtId="0" fontId="11" fillId="3" borderId="8" xfId="0" applyFont="1" applyFill="1" applyBorder="1" applyAlignment="1">
      <alignment horizontal="left" vertical="center" wrapText="1" shrinkToFit="1"/>
    </xf>
    <xf numFmtId="0" fontId="34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 shrinkToFit="1"/>
    </xf>
    <xf numFmtId="0" fontId="11" fillId="3" borderId="1" xfId="0" applyFont="1" applyFill="1" applyBorder="1" applyAlignment="1">
      <alignment horizontal="left" vertical="center" wrapText="1" shrinkToFi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shrinkToFit="1"/>
    </xf>
    <xf numFmtId="0" fontId="11" fillId="6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left" vertical="center" wrapText="1" shrinkToFit="1"/>
    </xf>
    <xf numFmtId="0" fontId="10" fillId="6" borderId="1" xfId="0" applyFont="1" applyFill="1" applyBorder="1" applyAlignment="1">
      <alignment horizontal="left" vertical="center" wrapText="1"/>
    </xf>
    <xf numFmtId="0" fontId="38" fillId="2" borderId="4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58" fontId="40" fillId="3" borderId="1" xfId="0" applyNumberFormat="1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shrinkToFit="1"/>
    </xf>
    <xf numFmtId="0" fontId="26" fillId="3" borderId="1" xfId="0" applyFont="1" applyFill="1" applyBorder="1" applyAlignment="1">
      <alignment horizontal="center" vertical="center" shrinkToFit="1"/>
    </xf>
    <xf numFmtId="0" fontId="38" fillId="2" borderId="0" xfId="0" applyFont="1" applyFill="1" applyBorder="1" applyAlignment="1">
      <alignment horizontal="center" vertical="center"/>
    </xf>
    <xf numFmtId="7" fontId="28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7" fontId="11" fillId="2" borderId="1" xfId="0" applyNumberFormat="1" applyFont="1" applyFill="1" applyBorder="1" applyAlignment="1">
      <alignment horizontal="center" vertical="center"/>
    </xf>
    <xf numFmtId="7" fontId="11" fillId="2" borderId="8" xfId="0" applyNumberFormat="1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7" fontId="11" fillId="3" borderId="2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 shrinkToFit="1"/>
    </xf>
    <xf numFmtId="0" fontId="11" fillId="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39" fillId="3" borderId="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left" vertical="center" wrapText="1"/>
    </xf>
    <xf numFmtId="0" fontId="41" fillId="3" borderId="8" xfId="0" applyFont="1" applyFill="1" applyBorder="1" applyAlignment="1">
      <alignment horizontal="left" vertical="center"/>
    </xf>
    <xf numFmtId="0" fontId="41" fillId="3" borderId="2" xfId="0" applyFont="1" applyFill="1" applyBorder="1" applyAlignment="1">
      <alignment horizontal="left" vertical="center"/>
    </xf>
    <xf numFmtId="0" fontId="40" fillId="5" borderId="1" xfId="0" applyFont="1" applyFill="1" applyBorder="1" applyAlignment="1">
      <alignment horizontal="left" vertical="center"/>
    </xf>
    <xf numFmtId="0" fontId="42" fillId="5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176" fontId="13" fillId="3" borderId="8" xfId="0" applyNumberFormat="1" applyFont="1" applyFill="1" applyBorder="1" applyAlignment="1">
      <alignment horizontal="left" vertical="center" shrinkToFit="1"/>
    </xf>
    <xf numFmtId="176" fontId="13" fillId="3" borderId="2" xfId="0" applyNumberFormat="1" applyFont="1" applyFill="1" applyBorder="1" applyAlignment="1">
      <alignment horizontal="left" vertical="center" shrinkToFit="1"/>
    </xf>
    <xf numFmtId="0" fontId="30" fillId="10" borderId="0" xfId="0" applyFont="1" applyFill="1">
      <alignment vertical="center"/>
    </xf>
    <xf numFmtId="0" fontId="2" fillId="10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46" fillId="10" borderId="1" xfId="10" applyFont="1" applyFill="1" applyBorder="1" applyAlignment="1">
      <alignment horizontal="center" vertical="center"/>
    </xf>
    <xf numFmtId="10" fontId="30" fillId="10" borderId="1" xfId="0" applyNumberFormat="1" applyFont="1" applyFill="1" applyBorder="1" applyAlignment="1">
      <alignment horizontal="center" vertical="center"/>
    </xf>
    <xf numFmtId="0" fontId="47" fillId="10" borderId="1" xfId="10" applyFont="1" applyFill="1" applyBorder="1" applyAlignment="1">
      <alignment horizontal="center" vertical="center"/>
    </xf>
    <xf numFmtId="0" fontId="46" fillId="10" borderId="1" xfId="10" applyFont="1" applyFill="1" applyBorder="1" applyAlignment="1">
      <alignment horizontal="left" vertical="center"/>
    </xf>
    <xf numFmtId="0" fontId="30" fillId="10" borderId="0" xfId="0" applyFont="1" applyFill="1" applyAlignment="1">
      <alignment horizontal="left" vertical="center" wrapText="1"/>
    </xf>
    <xf numFmtId="0" fontId="48" fillId="4" borderId="1" xfId="0" applyFont="1" applyFill="1" applyBorder="1" applyAlignment="1">
      <alignment horizontal="center" vertical="center"/>
    </xf>
    <xf numFmtId="0" fontId="30" fillId="10" borderId="1" xfId="0" applyFont="1" applyFill="1" applyBorder="1">
      <alignment vertical="center"/>
    </xf>
    <xf numFmtId="0" fontId="49" fillId="10" borderId="1" xfId="0" applyFont="1" applyFill="1" applyBorder="1" applyAlignment="1">
      <alignment horizontal="left" vertical="center"/>
    </xf>
    <xf numFmtId="7" fontId="49" fillId="10" borderId="1" xfId="0" applyNumberFormat="1" applyFont="1" applyFill="1" applyBorder="1" applyAlignment="1">
      <alignment horizontal="left" vertical="center"/>
    </xf>
    <xf numFmtId="0" fontId="49" fillId="10" borderId="1" xfId="0" applyFont="1" applyFill="1" applyBorder="1">
      <alignment vertical="center"/>
    </xf>
    <xf numFmtId="7" fontId="49" fillId="10" borderId="1" xfId="0" applyNumberFormat="1" applyFont="1" applyFill="1" applyBorder="1" applyAlignment="1">
      <alignment horizontal="center" vertical="center"/>
    </xf>
    <xf numFmtId="0" fontId="30" fillId="1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D8E72F"/>
      <color rgb="00FCD5B4"/>
      <color rgb="00080DDB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6"/>
  <sheetViews>
    <sheetView workbookViewId="0">
      <pane ySplit="2" topLeftCell="A3" activePane="bottomLeft" state="frozen"/>
      <selection/>
      <selection pane="bottomLeft" activeCell="D7" sqref="D7"/>
    </sheetView>
  </sheetViews>
  <sheetFormatPr defaultColWidth="9" defaultRowHeight="18.75"/>
  <cols>
    <col min="1" max="1" width="20.6333333333333" style="312" customWidth="1"/>
    <col min="2" max="4" width="20.6333333333333" style="313" customWidth="1"/>
    <col min="5" max="5" width="20.6333333333333" style="311" customWidth="1"/>
    <col min="6" max="6" width="20.6333333333333" style="313" customWidth="1"/>
    <col min="7" max="8" width="9" style="311"/>
    <col min="9" max="9" width="15.6333333333333" style="311" customWidth="1"/>
    <col min="10" max="10" width="18.6333333333333" style="311" customWidth="1"/>
    <col min="11" max="11" width="12.6333333333333" style="311" customWidth="1"/>
    <col min="12" max="16384" width="9" style="311"/>
  </cols>
  <sheetData>
    <row r="1" ht="33" customHeight="1" spans="1:11">
      <c r="A1" s="314" t="s">
        <v>0</v>
      </c>
      <c r="B1" s="314"/>
      <c r="C1" s="314"/>
      <c r="D1" s="314"/>
      <c r="E1" s="314"/>
      <c r="F1" s="315"/>
      <c r="I1" s="324" t="s">
        <v>1</v>
      </c>
      <c r="J1" s="324"/>
      <c r="K1" s="324"/>
    </row>
    <row r="2" ht="36" customHeight="1" spans="1:11">
      <c r="A2" s="316" t="s">
        <v>2</v>
      </c>
      <c r="B2" s="317" t="s">
        <v>3</v>
      </c>
      <c r="C2" s="317" t="s">
        <v>4</v>
      </c>
      <c r="D2" s="317" t="s">
        <v>5</v>
      </c>
      <c r="E2" s="317" t="s">
        <v>6</v>
      </c>
      <c r="F2" s="318" t="s">
        <v>7</v>
      </c>
      <c r="I2" s="325"/>
      <c r="J2" s="325"/>
      <c r="K2" s="325"/>
    </row>
    <row r="3" ht="21" customHeight="1" spans="1:11">
      <c r="A3" s="319" t="s">
        <v>8</v>
      </c>
      <c r="B3" s="318"/>
      <c r="C3" s="318"/>
      <c r="D3" s="318"/>
      <c r="E3" s="318"/>
      <c r="F3" s="320"/>
      <c r="I3" s="326" t="s">
        <v>9</v>
      </c>
      <c r="J3" s="327"/>
      <c r="K3" s="325"/>
    </row>
    <row r="4" s="311" customFormat="1" ht="21" customHeight="1" spans="1:11">
      <c r="A4" s="319" t="s">
        <v>10</v>
      </c>
      <c r="B4" s="318"/>
      <c r="C4" s="318"/>
      <c r="D4" s="318"/>
      <c r="E4" s="318"/>
      <c r="F4" s="320"/>
      <c r="I4" s="326" t="s">
        <v>11</v>
      </c>
      <c r="J4" s="327"/>
      <c r="K4" s="325"/>
    </row>
    <row r="5" s="311" customFormat="1" ht="21" customHeight="1" spans="1:11">
      <c r="A5" s="319" t="s">
        <v>12</v>
      </c>
      <c r="B5" s="318"/>
      <c r="C5" s="318"/>
      <c r="D5" s="318"/>
      <c r="E5" s="318"/>
      <c r="F5" s="320"/>
      <c r="I5" s="326" t="s">
        <v>13</v>
      </c>
      <c r="J5" s="327"/>
      <c r="K5" s="325"/>
    </row>
    <row r="6" s="311" customFormat="1" ht="21" customHeight="1" spans="1:11">
      <c r="A6" s="319" t="s">
        <v>14</v>
      </c>
      <c r="B6" s="318"/>
      <c r="C6" s="318"/>
      <c r="D6" s="318"/>
      <c r="E6" s="318"/>
      <c r="F6" s="320"/>
      <c r="I6" s="326" t="s">
        <v>15</v>
      </c>
      <c r="J6" s="327"/>
      <c r="K6" s="325"/>
    </row>
    <row r="7" s="311" customFormat="1" ht="21" customHeight="1" spans="1:11">
      <c r="A7" s="319" t="s">
        <v>16</v>
      </c>
      <c r="B7" s="318"/>
      <c r="C7" s="318"/>
      <c r="D7" s="318"/>
      <c r="E7" s="318"/>
      <c r="F7" s="320"/>
      <c r="I7" s="326" t="s">
        <v>17</v>
      </c>
      <c r="J7" s="327"/>
      <c r="K7" s="325"/>
    </row>
    <row r="8" s="311" customFormat="1" ht="21" customHeight="1" spans="1:11">
      <c r="A8" s="319" t="s">
        <v>18</v>
      </c>
      <c r="B8" s="318"/>
      <c r="C8" s="318"/>
      <c r="D8" s="318"/>
      <c r="E8" s="318"/>
      <c r="F8" s="320"/>
      <c r="I8" s="326" t="s">
        <v>19</v>
      </c>
      <c r="J8" s="327"/>
      <c r="K8" s="325"/>
    </row>
    <row r="9" s="311" customFormat="1" ht="21" customHeight="1" spans="1:11">
      <c r="A9" s="319" t="s">
        <v>20</v>
      </c>
      <c r="B9" s="318"/>
      <c r="C9" s="318"/>
      <c r="D9" s="318"/>
      <c r="E9" s="318"/>
      <c r="F9" s="320"/>
      <c r="I9" s="326" t="s">
        <v>21</v>
      </c>
      <c r="J9" s="327"/>
      <c r="K9" s="325"/>
    </row>
    <row r="10" s="311" customFormat="1" ht="21" customHeight="1" spans="1:11">
      <c r="A10" s="319" t="s">
        <v>22</v>
      </c>
      <c r="B10" s="318"/>
      <c r="C10" s="318"/>
      <c r="D10" s="318"/>
      <c r="E10" s="318"/>
      <c r="F10" s="320"/>
      <c r="I10" s="326" t="s">
        <v>23</v>
      </c>
      <c r="J10" s="327"/>
      <c r="K10" s="325"/>
    </row>
    <row r="11" s="311" customFormat="1" ht="21" customHeight="1" spans="1:11">
      <c r="A11" s="319" t="s">
        <v>24</v>
      </c>
      <c r="B11" s="318"/>
      <c r="C11" s="318"/>
      <c r="D11" s="318"/>
      <c r="E11" s="318"/>
      <c r="F11" s="320"/>
      <c r="I11" s="326" t="s">
        <v>25</v>
      </c>
      <c r="J11" s="327"/>
      <c r="K11" s="325"/>
    </row>
    <row r="12" s="311" customFormat="1" ht="21" customHeight="1" spans="1:11">
      <c r="A12" s="319" t="s">
        <v>26</v>
      </c>
      <c r="B12" s="318"/>
      <c r="C12" s="318"/>
      <c r="D12" s="318"/>
      <c r="E12" s="318"/>
      <c r="F12" s="320"/>
      <c r="I12" s="328"/>
      <c r="J12" s="328"/>
      <c r="K12" s="325"/>
    </row>
    <row r="13" ht="21" customHeight="1" spans="1:11">
      <c r="A13" s="319" t="s">
        <v>25</v>
      </c>
      <c r="B13" s="318"/>
      <c r="C13" s="318"/>
      <c r="D13" s="318"/>
      <c r="E13" s="318"/>
      <c r="F13" s="320"/>
      <c r="I13" s="327"/>
      <c r="J13" s="327"/>
      <c r="K13" s="327"/>
    </row>
    <row r="14" ht="21" customHeight="1" spans="1:11">
      <c r="A14" s="319" t="s">
        <v>27</v>
      </c>
      <c r="B14" s="318"/>
      <c r="C14" s="318"/>
      <c r="D14" s="318"/>
      <c r="E14" s="318"/>
      <c r="F14" s="320"/>
      <c r="I14" s="329" t="s">
        <v>28</v>
      </c>
      <c r="J14" s="327"/>
      <c r="K14" s="327"/>
    </row>
    <row r="15" ht="30" customHeight="1" spans="1:11">
      <c r="A15" s="321" t="s">
        <v>29</v>
      </c>
      <c r="B15" s="318"/>
      <c r="C15" s="318"/>
      <c r="D15" s="318"/>
      <c r="E15" s="318"/>
      <c r="F15" s="320"/>
      <c r="I15" s="327"/>
      <c r="J15" s="327"/>
      <c r="K15" s="327"/>
    </row>
    <row r="16" ht="21" customHeight="1" spans="1:11">
      <c r="A16" s="322"/>
      <c r="B16" s="318"/>
      <c r="C16" s="318"/>
      <c r="D16" s="318"/>
      <c r="E16" s="318"/>
      <c r="F16" s="318"/>
      <c r="I16" s="325"/>
      <c r="J16" s="325"/>
      <c r="K16" s="325"/>
    </row>
    <row r="17" ht="21" customHeight="1" spans="1:11">
      <c r="A17" s="322"/>
      <c r="B17" s="318"/>
      <c r="C17" s="318"/>
      <c r="D17" s="318"/>
      <c r="E17" s="318"/>
      <c r="F17" s="318"/>
      <c r="I17" s="325"/>
      <c r="J17" s="325"/>
      <c r="K17" s="325"/>
    </row>
    <row r="18" ht="21" customHeight="1" spans="1:11">
      <c r="A18" s="322"/>
      <c r="B18" s="318"/>
      <c r="C18" s="318"/>
      <c r="D18" s="318"/>
      <c r="E18" s="318"/>
      <c r="F18" s="318"/>
      <c r="I18" s="325"/>
      <c r="J18" s="325"/>
      <c r="K18" s="325"/>
    </row>
    <row r="19" ht="21" customHeight="1" spans="1:11">
      <c r="A19" s="322"/>
      <c r="B19" s="318"/>
      <c r="C19" s="318"/>
      <c r="D19" s="318"/>
      <c r="E19" s="318"/>
      <c r="F19" s="318"/>
      <c r="I19" s="325"/>
      <c r="J19" s="325"/>
      <c r="K19" s="325"/>
    </row>
    <row r="21" spans="10:10">
      <c r="J21" s="330">
        <f>SUM(J3:J20)</f>
        <v>0</v>
      </c>
    </row>
    <row r="23" spans="5:10">
      <c r="E23" s="313"/>
      <c r="G23" s="313"/>
      <c r="H23" s="313"/>
      <c r="I23" s="313"/>
      <c r="J23" s="313"/>
    </row>
    <row r="27" spans="2:8">
      <c r="B27" s="323"/>
      <c r="C27" s="323"/>
      <c r="D27" s="323"/>
      <c r="E27" s="323"/>
      <c r="F27" s="323"/>
      <c r="G27" s="323"/>
      <c r="H27" s="323"/>
    </row>
    <row r="28" spans="2:8">
      <c r="B28" s="323"/>
      <c r="C28" s="323"/>
      <c r="D28" s="323"/>
      <c r="E28" s="323"/>
      <c r="F28" s="323"/>
      <c r="G28" s="323"/>
      <c r="H28" s="323"/>
    </row>
    <row r="29" spans="2:8">
      <c r="B29" s="323"/>
      <c r="C29" s="323"/>
      <c r="D29" s="323"/>
      <c r="E29" s="323"/>
      <c r="F29" s="323"/>
      <c r="G29" s="323"/>
      <c r="H29" s="323"/>
    </row>
    <row r="30" spans="2:8">
      <c r="B30" s="323"/>
      <c r="C30" s="323"/>
      <c r="D30" s="323"/>
      <c r="E30" s="323"/>
      <c r="F30" s="323"/>
      <c r="G30" s="323"/>
      <c r="H30" s="323"/>
    </row>
    <row r="31" spans="2:8">
      <c r="B31" s="323"/>
      <c r="C31" s="323"/>
      <c r="D31" s="323"/>
      <c r="E31" s="323"/>
      <c r="F31" s="323"/>
      <c r="G31" s="323"/>
      <c r="H31" s="323"/>
    </row>
    <row r="32" spans="2:8">
      <c r="B32" s="323"/>
      <c r="C32" s="323"/>
      <c r="D32" s="323"/>
      <c r="E32" s="323"/>
      <c r="F32" s="323"/>
      <c r="G32" s="323"/>
      <c r="H32" s="323"/>
    </row>
    <row r="33" spans="2:8">
      <c r="B33" s="323"/>
      <c r="C33" s="323"/>
      <c r="D33" s="323"/>
      <c r="E33" s="323"/>
      <c r="F33" s="323"/>
      <c r="G33" s="323"/>
      <c r="H33" s="323"/>
    </row>
    <row r="34" spans="2:8">
      <c r="B34" s="323"/>
      <c r="C34" s="323"/>
      <c r="D34" s="323"/>
      <c r="E34" s="323"/>
      <c r="F34" s="323"/>
      <c r="G34" s="323"/>
      <c r="H34" s="323"/>
    </row>
    <row r="35" spans="2:8">
      <c r="B35" s="323"/>
      <c r="C35" s="323"/>
      <c r="D35" s="323"/>
      <c r="E35" s="323"/>
      <c r="F35" s="323"/>
      <c r="G35" s="323"/>
      <c r="H35" s="323"/>
    </row>
    <row r="36" spans="2:8">
      <c r="B36" s="323"/>
      <c r="C36" s="323"/>
      <c r="D36" s="323"/>
      <c r="E36" s="323"/>
      <c r="F36" s="323"/>
      <c r="G36" s="323"/>
      <c r="H36" s="323"/>
    </row>
  </sheetData>
  <mergeCells count="5">
    <mergeCell ref="A1:E1"/>
    <mergeCell ref="I1:K1"/>
    <mergeCell ref="B23:J23"/>
    <mergeCell ref="B27:H31"/>
    <mergeCell ref="B32:H36"/>
  </mergeCells>
  <hyperlinks>
    <hyperlink ref="A3" location="常规!A1" display="常规"/>
    <hyperlink ref="A5" location="内外牙!A1" display="内外牙"/>
    <hyperlink ref="A6" location="内外牙一字槽!A1" display="内外牙一字槽"/>
    <hyperlink ref="A7" location="非标槽型!A1" display="非标槽型"/>
    <hyperlink ref="A8" location="非标孔型!A1" display="非标孔型"/>
    <hyperlink ref="A10" location="特殊非标!A1" display="特殊非标"/>
    <hyperlink ref="A11" location="特殊材质!A1" display="特殊材质"/>
    <hyperlink ref="A12" location="安装工具!A1" display="安装工具"/>
    <hyperlink ref="A13" location="插销螺套!A1" display="插销螺套"/>
    <hyperlink ref="A14" location="插销胚料!A1" display="插销胚料"/>
    <hyperlink ref="A4" location="'特殊常规-薄壁型'!A1" display="特殊常规-薄壁型"/>
    <hyperlink ref="A9" location="'螺母-H-E型'!A1" display="螺母-H-E型"/>
  </hyperlink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DL628"/>
  <sheetViews>
    <sheetView workbookViewId="0">
      <pane xSplit="9" ySplit="4" topLeftCell="AJ81" activePane="bottomRight" state="frozen"/>
      <selection/>
      <selection pane="topRight"/>
      <selection pane="bottomLeft"/>
      <selection pane="bottomRight" activeCell="AL49" sqref="AL49"/>
    </sheetView>
  </sheetViews>
  <sheetFormatPr defaultColWidth="9" defaultRowHeight="18.75"/>
  <cols>
    <col min="1" max="1" width="6.66666666666667" style="11" customWidth="1"/>
    <col min="2" max="2" width="10" style="11" customWidth="1"/>
    <col min="3" max="3" width="29.75" style="11" customWidth="1"/>
    <col min="4" max="4" width="11.1333333333333" style="11" customWidth="1"/>
    <col min="5" max="5" width="9.25" style="251" customWidth="1"/>
    <col min="6" max="6" width="7.88333333333333" style="11" customWidth="1"/>
    <col min="7" max="7" width="11.1333333333333" style="230" customWidth="1"/>
    <col min="8" max="8" width="10.6333333333333" style="231" customWidth="1"/>
    <col min="9" max="9" width="10.6333333333333" style="9" customWidth="1"/>
    <col min="10" max="10" width="9.275" style="252" customWidth="1"/>
    <col min="11" max="16" width="8.63333333333333" style="252" customWidth="1"/>
    <col min="17" max="17" width="8.63333333333333" style="253" customWidth="1"/>
    <col min="18" max="28" width="8.63333333333333" style="252" customWidth="1"/>
    <col min="29" max="29" width="8.63333333333333" style="253" customWidth="1"/>
    <col min="30" max="31" width="8.63333333333333" style="252" customWidth="1"/>
    <col min="32" max="32" width="8.63333333333333" style="253" customWidth="1"/>
    <col min="33" max="35" width="8.63333333333333" style="252" customWidth="1"/>
    <col min="36" max="36" width="8.63333333333333" style="253" customWidth="1"/>
    <col min="37" max="40" width="8.63333333333333" style="252" customWidth="1"/>
    <col min="41" max="41" width="8.63333333333333" style="11" customWidth="1"/>
    <col min="42" max="42" width="6.63333333333333" style="11" customWidth="1"/>
    <col min="43" max="43" width="15.6333333333333" style="11" customWidth="1"/>
    <col min="44" max="44" width="18.6333333333333" style="11" customWidth="1"/>
    <col min="45" max="48" width="6.63333333333333" style="11" customWidth="1"/>
    <col min="49" max="16384" width="9" style="11"/>
  </cols>
  <sheetData>
    <row r="1" ht="45" customHeight="1" spans="1:17">
      <c r="A1" s="254" t="s">
        <v>30</v>
      </c>
      <c r="B1" s="254"/>
      <c r="C1" s="254"/>
      <c r="D1" s="254"/>
      <c r="E1" s="255"/>
      <c r="F1" s="254"/>
      <c r="G1" s="256"/>
      <c r="H1" s="254"/>
      <c r="I1" s="245"/>
      <c r="J1" s="272"/>
      <c r="K1" s="272"/>
      <c r="L1" s="272"/>
      <c r="M1" s="272"/>
      <c r="N1" s="272"/>
      <c r="O1" s="272"/>
      <c r="P1" s="273"/>
      <c r="Q1" s="280"/>
    </row>
    <row r="2" s="247" customFormat="1" ht="23.1" customHeight="1" spans="1:46">
      <c r="A2" s="15" t="s">
        <v>31</v>
      </c>
      <c r="B2" s="16">
        <v>46023</v>
      </c>
      <c r="C2" s="17"/>
      <c r="D2" s="18" t="s">
        <v>32</v>
      </c>
      <c r="E2" s="170"/>
      <c r="F2" s="18"/>
      <c r="G2" s="20"/>
      <c r="H2" s="21" t="s">
        <v>33</v>
      </c>
      <c r="I2" s="56"/>
      <c r="J2" s="274"/>
      <c r="K2" s="274"/>
      <c r="L2" s="274"/>
      <c r="M2" s="274"/>
      <c r="N2" s="274"/>
      <c r="O2" s="274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65"/>
      <c r="AP2" s="250"/>
      <c r="AQ2" s="281"/>
      <c r="AR2" s="281"/>
      <c r="AS2" s="282"/>
      <c r="AT2" s="282"/>
    </row>
    <row r="3" s="247" customFormat="1" ht="24.95" customHeight="1" spans="1:46">
      <c r="A3" s="22"/>
      <c r="B3" s="23"/>
      <c r="C3" s="24"/>
      <c r="D3" s="25" t="s">
        <v>34</v>
      </c>
      <c r="E3" s="171"/>
      <c r="F3" s="27"/>
      <c r="G3" s="28"/>
      <c r="H3" s="29" t="s">
        <v>35</v>
      </c>
      <c r="I3" s="59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  <c r="AO3" s="65"/>
      <c r="AP3" s="250"/>
      <c r="AQ3" s="281"/>
      <c r="AR3" s="281"/>
      <c r="AS3" s="282"/>
      <c r="AT3" s="282"/>
    </row>
    <row r="4" s="90" customFormat="1" ht="20" customHeight="1" spans="1:46">
      <c r="A4" s="23" t="s">
        <v>36</v>
      </c>
      <c r="B4" s="30" t="s">
        <v>2</v>
      </c>
      <c r="C4" s="30" t="s">
        <v>37</v>
      </c>
      <c r="D4" s="30" t="s">
        <v>38</v>
      </c>
      <c r="E4" s="257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276">
        <v>46023</v>
      </c>
      <c r="K4" s="276">
        <v>46024</v>
      </c>
      <c r="L4" s="276">
        <v>46025</v>
      </c>
      <c r="M4" s="276">
        <v>46026</v>
      </c>
      <c r="N4" s="276">
        <v>46027</v>
      </c>
      <c r="O4" s="276">
        <v>46028</v>
      </c>
      <c r="P4" s="276">
        <v>46029</v>
      </c>
      <c r="Q4" s="276">
        <v>46030</v>
      </c>
      <c r="R4" s="276">
        <v>46031</v>
      </c>
      <c r="S4" s="276">
        <v>46032</v>
      </c>
      <c r="T4" s="276">
        <v>46033</v>
      </c>
      <c r="U4" s="276">
        <v>46034</v>
      </c>
      <c r="V4" s="276">
        <v>46035</v>
      </c>
      <c r="W4" s="276">
        <v>46036</v>
      </c>
      <c r="X4" s="276">
        <v>46037</v>
      </c>
      <c r="Y4" s="276">
        <v>46038</v>
      </c>
      <c r="Z4" s="276">
        <v>46039</v>
      </c>
      <c r="AA4" s="276">
        <v>46040</v>
      </c>
      <c r="AB4" s="276">
        <v>46041</v>
      </c>
      <c r="AC4" s="276">
        <v>46042</v>
      </c>
      <c r="AD4" s="276">
        <v>46043</v>
      </c>
      <c r="AE4" s="276">
        <v>46044</v>
      </c>
      <c r="AF4" s="276">
        <v>46045</v>
      </c>
      <c r="AG4" s="276">
        <v>46046</v>
      </c>
      <c r="AH4" s="276">
        <v>46047</v>
      </c>
      <c r="AI4" s="276">
        <v>46048</v>
      </c>
      <c r="AJ4" s="276">
        <v>46049</v>
      </c>
      <c r="AK4" s="276">
        <v>46050</v>
      </c>
      <c r="AL4" s="276">
        <v>46051</v>
      </c>
      <c r="AM4" s="276">
        <v>46052</v>
      </c>
      <c r="AN4" s="276">
        <v>46053</v>
      </c>
      <c r="AO4" s="276">
        <v>46054</v>
      </c>
      <c r="AQ4" s="283"/>
      <c r="AR4" s="283"/>
      <c r="AS4" s="99"/>
      <c r="AT4" s="99"/>
    </row>
    <row r="5" s="248" customFormat="1" ht="17.8" customHeight="1" spans="1:116">
      <c r="A5" s="258">
        <v>1</v>
      </c>
      <c r="B5" s="259" t="s">
        <v>9</v>
      </c>
      <c r="C5" s="260" t="s">
        <v>43</v>
      </c>
      <c r="D5" s="261" t="s">
        <v>44</v>
      </c>
      <c r="E5" s="37">
        <v>4937</v>
      </c>
      <c r="F5" s="262" t="s">
        <v>45</v>
      </c>
      <c r="G5" s="39">
        <f>E5+I5-I6</f>
        <v>4937</v>
      </c>
      <c r="H5" s="40" t="s">
        <v>46</v>
      </c>
      <c r="I5" s="40">
        <f t="shared" ref="I5:I20" si="0">SUM(J5:AO5)</f>
        <v>0</v>
      </c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67"/>
      <c r="AP5" s="90"/>
      <c r="AQ5" s="284"/>
      <c r="AR5" s="284"/>
      <c r="AS5" s="99"/>
      <c r="AT5" s="99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</row>
    <row r="6" s="249" customFormat="1" ht="17.8" customHeight="1" spans="1:116">
      <c r="A6" s="263"/>
      <c r="B6" s="259"/>
      <c r="C6" s="264"/>
      <c r="D6" s="261"/>
      <c r="E6" s="43"/>
      <c r="F6" s="265"/>
      <c r="G6" s="45"/>
      <c r="H6" s="46" t="s">
        <v>47</v>
      </c>
      <c r="I6" s="46">
        <f t="shared" si="0"/>
        <v>0</v>
      </c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65"/>
      <c r="AP6" s="285"/>
      <c r="AQ6" s="286"/>
      <c r="AR6" s="286"/>
      <c r="AS6" s="32"/>
      <c r="AT6" s="32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J6" s="285"/>
      <c r="BK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  <c r="CA6" s="285"/>
      <c r="CB6" s="285"/>
      <c r="CC6" s="285"/>
      <c r="CD6" s="285"/>
      <c r="CE6" s="285"/>
      <c r="CF6" s="285"/>
      <c r="CG6" s="285"/>
      <c r="CH6" s="285"/>
      <c r="CI6" s="285"/>
      <c r="CJ6" s="285"/>
      <c r="CK6" s="285"/>
      <c r="CL6" s="285"/>
      <c r="CM6" s="285"/>
      <c r="CN6" s="285"/>
      <c r="CO6" s="285"/>
      <c r="CP6" s="285"/>
      <c r="CQ6" s="285"/>
      <c r="CR6" s="285"/>
      <c r="CS6" s="285"/>
      <c r="CT6" s="285"/>
      <c r="CU6" s="285"/>
      <c r="CV6" s="285"/>
      <c r="CW6" s="285"/>
      <c r="CX6" s="285"/>
      <c r="CY6" s="285"/>
      <c r="CZ6" s="285"/>
      <c r="DA6" s="285"/>
      <c r="DB6" s="285"/>
      <c r="DC6" s="285"/>
      <c r="DD6" s="285"/>
      <c r="DE6" s="285"/>
      <c r="DF6" s="285"/>
      <c r="DG6" s="285"/>
      <c r="DH6" s="285"/>
      <c r="DI6" s="285"/>
      <c r="DJ6" s="285"/>
      <c r="DK6" s="285"/>
      <c r="DL6" s="285"/>
    </row>
    <row r="7" s="248" customFormat="1" ht="17.8" customHeight="1" spans="1:116">
      <c r="A7" s="258">
        <v>2</v>
      </c>
      <c r="B7" s="259" t="s">
        <v>9</v>
      </c>
      <c r="C7" s="260" t="s">
        <v>43</v>
      </c>
      <c r="D7" s="266" t="s">
        <v>48</v>
      </c>
      <c r="E7" s="37">
        <v>11</v>
      </c>
      <c r="F7" s="262" t="s">
        <v>45</v>
      </c>
      <c r="G7" s="39">
        <f>E7+I7-I8</f>
        <v>11</v>
      </c>
      <c r="H7" s="40" t="s">
        <v>46</v>
      </c>
      <c r="I7" s="40">
        <f t="shared" si="0"/>
        <v>0</v>
      </c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7"/>
      <c r="AJ7" s="277"/>
      <c r="AK7" s="277"/>
      <c r="AL7" s="277"/>
      <c r="AM7" s="277"/>
      <c r="AN7" s="277"/>
      <c r="AO7" s="67"/>
      <c r="AP7" s="90"/>
      <c r="AQ7" s="284"/>
      <c r="AR7" s="284"/>
      <c r="AS7" s="99"/>
      <c r="AT7" s="99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</row>
    <row r="8" s="249" customFormat="1" ht="17.8" customHeight="1" spans="1:116">
      <c r="A8" s="263"/>
      <c r="B8" s="259"/>
      <c r="C8" s="264"/>
      <c r="D8" s="261"/>
      <c r="E8" s="43"/>
      <c r="F8" s="265"/>
      <c r="G8" s="45"/>
      <c r="H8" s="46" t="s">
        <v>47</v>
      </c>
      <c r="I8" s="46">
        <f t="shared" si="0"/>
        <v>0</v>
      </c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5"/>
      <c r="AJ8" s="275"/>
      <c r="AK8" s="275"/>
      <c r="AL8" s="275"/>
      <c r="AM8" s="275"/>
      <c r="AN8" s="275"/>
      <c r="AO8" s="65"/>
      <c r="AP8" s="285"/>
      <c r="AQ8" s="286"/>
      <c r="AR8" s="286"/>
      <c r="AS8" s="32"/>
      <c r="AT8" s="32"/>
      <c r="AU8" s="285"/>
      <c r="AV8" s="285"/>
      <c r="AW8" s="285"/>
      <c r="AX8" s="285"/>
      <c r="AY8" s="285"/>
      <c r="AZ8" s="285"/>
      <c r="BA8" s="285"/>
      <c r="BB8" s="285"/>
      <c r="BC8" s="285"/>
      <c r="BD8" s="285"/>
      <c r="BE8" s="285"/>
      <c r="BF8" s="285"/>
      <c r="BG8" s="285"/>
      <c r="BH8" s="285"/>
      <c r="BI8" s="285"/>
      <c r="BJ8" s="285"/>
      <c r="BK8" s="285"/>
      <c r="BL8" s="285"/>
      <c r="BM8" s="285"/>
      <c r="BN8" s="285"/>
      <c r="BO8" s="285"/>
      <c r="BP8" s="285"/>
      <c r="BQ8" s="285"/>
      <c r="BR8" s="285"/>
      <c r="BS8" s="285"/>
      <c r="BT8" s="285"/>
      <c r="BU8" s="285"/>
      <c r="BV8" s="285"/>
      <c r="BW8" s="285"/>
      <c r="BX8" s="285"/>
      <c r="BY8" s="285"/>
      <c r="BZ8" s="285"/>
      <c r="CA8" s="285"/>
      <c r="CB8" s="285"/>
      <c r="CC8" s="285"/>
      <c r="CD8" s="285"/>
      <c r="CE8" s="285"/>
      <c r="CF8" s="285"/>
      <c r="CG8" s="285"/>
      <c r="CH8" s="285"/>
      <c r="CI8" s="285"/>
      <c r="CJ8" s="285"/>
      <c r="CK8" s="285"/>
      <c r="CL8" s="285"/>
      <c r="CM8" s="285"/>
      <c r="CN8" s="285"/>
      <c r="CO8" s="285"/>
      <c r="CP8" s="285"/>
      <c r="CQ8" s="285"/>
      <c r="CR8" s="285"/>
      <c r="CS8" s="285"/>
      <c r="CT8" s="285"/>
      <c r="CU8" s="285"/>
      <c r="CV8" s="285"/>
      <c r="CW8" s="285"/>
      <c r="CX8" s="285"/>
      <c r="CY8" s="285"/>
      <c r="CZ8" s="285"/>
      <c r="DA8" s="285"/>
      <c r="DB8" s="285"/>
      <c r="DC8" s="285"/>
      <c r="DD8" s="285"/>
      <c r="DE8" s="285"/>
      <c r="DF8" s="285"/>
      <c r="DG8" s="285"/>
      <c r="DH8" s="285"/>
      <c r="DI8" s="285"/>
      <c r="DJ8" s="285"/>
      <c r="DK8" s="285"/>
      <c r="DL8" s="285"/>
    </row>
    <row r="9" s="248" customFormat="1" ht="17.8" customHeight="1" spans="1:116">
      <c r="A9" s="258">
        <v>3</v>
      </c>
      <c r="B9" s="259" t="s">
        <v>16</v>
      </c>
      <c r="C9" s="260" t="s">
        <v>49</v>
      </c>
      <c r="D9" s="261" t="s">
        <v>44</v>
      </c>
      <c r="E9" s="173">
        <v>2150</v>
      </c>
      <c r="F9" s="262" t="s">
        <v>45</v>
      </c>
      <c r="G9" s="39">
        <f>E9+I9-I10</f>
        <v>2150</v>
      </c>
      <c r="H9" s="40" t="s">
        <v>46</v>
      </c>
      <c r="I9" s="40">
        <f t="shared" si="0"/>
        <v>0</v>
      </c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67"/>
      <c r="AP9" s="90"/>
      <c r="AQ9" s="284"/>
      <c r="AR9" s="284"/>
      <c r="AS9" s="99"/>
      <c r="AT9" s="99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</row>
    <row r="10" s="249" customFormat="1" ht="17.8" customHeight="1" spans="1:116">
      <c r="A10" s="263"/>
      <c r="B10" s="259"/>
      <c r="C10" s="264"/>
      <c r="D10" s="261"/>
      <c r="E10" s="174"/>
      <c r="F10" s="265"/>
      <c r="G10" s="45"/>
      <c r="H10" s="46" t="s">
        <v>47</v>
      </c>
      <c r="I10" s="46">
        <f t="shared" si="0"/>
        <v>0</v>
      </c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  <c r="AM10" s="275"/>
      <c r="AN10" s="275"/>
      <c r="AO10" s="65"/>
      <c r="AP10" s="285"/>
      <c r="AQ10" s="286"/>
      <c r="AR10" s="286"/>
      <c r="AS10" s="32"/>
      <c r="AT10" s="32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J10" s="285"/>
      <c r="BK10" s="285"/>
      <c r="BL10" s="285"/>
      <c r="BM10" s="285"/>
      <c r="BN10" s="285"/>
      <c r="BO10" s="285"/>
      <c r="BP10" s="285"/>
      <c r="BQ10" s="285"/>
      <c r="BR10" s="285"/>
      <c r="BS10" s="285"/>
      <c r="BT10" s="285"/>
      <c r="BU10" s="285"/>
      <c r="BV10" s="285"/>
      <c r="BW10" s="285"/>
      <c r="BX10" s="285"/>
      <c r="BY10" s="285"/>
      <c r="BZ10" s="285"/>
      <c r="CA10" s="285"/>
      <c r="CB10" s="285"/>
      <c r="CC10" s="285"/>
      <c r="CD10" s="285"/>
      <c r="CE10" s="285"/>
      <c r="CF10" s="285"/>
      <c r="CG10" s="285"/>
      <c r="CH10" s="285"/>
      <c r="CI10" s="285"/>
      <c r="CJ10" s="285"/>
      <c r="CK10" s="285"/>
      <c r="CL10" s="285"/>
      <c r="CM10" s="285"/>
      <c r="CN10" s="285"/>
      <c r="CO10" s="285"/>
      <c r="CP10" s="285"/>
      <c r="CQ10" s="285"/>
      <c r="CR10" s="285"/>
      <c r="CS10" s="285"/>
      <c r="CT10" s="285"/>
      <c r="CU10" s="285"/>
      <c r="CV10" s="285"/>
      <c r="CW10" s="285"/>
      <c r="CX10" s="285"/>
      <c r="CY10" s="285"/>
      <c r="CZ10" s="285"/>
      <c r="DA10" s="285"/>
      <c r="DB10" s="285"/>
      <c r="DC10" s="285"/>
      <c r="DD10" s="285"/>
      <c r="DE10" s="285"/>
      <c r="DF10" s="285"/>
      <c r="DG10" s="285"/>
      <c r="DH10" s="285"/>
      <c r="DI10" s="285"/>
      <c r="DJ10" s="285"/>
      <c r="DK10" s="285"/>
      <c r="DL10" s="285"/>
    </row>
    <row r="11" s="248" customFormat="1" ht="17.8" customHeight="1" spans="1:116">
      <c r="A11" s="258">
        <v>4</v>
      </c>
      <c r="B11" s="259" t="s">
        <v>9</v>
      </c>
      <c r="C11" s="260" t="s">
        <v>50</v>
      </c>
      <c r="D11" s="266" t="s">
        <v>44</v>
      </c>
      <c r="E11" s="37">
        <v>29741</v>
      </c>
      <c r="F11" s="262" t="s">
        <v>45</v>
      </c>
      <c r="G11" s="39">
        <f t="shared" ref="G11:G15" si="1">E11+I11-I12</f>
        <v>29741</v>
      </c>
      <c r="H11" s="40" t="s">
        <v>46</v>
      </c>
      <c r="I11" s="40">
        <f t="shared" si="0"/>
        <v>0</v>
      </c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67"/>
      <c r="AP11" s="90"/>
      <c r="AQ11" s="284"/>
      <c r="AR11" s="284"/>
      <c r="AS11" s="99"/>
      <c r="AT11" s="99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90"/>
      <c r="CU11" s="90"/>
      <c r="CV11" s="90"/>
      <c r="CW11" s="90"/>
      <c r="CX11" s="90"/>
      <c r="CY11" s="90"/>
      <c r="CZ11" s="90"/>
      <c r="DA11" s="90"/>
      <c r="DB11" s="90"/>
      <c r="DC11" s="90"/>
      <c r="DD11" s="90"/>
      <c r="DE11" s="90"/>
      <c r="DF11" s="90"/>
      <c r="DG11" s="90"/>
      <c r="DH11" s="90"/>
      <c r="DI11" s="90"/>
      <c r="DJ11" s="90"/>
      <c r="DK11" s="90"/>
      <c r="DL11" s="90"/>
    </row>
    <row r="12" s="249" customFormat="1" ht="17.8" customHeight="1" spans="1:116">
      <c r="A12" s="263"/>
      <c r="B12" s="259"/>
      <c r="C12" s="264"/>
      <c r="D12" s="261"/>
      <c r="E12" s="43"/>
      <c r="F12" s="265"/>
      <c r="G12" s="45"/>
      <c r="H12" s="46" t="s">
        <v>47</v>
      </c>
      <c r="I12" s="46">
        <f t="shared" si="0"/>
        <v>0</v>
      </c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5"/>
      <c r="AE12" s="275"/>
      <c r="AF12" s="275"/>
      <c r="AG12" s="275"/>
      <c r="AH12" s="275"/>
      <c r="AI12" s="275"/>
      <c r="AJ12" s="275"/>
      <c r="AK12" s="275"/>
      <c r="AL12" s="275"/>
      <c r="AM12" s="275"/>
      <c r="AN12" s="275"/>
      <c r="AO12" s="65"/>
      <c r="AP12" s="285"/>
      <c r="AQ12" s="286"/>
      <c r="AR12" s="286"/>
      <c r="AS12" s="32"/>
      <c r="AT12" s="32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J12" s="285"/>
      <c r="BK12" s="285"/>
      <c r="BL12" s="285"/>
      <c r="BM12" s="285"/>
      <c r="BN12" s="285"/>
      <c r="BO12" s="285"/>
      <c r="BP12" s="285"/>
      <c r="BQ12" s="285"/>
      <c r="BR12" s="285"/>
      <c r="BS12" s="285"/>
      <c r="BT12" s="285"/>
      <c r="BU12" s="285"/>
      <c r="BV12" s="285"/>
      <c r="BW12" s="285"/>
      <c r="BX12" s="285"/>
      <c r="BY12" s="285"/>
      <c r="BZ12" s="285"/>
      <c r="CA12" s="285"/>
      <c r="CB12" s="285"/>
      <c r="CC12" s="285"/>
      <c r="CD12" s="285"/>
      <c r="CE12" s="285"/>
      <c r="CF12" s="285"/>
      <c r="CG12" s="285"/>
      <c r="CH12" s="285"/>
      <c r="CI12" s="285"/>
      <c r="CJ12" s="285"/>
      <c r="CK12" s="285"/>
      <c r="CL12" s="285"/>
      <c r="CM12" s="285"/>
      <c r="CN12" s="285"/>
      <c r="CO12" s="285"/>
      <c r="CP12" s="285"/>
      <c r="CQ12" s="285"/>
      <c r="CR12" s="285"/>
      <c r="CS12" s="285"/>
      <c r="CT12" s="285"/>
      <c r="CU12" s="285"/>
      <c r="CV12" s="285"/>
      <c r="CW12" s="285"/>
      <c r="CX12" s="285"/>
      <c r="CY12" s="285"/>
      <c r="CZ12" s="285"/>
      <c r="DA12" s="285"/>
      <c r="DB12" s="285"/>
      <c r="DC12" s="285"/>
      <c r="DD12" s="285"/>
      <c r="DE12" s="285"/>
      <c r="DF12" s="285"/>
      <c r="DG12" s="285"/>
      <c r="DH12" s="285"/>
      <c r="DI12" s="285"/>
      <c r="DJ12" s="285"/>
      <c r="DK12" s="285"/>
      <c r="DL12" s="285"/>
    </row>
    <row r="13" s="248" customFormat="1" ht="17.8" customHeight="1" spans="1:116">
      <c r="A13" s="258">
        <v>5</v>
      </c>
      <c r="B13" s="267" t="s">
        <v>9</v>
      </c>
      <c r="C13" s="266" t="s">
        <v>50</v>
      </c>
      <c r="D13" s="261" t="s">
        <v>48</v>
      </c>
      <c r="E13" s="173">
        <v>3506</v>
      </c>
      <c r="F13" s="262" t="s">
        <v>45</v>
      </c>
      <c r="G13" s="39">
        <f t="shared" si="1"/>
        <v>3506</v>
      </c>
      <c r="H13" s="40" t="s">
        <v>46</v>
      </c>
      <c r="I13" s="40">
        <f t="shared" si="0"/>
        <v>0</v>
      </c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67"/>
      <c r="AP13" s="90"/>
      <c r="AQ13" s="284"/>
      <c r="AR13" s="284"/>
      <c r="AS13" s="99"/>
      <c r="AT13" s="99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  <c r="CT13" s="90"/>
      <c r="CU13" s="90"/>
      <c r="CV13" s="90"/>
      <c r="CW13" s="90"/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  <c r="DL13" s="90"/>
    </row>
    <row r="14" s="249" customFormat="1" ht="17.8" customHeight="1" spans="1:116">
      <c r="A14" s="263"/>
      <c r="B14" s="267"/>
      <c r="C14" s="261"/>
      <c r="D14" s="261"/>
      <c r="E14" s="174"/>
      <c r="F14" s="265"/>
      <c r="G14" s="45"/>
      <c r="H14" s="46" t="s">
        <v>47</v>
      </c>
      <c r="I14" s="46">
        <f t="shared" si="0"/>
        <v>0</v>
      </c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  <c r="AE14" s="275"/>
      <c r="AF14" s="275"/>
      <c r="AG14" s="275"/>
      <c r="AH14" s="275"/>
      <c r="AI14" s="275"/>
      <c r="AJ14" s="275"/>
      <c r="AK14" s="275"/>
      <c r="AL14" s="275"/>
      <c r="AM14" s="275"/>
      <c r="AN14" s="275"/>
      <c r="AO14" s="65"/>
      <c r="AP14" s="285"/>
      <c r="AQ14" s="286"/>
      <c r="AR14" s="286"/>
      <c r="AS14" s="32"/>
      <c r="AT14" s="32"/>
      <c r="AU14" s="285"/>
      <c r="AV14" s="285"/>
      <c r="AW14" s="285"/>
      <c r="AX14" s="285"/>
      <c r="AY14" s="285"/>
      <c r="AZ14" s="285"/>
      <c r="BA14" s="285"/>
      <c r="BB14" s="285"/>
      <c r="BC14" s="285"/>
      <c r="BD14" s="285"/>
      <c r="BE14" s="285"/>
      <c r="BF14" s="285"/>
      <c r="BG14" s="285"/>
      <c r="BH14" s="285"/>
      <c r="BI14" s="285"/>
      <c r="BJ14" s="285"/>
      <c r="BK14" s="285"/>
      <c r="BL14" s="285"/>
      <c r="BM14" s="285"/>
      <c r="BN14" s="285"/>
      <c r="BO14" s="285"/>
      <c r="BP14" s="285"/>
      <c r="BQ14" s="285"/>
      <c r="BR14" s="285"/>
      <c r="BS14" s="285"/>
      <c r="BT14" s="285"/>
      <c r="BU14" s="285"/>
      <c r="BV14" s="285"/>
      <c r="BW14" s="285"/>
      <c r="BX14" s="285"/>
      <c r="BY14" s="285"/>
      <c r="BZ14" s="285"/>
      <c r="CA14" s="285"/>
      <c r="CB14" s="285"/>
      <c r="CC14" s="285"/>
      <c r="CD14" s="285"/>
      <c r="CE14" s="285"/>
      <c r="CF14" s="285"/>
      <c r="CG14" s="285"/>
      <c r="CH14" s="285"/>
      <c r="CI14" s="285"/>
      <c r="CJ14" s="285"/>
      <c r="CK14" s="285"/>
      <c r="CL14" s="285"/>
      <c r="CM14" s="285"/>
      <c r="CN14" s="285"/>
      <c r="CO14" s="285"/>
      <c r="CP14" s="285"/>
      <c r="CQ14" s="285"/>
      <c r="CR14" s="285"/>
      <c r="CS14" s="285"/>
      <c r="CT14" s="285"/>
      <c r="CU14" s="285"/>
      <c r="CV14" s="285"/>
      <c r="CW14" s="285"/>
      <c r="CX14" s="285"/>
      <c r="CY14" s="285"/>
      <c r="CZ14" s="285"/>
      <c r="DA14" s="285"/>
      <c r="DB14" s="285"/>
      <c r="DC14" s="285"/>
      <c r="DD14" s="285"/>
      <c r="DE14" s="285"/>
      <c r="DF14" s="285"/>
      <c r="DG14" s="285"/>
      <c r="DH14" s="285"/>
      <c r="DI14" s="285"/>
      <c r="DJ14" s="285"/>
      <c r="DK14" s="285"/>
      <c r="DL14" s="285"/>
    </row>
    <row r="15" s="248" customFormat="1" ht="17.8" customHeight="1" spans="1:116">
      <c r="A15" s="258">
        <v>6</v>
      </c>
      <c r="B15" s="267" t="s">
        <v>9</v>
      </c>
      <c r="C15" s="266" t="s">
        <v>50</v>
      </c>
      <c r="D15" s="261" t="s">
        <v>51</v>
      </c>
      <c r="E15" s="173">
        <v>4000</v>
      </c>
      <c r="F15" s="262" t="s">
        <v>45</v>
      </c>
      <c r="G15" s="39">
        <f t="shared" si="1"/>
        <v>4000</v>
      </c>
      <c r="H15" s="40" t="s">
        <v>46</v>
      </c>
      <c r="I15" s="40">
        <f t="shared" si="0"/>
        <v>0</v>
      </c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67"/>
      <c r="AP15" s="90"/>
      <c r="AQ15" s="284"/>
      <c r="AR15" s="284"/>
      <c r="AS15" s="99"/>
      <c r="AT15" s="99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</row>
    <row r="16" s="249" customFormat="1" ht="17.8" customHeight="1" spans="1:116">
      <c r="A16" s="263"/>
      <c r="B16" s="267"/>
      <c r="C16" s="261"/>
      <c r="D16" s="261"/>
      <c r="E16" s="174"/>
      <c r="F16" s="265"/>
      <c r="G16" s="45"/>
      <c r="H16" s="46" t="s">
        <v>47</v>
      </c>
      <c r="I16" s="46">
        <f t="shared" si="0"/>
        <v>0</v>
      </c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  <c r="AI16" s="275"/>
      <c r="AJ16" s="275"/>
      <c r="AK16" s="275"/>
      <c r="AL16" s="275"/>
      <c r="AM16" s="275"/>
      <c r="AN16" s="275"/>
      <c r="AO16" s="65"/>
      <c r="AP16" s="285"/>
      <c r="AQ16" s="286"/>
      <c r="AR16" s="286"/>
      <c r="AS16" s="32"/>
      <c r="AT16" s="32"/>
      <c r="AU16" s="285"/>
      <c r="AV16" s="285"/>
      <c r="AW16" s="285"/>
      <c r="AX16" s="285"/>
      <c r="AY16" s="285"/>
      <c r="AZ16" s="285"/>
      <c r="BA16" s="285"/>
      <c r="BB16" s="285"/>
      <c r="BC16" s="285"/>
      <c r="BD16" s="285"/>
      <c r="BE16" s="285"/>
      <c r="BF16" s="285"/>
      <c r="BG16" s="285"/>
      <c r="BH16" s="285"/>
      <c r="BI16" s="285"/>
      <c r="BJ16" s="285"/>
      <c r="BK16" s="285"/>
      <c r="BL16" s="285"/>
      <c r="BM16" s="285"/>
      <c r="BN16" s="285"/>
      <c r="BO16" s="285"/>
      <c r="BP16" s="285"/>
      <c r="BQ16" s="285"/>
      <c r="BR16" s="285"/>
      <c r="BS16" s="285"/>
      <c r="BT16" s="285"/>
      <c r="BU16" s="285"/>
      <c r="BV16" s="285"/>
      <c r="BW16" s="285"/>
      <c r="BX16" s="285"/>
      <c r="BY16" s="285"/>
      <c r="BZ16" s="285"/>
      <c r="CA16" s="285"/>
      <c r="CB16" s="285"/>
      <c r="CC16" s="285"/>
      <c r="CD16" s="285"/>
      <c r="CE16" s="285"/>
      <c r="CF16" s="285"/>
      <c r="CG16" s="285"/>
      <c r="CH16" s="285"/>
      <c r="CI16" s="285"/>
      <c r="CJ16" s="285"/>
      <c r="CK16" s="285"/>
      <c r="CL16" s="285"/>
      <c r="CM16" s="285"/>
      <c r="CN16" s="285"/>
      <c r="CO16" s="285"/>
      <c r="CP16" s="285"/>
      <c r="CQ16" s="285"/>
      <c r="CR16" s="285"/>
      <c r="CS16" s="285"/>
      <c r="CT16" s="285"/>
      <c r="CU16" s="285"/>
      <c r="CV16" s="285"/>
      <c r="CW16" s="285"/>
      <c r="CX16" s="285"/>
      <c r="CY16" s="285"/>
      <c r="CZ16" s="285"/>
      <c r="DA16" s="285"/>
      <c r="DB16" s="285"/>
      <c r="DC16" s="285"/>
      <c r="DD16" s="285"/>
      <c r="DE16" s="285"/>
      <c r="DF16" s="285"/>
      <c r="DG16" s="285"/>
      <c r="DH16" s="285"/>
      <c r="DI16" s="285"/>
      <c r="DJ16" s="285"/>
      <c r="DK16" s="285"/>
      <c r="DL16" s="285"/>
    </row>
    <row r="17" s="248" customFormat="1" ht="17.8" customHeight="1" spans="1:116">
      <c r="A17" s="258">
        <v>7</v>
      </c>
      <c r="B17" s="259" t="s">
        <v>9</v>
      </c>
      <c r="C17" s="260" t="s">
        <v>52</v>
      </c>
      <c r="D17" s="261" t="s">
        <v>44</v>
      </c>
      <c r="E17" s="173">
        <v>9285</v>
      </c>
      <c r="F17" s="262" t="s">
        <v>45</v>
      </c>
      <c r="G17" s="39">
        <f>E17+I17-I18</f>
        <v>15235</v>
      </c>
      <c r="H17" s="40" t="s">
        <v>46</v>
      </c>
      <c r="I17" s="40">
        <f t="shared" si="0"/>
        <v>20000</v>
      </c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>
        <v>20000</v>
      </c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67"/>
      <c r="AP17" s="90"/>
      <c r="AQ17" s="284"/>
      <c r="AR17" s="284"/>
      <c r="AS17" s="99"/>
      <c r="AT17" s="99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</row>
    <row r="18" s="249" customFormat="1" ht="17.8" customHeight="1" spans="1:116">
      <c r="A18" s="263"/>
      <c r="B18" s="259"/>
      <c r="C18" s="264"/>
      <c r="D18" s="261"/>
      <c r="E18" s="174"/>
      <c r="F18" s="265"/>
      <c r="G18" s="45"/>
      <c r="H18" s="46" t="s">
        <v>47</v>
      </c>
      <c r="I18" s="46">
        <f t="shared" ref="I18:I24" si="2">SUM(J18:AO18)</f>
        <v>14050</v>
      </c>
      <c r="J18" s="275"/>
      <c r="K18" s="275"/>
      <c r="L18" s="275"/>
      <c r="M18" s="275"/>
      <c r="N18" s="275"/>
      <c r="O18" s="275"/>
      <c r="P18" s="275"/>
      <c r="Q18" s="275">
        <v>4000</v>
      </c>
      <c r="R18" s="275"/>
      <c r="S18" s="275"/>
      <c r="T18" s="275"/>
      <c r="U18" s="275"/>
      <c r="V18" s="275"/>
      <c r="W18" s="275"/>
      <c r="X18" s="275">
        <v>1050</v>
      </c>
      <c r="Y18" s="275"/>
      <c r="Z18" s="275"/>
      <c r="AA18" s="275"/>
      <c r="AB18" s="275"/>
      <c r="AC18" s="275"/>
      <c r="AD18" s="275"/>
      <c r="AE18" s="275">
        <v>9000</v>
      </c>
      <c r="AF18" s="275"/>
      <c r="AG18" s="275"/>
      <c r="AH18" s="275"/>
      <c r="AI18" s="275"/>
      <c r="AJ18" s="275"/>
      <c r="AK18" s="275"/>
      <c r="AL18" s="275"/>
      <c r="AM18" s="275"/>
      <c r="AN18" s="275"/>
      <c r="AO18" s="65"/>
      <c r="AP18" s="285"/>
      <c r="AQ18" s="286"/>
      <c r="AR18" s="286"/>
      <c r="AS18" s="32"/>
      <c r="AT18" s="32"/>
      <c r="AU18" s="285"/>
      <c r="AV18" s="285"/>
      <c r="AW18" s="285"/>
      <c r="AX18" s="285"/>
      <c r="AY18" s="285"/>
      <c r="AZ18" s="285"/>
      <c r="BA18" s="285"/>
      <c r="BB18" s="285"/>
      <c r="BC18" s="285"/>
      <c r="BD18" s="285"/>
      <c r="BE18" s="285"/>
      <c r="BF18" s="285"/>
      <c r="BG18" s="285"/>
      <c r="BH18" s="285"/>
      <c r="BI18" s="285"/>
      <c r="BJ18" s="285"/>
      <c r="BK18" s="285"/>
      <c r="BL18" s="285"/>
      <c r="BM18" s="285"/>
      <c r="BN18" s="285"/>
      <c r="BO18" s="285"/>
      <c r="BP18" s="285"/>
      <c r="BQ18" s="285"/>
      <c r="BR18" s="285"/>
      <c r="BS18" s="285"/>
      <c r="BT18" s="285"/>
      <c r="BU18" s="285"/>
      <c r="BV18" s="285"/>
      <c r="BW18" s="285"/>
      <c r="BX18" s="285"/>
      <c r="BY18" s="285"/>
      <c r="BZ18" s="285"/>
      <c r="CA18" s="285"/>
      <c r="CB18" s="285"/>
      <c r="CC18" s="285"/>
      <c r="CD18" s="285"/>
      <c r="CE18" s="285"/>
      <c r="CF18" s="285"/>
      <c r="CG18" s="285"/>
      <c r="CH18" s="285"/>
      <c r="CI18" s="285"/>
      <c r="CJ18" s="285"/>
      <c r="CK18" s="285"/>
      <c r="CL18" s="285"/>
      <c r="CM18" s="285"/>
      <c r="CN18" s="285"/>
      <c r="CO18" s="285"/>
      <c r="CP18" s="285"/>
      <c r="CQ18" s="285"/>
      <c r="CR18" s="285"/>
      <c r="CS18" s="285"/>
      <c r="CT18" s="285"/>
      <c r="CU18" s="285"/>
      <c r="CV18" s="285"/>
      <c r="CW18" s="285"/>
      <c r="CX18" s="285"/>
      <c r="CY18" s="285"/>
      <c r="CZ18" s="285"/>
      <c r="DA18" s="285"/>
      <c r="DB18" s="285"/>
      <c r="DC18" s="285"/>
      <c r="DD18" s="285"/>
      <c r="DE18" s="285"/>
      <c r="DF18" s="285"/>
      <c r="DG18" s="285"/>
      <c r="DH18" s="285"/>
      <c r="DI18" s="285"/>
      <c r="DJ18" s="285"/>
      <c r="DK18" s="285"/>
      <c r="DL18" s="285"/>
    </row>
    <row r="19" s="248" customFormat="1" ht="17.8" customHeight="1" spans="1:116">
      <c r="A19" s="258">
        <v>8</v>
      </c>
      <c r="B19" s="259" t="s">
        <v>9</v>
      </c>
      <c r="C19" s="266" t="s">
        <v>52</v>
      </c>
      <c r="D19" s="268" t="s">
        <v>48</v>
      </c>
      <c r="E19" s="173">
        <v>3315</v>
      </c>
      <c r="F19" s="262" t="s">
        <v>45</v>
      </c>
      <c r="G19" s="39">
        <f t="shared" ref="G19:G23" si="3">E19+I19-I20</f>
        <v>3315</v>
      </c>
      <c r="H19" s="40" t="s">
        <v>46</v>
      </c>
      <c r="I19" s="40">
        <f t="shared" si="2"/>
        <v>0</v>
      </c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67"/>
      <c r="AP19" s="90"/>
      <c r="AQ19" s="284"/>
      <c r="AR19" s="284"/>
      <c r="AS19" s="99"/>
      <c r="AT19" s="99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</row>
    <row r="20" s="249" customFormat="1" ht="17.8" customHeight="1" spans="1:116">
      <c r="A20" s="263"/>
      <c r="B20" s="259"/>
      <c r="C20" s="261"/>
      <c r="D20" s="268"/>
      <c r="E20" s="174"/>
      <c r="F20" s="265"/>
      <c r="G20" s="45"/>
      <c r="H20" s="46" t="s">
        <v>47</v>
      </c>
      <c r="I20" s="46">
        <f t="shared" si="2"/>
        <v>0</v>
      </c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75"/>
      <c r="AK20" s="275"/>
      <c r="AL20" s="275"/>
      <c r="AM20" s="275"/>
      <c r="AN20" s="275"/>
      <c r="AO20" s="65"/>
      <c r="AP20" s="285"/>
      <c r="AQ20" s="286"/>
      <c r="AR20" s="286"/>
      <c r="AS20" s="32"/>
      <c r="AT20" s="32"/>
      <c r="AU20" s="285"/>
      <c r="AV20" s="285"/>
      <c r="AW20" s="285"/>
      <c r="AX20" s="285"/>
      <c r="AY20" s="285"/>
      <c r="AZ20" s="285"/>
      <c r="BA20" s="285"/>
      <c r="BB20" s="285"/>
      <c r="BC20" s="285"/>
      <c r="BD20" s="285"/>
      <c r="BE20" s="285"/>
      <c r="BF20" s="285"/>
      <c r="BG20" s="285"/>
      <c r="BH20" s="285"/>
      <c r="BI20" s="285"/>
      <c r="BJ20" s="285"/>
      <c r="BK20" s="285"/>
      <c r="BL20" s="285"/>
      <c r="BM20" s="285"/>
      <c r="BN20" s="285"/>
      <c r="BO20" s="285"/>
      <c r="BP20" s="285"/>
      <c r="BQ20" s="285"/>
      <c r="BR20" s="285"/>
      <c r="BS20" s="285"/>
      <c r="BT20" s="285"/>
      <c r="BU20" s="285"/>
      <c r="BV20" s="285"/>
      <c r="BW20" s="285"/>
      <c r="BX20" s="285"/>
      <c r="BY20" s="285"/>
      <c r="BZ20" s="285"/>
      <c r="CA20" s="285"/>
      <c r="CB20" s="285"/>
      <c r="CC20" s="285"/>
      <c r="CD20" s="285"/>
      <c r="CE20" s="285"/>
      <c r="CF20" s="285"/>
      <c r="CG20" s="285"/>
      <c r="CH20" s="285"/>
      <c r="CI20" s="285"/>
      <c r="CJ20" s="285"/>
      <c r="CK20" s="285"/>
      <c r="CL20" s="285"/>
      <c r="CM20" s="285"/>
      <c r="CN20" s="285"/>
      <c r="CO20" s="285"/>
      <c r="CP20" s="285"/>
      <c r="CQ20" s="285"/>
      <c r="CR20" s="285"/>
      <c r="CS20" s="285"/>
      <c r="CT20" s="285"/>
      <c r="CU20" s="285"/>
      <c r="CV20" s="285"/>
      <c r="CW20" s="285"/>
      <c r="CX20" s="285"/>
      <c r="CY20" s="285"/>
      <c r="CZ20" s="285"/>
      <c r="DA20" s="285"/>
      <c r="DB20" s="285"/>
      <c r="DC20" s="285"/>
      <c r="DD20" s="285"/>
      <c r="DE20" s="285"/>
      <c r="DF20" s="285"/>
      <c r="DG20" s="285"/>
      <c r="DH20" s="285"/>
      <c r="DI20" s="285"/>
      <c r="DJ20" s="285"/>
      <c r="DK20" s="285"/>
      <c r="DL20" s="285"/>
    </row>
    <row r="21" s="248" customFormat="1" ht="17.8" customHeight="1" spans="1:116">
      <c r="A21" s="258">
        <v>9</v>
      </c>
      <c r="B21" s="267" t="s">
        <v>9</v>
      </c>
      <c r="C21" s="266" t="s">
        <v>52</v>
      </c>
      <c r="D21" s="261" t="s">
        <v>53</v>
      </c>
      <c r="E21" s="173">
        <v>2270</v>
      </c>
      <c r="F21" s="262" t="s">
        <v>45</v>
      </c>
      <c r="G21" s="39">
        <f t="shared" si="3"/>
        <v>2270</v>
      </c>
      <c r="H21" s="40" t="s">
        <v>46</v>
      </c>
      <c r="I21" s="40">
        <f t="shared" si="2"/>
        <v>0</v>
      </c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67"/>
      <c r="AP21" s="90"/>
      <c r="AQ21" s="284"/>
      <c r="AR21" s="284"/>
      <c r="AS21" s="99"/>
      <c r="AT21" s="99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</row>
    <row r="22" s="249" customFormat="1" ht="21" customHeight="1" spans="1:116">
      <c r="A22" s="263"/>
      <c r="B22" s="267"/>
      <c r="C22" s="261"/>
      <c r="D22" s="261"/>
      <c r="E22" s="174"/>
      <c r="F22" s="265"/>
      <c r="G22" s="45"/>
      <c r="H22" s="46" t="s">
        <v>47</v>
      </c>
      <c r="I22" s="46">
        <f t="shared" si="2"/>
        <v>0</v>
      </c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5"/>
      <c r="AJ22" s="275"/>
      <c r="AK22" s="275"/>
      <c r="AL22" s="275"/>
      <c r="AM22" s="275"/>
      <c r="AN22" s="275"/>
      <c r="AO22" s="65"/>
      <c r="AP22" s="285"/>
      <c r="AQ22" s="286"/>
      <c r="AR22" s="286"/>
      <c r="AS22" s="32"/>
      <c r="AT22" s="32"/>
      <c r="AU22" s="285"/>
      <c r="AV22" s="285"/>
      <c r="AW22" s="285"/>
      <c r="AX22" s="285"/>
      <c r="AY22" s="285"/>
      <c r="AZ22" s="285"/>
      <c r="BA22" s="285"/>
      <c r="BB22" s="285"/>
      <c r="BC22" s="285"/>
      <c r="BD22" s="285"/>
      <c r="BE22" s="285"/>
      <c r="BF22" s="285"/>
      <c r="BG22" s="285"/>
      <c r="BH22" s="285"/>
      <c r="BI22" s="285"/>
      <c r="BJ22" s="285"/>
      <c r="BK22" s="285"/>
      <c r="BL22" s="285"/>
      <c r="BM22" s="285"/>
      <c r="BN22" s="285"/>
      <c r="BO22" s="285"/>
      <c r="BP22" s="285"/>
      <c r="BQ22" s="285"/>
      <c r="BR22" s="285"/>
      <c r="BS22" s="285"/>
      <c r="BT22" s="285"/>
      <c r="BU22" s="285"/>
      <c r="BV22" s="285"/>
      <c r="BW22" s="285"/>
      <c r="BX22" s="285"/>
      <c r="BY22" s="285"/>
      <c r="BZ22" s="285"/>
      <c r="CA22" s="285"/>
      <c r="CB22" s="285"/>
      <c r="CC22" s="285"/>
      <c r="CD22" s="285"/>
      <c r="CE22" s="285"/>
      <c r="CF22" s="285"/>
      <c r="CG22" s="285"/>
      <c r="CH22" s="285"/>
      <c r="CI22" s="285"/>
      <c r="CJ22" s="285"/>
      <c r="CK22" s="285"/>
      <c r="CL22" s="285"/>
      <c r="CM22" s="285"/>
      <c r="CN22" s="285"/>
      <c r="CO22" s="285"/>
      <c r="CP22" s="285"/>
      <c r="CQ22" s="285"/>
      <c r="CR22" s="285"/>
      <c r="CS22" s="285"/>
      <c r="CT22" s="285"/>
      <c r="CU22" s="285"/>
      <c r="CV22" s="285"/>
      <c r="CW22" s="285"/>
      <c r="CX22" s="285"/>
      <c r="CY22" s="285"/>
      <c r="CZ22" s="285"/>
      <c r="DA22" s="285"/>
      <c r="DB22" s="285"/>
      <c r="DC22" s="285"/>
      <c r="DD22" s="285"/>
      <c r="DE22" s="285"/>
      <c r="DF22" s="285"/>
      <c r="DG22" s="285"/>
      <c r="DH22" s="285"/>
      <c r="DI22" s="285"/>
      <c r="DJ22" s="285"/>
      <c r="DK22" s="285"/>
      <c r="DL22" s="285"/>
    </row>
    <row r="23" s="248" customFormat="1" ht="17.8" customHeight="1" spans="1:116">
      <c r="A23" s="258">
        <v>10</v>
      </c>
      <c r="B23" s="267" t="s">
        <v>9</v>
      </c>
      <c r="C23" s="266" t="s">
        <v>52</v>
      </c>
      <c r="D23" s="261" t="s">
        <v>51</v>
      </c>
      <c r="E23" s="173">
        <v>5000</v>
      </c>
      <c r="F23" s="262" t="s">
        <v>45</v>
      </c>
      <c r="G23" s="39">
        <f t="shared" si="3"/>
        <v>5000</v>
      </c>
      <c r="H23" s="40" t="s">
        <v>46</v>
      </c>
      <c r="I23" s="40">
        <f t="shared" si="2"/>
        <v>0</v>
      </c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67"/>
      <c r="AP23" s="90"/>
      <c r="AQ23" s="284"/>
      <c r="AR23" s="284"/>
      <c r="AS23" s="99"/>
      <c r="AT23" s="99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</row>
    <row r="24" s="249" customFormat="1" ht="21" customHeight="1" spans="1:116">
      <c r="A24" s="263"/>
      <c r="B24" s="267"/>
      <c r="C24" s="261"/>
      <c r="D24" s="261"/>
      <c r="E24" s="174"/>
      <c r="F24" s="265"/>
      <c r="G24" s="45"/>
      <c r="H24" s="46" t="s">
        <v>47</v>
      </c>
      <c r="I24" s="46">
        <f t="shared" si="2"/>
        <v>0</v>
      </c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65"/>
      <c r="AP24" s="285"/>
      <c r="AQ24" s="286"/>
      <c r="AR24" s="286"/>
      <c r="AS24" s="32"/>
      <c r="AT24" s="32"/>
      <c r="AU24" s="285"/>
      <c r="AV24" s="285"/>
      <c r="AW24" s="285"/>
      <c r="AX24" s="285"/>
      <c r="AY24" s="285"/>
      <c r="AZ24" s="285"/>
      <c r="BA24" s="285"/>
      <c r="BB24" s="285"/>
      <c r="BC24" s="285"/>
      <c r="BD24" s="285"/>
      <c r="BE24" s="285"/>
      <c r="BF24" s="285"/>
      <c r="BG24" s="285"/>
      <c r="BH24" s="285"/>
      <c r="BI24" s="285"/>
      <c r="BJ24" s="285"/>
      <c r="BK24" s="285"/>
      <c r="BL24" s="285"/>
      <c r="BM24" s="285"/>
      <c r="BN24" s="285"/>
      <c r="BO24" s="285"/>
      <c r="BP24" s="285"/>
      <c r="BQ24" s="285"/>
      <c r="BR24" s="285"/>
      <c r="BS24" s="285"/>
      <c r="BT24" s="285"/>
      <c r="BU24" s="285"/>
      <c r="BV24" s="285"/>
      <c r="BW24" s="285"/>
      <c r="BX24" s="285"/>
      <c r="BY24" s="285"/>
      <c r="BZ24" s="285"/>
      <c r="CA24" s="285"/>
      <c r="CB24" s="285"/>
      <c r="CC24" s="285"/>
      <c r="CD24" s="285"/>
      <c r="CE24" s="285"/>
      <c r="CF24" s="285"/>
      <c r="CG24" s="285"/>
      <c r="CH24" s="285"/>
      <c r="CI24" s="285"/>
      <c r="CJ24" s="285"/>
      <c r="CK24" s="285"/>
      <c r="CL24" s="285"/>
      <c r="CM24" s="285"/>
      <c r="CN24" s="285"/>
      <c r="CO24" s="285"/>
      <c r="CP24" s="285"/>
      <c r="CQ24" s="285"/>
      <c r="CR24" s="285"/>
      <c r="CS24" s="285"/>
      <c r="CT24" s="285"/>
      <c r="CU24" s="285"/>
      <c r="CV24" s="285"/>
      <c r="CW24" s="285"/>
      <c r="CX24" s="285"/>
      <c r="CY24" s="285"/>
      <c r="CZ24" s="285"/>
      <c r="DA24" s="285"/>
      <c r="DB24" s="285"/>
      <c r="DC24" s="285"/>
      <c r="DD24" s="285"/>
      <c r="DE24" s="285"/>
      <c r="DF24" s="285"/>
      <c r="DG24" s="285"/>
      <c r="DH24" s="285"/>
      <c r="DI24" s="285"/>
      <c r="DJ24" s="285"/>
      <c r="DK24" s="285"/>
      <c r="DL24" s="285"/>
    </row>
    <row r="25" s="248" customFormat="1" ht="17.8" customHeight="1" spans="1:116">
      <c r="A25" s="258">
        <v>11</v>
      </c>
      <c r="B25" s="259" t="s">
        <v>16</v>
      </c>
      <c r="C25" s="266" t="s">
        <v>54</v>
      </c>
      <c r="D25" s="266" t="s">
        <v>55</v>
      </c>
      <c r="E25" s="37">
        <v>340</v>
      </c>
      <c r="F25" s="262" t="s">
        <v>45</v>
      </c>
      <c r="G25" s="39">
        <f>E25+I25-I26</f>
        <v>340</v>
      </c>
      <c r="H25" s="40" t="s">
        <v>46</v>
      </c>
      <c r="I25" s="40">
        <f t="shared" ref="I25:I30" si="4">SUM(J25:AO25)</f>
        <v>0</v>
      </c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67"/>
      <c r="AP25" s="90"/>
      <c r="AQ25" s="284"/>
      <c r="AR25" s="284"/>
      <c r="AS25" s="99"/>
      <c r="AT25" s="99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</row>
    <row r="26" s="249" customFormat="1" ht="17.8" customHeight="1" spans="1:116">
      <c r="A26" s="263"/>
      <c r="B26" s="259"/>
      <c r="C26" s="261"/>
      <c r="D26" s="261"/>
      <c r="E26" s="43"/>
      <c r="F26" s="265"/>
      <c r="G26" s="45"/>
      <c r="H26" s="46" t="s">
        <v>47</v>
      </c>
      <c r="I26" s="46">
        <f t="shared" si="4"/>
        <v>0</v>
      </c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65"/>
      <c r="AP26" s="285"/>
      <c r="AQ26" s="286"/>
      <c r="AR26" s="286"/>
      <c r="AS26" s="32"/>
      <c r="AT26" s="32"/>
      <c r="AU26" s="285"/>
      <c r="AV26" s="285"/>
      <c r="AW26" s="285"/>
      <c r="AX26" s="285"/>
      <c r="AY26" s="285"/>
      <c r="AZ26" s="285"/>
      <c r="BA26" s="285"/>
      <c r="BB26" s="285"/>
      <c r="BC26" s="285"/>
      <c r="BD26" s="285"/>
      <c r="BE26" s="285"/>
      <c r="BF26" s="285"/>
      <c r="BG26" s="285"/>
      <c r="BH26" s="285"/>
      <c r="BI26" s="285"/>
      <c r="BJ26" s="285"/>
      <c r="BK26" s="285"/>
      <c r="BL26" s="285"/>
      <c r="BM26" s="285"/>
      <c r="BN26" s="285"/>
      <c r="BO26" s="285"/>
      <c r="BP26" s="285"/>
      <c r="BQ26" s="285"/>
      <c r="BR26" s="285"/>
      <c r="BS26" s="285"/>
      <c r="BT26" s="285"/>
      <c r="BU26" s="285"/>
      <c r="BV26" s="285"/>
      <c r="BW26" s="285"/>
      <c r="BX26" s="285"/>
      <c r="BY26" s="285"/>
      <c r="BZ26" s="285"/>
      <c r="CA26" s="285"/>
      <c r="CB26" s="285"/>
      <c r="CC26" s="285"/>
      <c r="CD26" s="285"/>
      <c r="CE26" s="285"/>
      <c r="CF26" s="285"/>
      <c r="CG26" s="285"/>
      <c r="CH26" s="285"/>
      <c r="CI26" s="285"/>
      <c r="CJ26" s="285"/>
      <c r="CK26" s="285"/>
      <c r="CL26" s="285"/>
      <c r="CM26" s="285"/>
      <c r="CN26" s="285"/>
      <c r="CO26" s="285"/>
      <c r="CP26" s="285"/>
      <c r="CQ26" s="285"/>
      <c r="CR26" s="285"/>
      <c r="CS26" s="285"/>
      <c r="CT26" s="285"/>
      <c r="CU26" s="285"/>
      <c r="CV26" s="285"/>
      <c r="CW26" s="285"/>
      <c r="CX26" s="285"/>
      <c r="CY26" s="285"/>
      <c r="CZ26" s="285"/>
      <c r="DA26" s="285"/>
      <c r="DB26" s="285"/>
      <c r="DC26" s="285"/>
      <c r="DD26" s="285"/>
      <c r="DE26" s="285"/>
      <c r="DF26" s="285"/>
      <c r="DG26" s="285"/>
      <c r="DH26" s="285"/>
      <c r="DI26" s="285"/>
      <c r="DJ26" s="285"/>
      <c r="DK26" s="285"/>
      <c r="DL26" s="285"/>
    </row>
    <row r="27" s="248" customFormat="1" ht="17.8" customHeight="1" spans="1:116">
      <c r="A27" s="258">
        <v>13</v>
      </c>
      <c r="B27" s="259" t="s">
        <v>16</v>
      </c>
      <c r="C27" s="266" t="s">
        <v>56</v>
      </c>
      <c r="D27" s="269" t="s">
        <v>57</v>
      </c>
      <c r="E27" s="37">
        <v>0</v>
      </c>
      <c r="F27" s="262" t="s">
        <v>45</v>
      </c>
      <c r="G27" s="39">
        <f>E27+I27-I28</f>
        <v>330</v>
      </c>
      <c r="H27" s="40" t="s">
        <v>46</v>
      </c>
      <c r="I27" s="40">
        <f t="shared" si="4"/>
        <v>5330</v>
      </c>
      <c r="J27" s="277"/>
      <c r="K27" s="277">
        <f>4600+730</f>
        <v>5330</v>
      </c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67"/>
      <c r="AP27" s="90"/>
      <c r="AQ27" s="284"/>
      <c r="AR27" s="284"/>
      <c r="AS27" s="99"/>
      <c r="AT27" s="99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</row>
    <row r="28" s="249" customFormat="1" ht="17.8" customHeight="1" spans="1:116">
      <c r="A28" s="263"/>
      <c r="B28" s="259"/>
      <c r="C28" s="261"/>
      <c r="D28" s="269"/>
      <c r="E28" s="43"/>
      <c r="F28" s="265"/>
      <c r="G28" s="45"/>
      <c r="H28" s="46" t="s">
        <v>47</v>
      </c>
      <c r="I28" s="46">
        <f t="shared" si="4"/>
        <v>5000</v>
      </c>
      <c r="J28" s="275"/>
      <c r="K28" s="275">
        <v>5000</v>
      </c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5"/>
      <c r="AN28" s="275"/>
      <c r="AO28" s="65"/>
      <c r="AP28" s="285"/>
      <c r="AQ28" s="286"/>
      <c r="AR28" s="286"/>
      <c r="AS28" s="32"/>
      <c r="AT28" s="32"/>
      <c r="AU28" s="285"/>
      <c r="AV28" s="285"/>
      <c r="AW28" s="285"/>
      <c r="AX28" s="285"/>
      <c r="AY28" s="285"/>
      <c r="AZ28" s="285"/>
      <c r="BA28" s="285"/>
      <c r="BB28" s="285"/>
      <c r="BC28" s="285"/>
      <c r="BD28" s="285"/>
      <c r="BE28" s="285"/>
      <c r="BF28" s="285"/>
      <c r="BG28" s="285"/>
      <c r="BH28" s="285"/>
      <c r="BI28" s="285"/>
      <c r="BJ28" s="285"/>
      <c r="BK28" s="285"/>
      <c r="BL28" s="285"/>
      <c r="BM28" s="285"/>
      <c r="BN28" s="285"/>
      <c r="BO28" s="285"/>
      <c r="BP28" s="285"/>
      <c r="BQ28" s="285"/>
      <c r="BR28" s="285"/>
      <c r="BS28" s="285"/>
      <c r="BT28" s="285"/>
      <c r="BU28" s="285"/>
      <c r="BV28" s="285"/>
      <c r="BW28" s="285"/>
      <c r="BX28" s="285"/>
      <c r="BY28" s="285"/>
      <c r="BZ28" s="285"/>
      <c r="CA28" s="285"/>
      <c r="CB28" s="285"/>
      <c r="CC28" s="285"/>
      <c r="CD28" s="285"/>
      <c r="CE28" s="285"/>
      <c r="CF28" s="285"/>
      <c r="CG28" s="285"/>
      <c r="CH28" s="285"/>
      <c r="CI28" s="285"/>
      <c r="CJ28" s="285"/>
      <c r="CK28" s="285"/>
      <c r="CL28" s="285"/>
      <c r="CM28" s="285"/>
      <c r="CN28" s="285"/>
      <c r="CO28" s="285"/>
      <c r="CP28" s="285"/>
      <c r="CQ28" s="285"/>
      <c r="CR28" s="285"/>
      <c r="CS28" s="285"/>
      <c r="CT28" s="285"/>
      <c r="CU28" s="285"/>
      <c r="CV28" s="285"/>
      <c r="CW28" s="285"/>
      <c r="CX28" s="285"/>
      <c r="CY28" s="285"/>
      <c r="CZ28" s="285"/>
      <c r="DA28" s="285"/>
      <c r="DB28" s="285"/>
      <c r="DC28" s="285"/>
      <c r="DD28" s="285"/>
      <c r="DE28" s="285"/>
      <c r="DF28" s="285"/>
      <c r="DG28" s="285"/>
      <c r="DH28" s="285"/>
      <c r="DI28" s="285"/>
      <c r="DJ28" s="285"/>
      <c r="DK28" s="285"/>
      <c r="DL28" s="285"/>
    </row>
    <row r="29" s="248" customFormat="1" ht="17.8" customHeight="1" spans="1:116">
      <c r="A29" s="258">
        <v>13</v>
      </c>
      <c r="B29" s="259" t="s">
        <v>16</v>
      </c>
      <c r="C29" s="266" t="s">
        <v>58</v>
      </c>
      <c r="D29" s="261" t="s">
        <v>44</v>
      </c>
      <c r="E29" s="37">
        <v>2225</v>
      </c>
      <c r="F29" s="262" t="s">
        <v>45</v>
      </c>
      <c r="G29" s="39">
        <f>E29+I29-I30</f>
        <v>2225</v>
      </c>
      <c r="H29" s="40" t="s">
        <v>46</v>
      </c>
      <c r="I29" s="40">
        <f t="shared" si="4"/>
        <v>0</v>
      </c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67"/>
      <c r="AP29" s="90"/>
      <c r="AQ29" s="284"/>
      <c r="AR29" s="284"/>
      <c r="AS29" s="99"/>
      <c r="AT29" s="99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  <c r="DL29" s="90"/>
    </row>
    <row r="30" s="249" customFormat="1" ht="17.8" customHeight="1" spans="1:116">
      <c r="A30" s="263"/>
      <c r="B30" s="259"/>
      <c r="C30" s="261"/>
      <c r="D30" s="261"/>
      <c r="E30" s="43"/>
      <c r="F30" s="265"/>
      <c r="G30" s="45"/>
      <c r="H30" s="46" t="s">
        <v>47</v>
      </c>
      <c r="I30" s="46">
        <f t="shared" si="4"/>
        <v>0</v>
      </c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75"/>
      <c r="AK30" s="275"/>
      <c r="AL30" s="275"/>
      <c r="AM30" s="275"/>
      <c r="AN30" s="275"/>
      <c r="AO30" s="65"/>
      <c r="AP30" s="285"/>
      <c r="AQ30" s="286"/>
      <c r="AR30" s="286"/>
      <c r="AS30" s="32"/>
      <c r="AT30" s="32"/>
      <c r="AU30" s="285"/>
      <c r="AV30" s="285"/>
      <c r="AW30" s="285"/>
      <c r="AX30" s="285"/>
      <c r="AY30" s="285"/>
      <c r="AZ30" s="285"/>
      <c r="BA30" s="285"/>
      <c r="BB30" s="285"/>
      <c r="BC30" s="285"/>
      <c r="BD30" s="285"/>
      <c r="BE30" s="285"/>
      <c r="BF30" s="285"/>
      <c r="BG30" s="285"/>
      <c r="BH30" s="285"/>
      <c r="BI30" s="285"/>
      <c r="BJ30" s="285"/>
      <c r="BK30" s="285"/>
      <c r="BL30" s="285"/>
      <c r="BM30" s="285"/>
      <c r="BN30" s="285"/>
      <c r="BO30" s="285"/>
      <c r="BP30" s="285"/>
      <c r="BQ30" s="285"/>
      <c r="BR30" s="285"/>
      <c r="BS30" s="285"/>
      <c r="BT30" s="285"/>
      <c r="BU30" s="285"/>
      <c r="BV30" s="285"/>
      <c r="BW30" s="285"/>
      <c r="BX30" s="285"/>
      <c r="BY30" s="285"/>
      <c r="BZ30" s="285"/>
      <c r="CA30" s="285"/>
      <c r="CB30" s="285"/>
      <c r="CC30" s="285"/>
      <c r="CD30" s="285"/>
      <c r="CE30" s="285"/>
      <c r="CF30" s="285"/>
      <c r="CG30" s="285"/>
      <c r="CH30" s="285"/>
      <c r="CI30" s="285"/>
      <c r="CJ30" s="285"/>
      <c r="CK30" s="285"/>
      <c r="CL30" s="285"/>
      <c r="CM30" s="285"/>
      <c r="CN30" s="285"/>
      <c r="CO30" s="285"/>
      <c r="CP30" s="285"/>
      <c r="CQ30" s="285"/>
      <c r="CR30" s="285"/>
      <c r="CS30" s="285"/>
      <c r="CT30" s="285"/>
      <c r="CU30" s="285"/>
      <c r="CV30" s="285"/>
      <c r="CW30" s="285"/>
      <c r="CX30" s="285"/>
      <c r="CY30" s="285"/>
      <c r="CZ30" s="285"/>
      <c r="DA30" s="285"/>
      <c r="DB30" s="285"/>
      <c r="DC30" s="285"/>
      <c r="DD30" s="285"/>
      <c r="DE30" s="285"/>
      <c r="DF30" s="285"/>
      <c r="DG30" s="285"/>
      <c r="DH30" s="285"/>
      <c r="DI30" s="285"/>
      <c r="DJ30" s="285"/>
      <c r="DK30" s="285"/>
      <c r="DL30" s="285"/>
    </row>
    <row r="31" s="248" customFormat="1" ht="17.8" customHeight="1" spans="1:116">
      <c r="A31" s="258">
        <v>12</v>
      </c>
      <c r="B31" s="259" t="s">
        <v>16</v>
      </c>
      <c r="C31" s="266" t="s">
        <v>59</v>
      </c>
      <c r="D31" s="261" t="s">
        <v>44</v>
      </c>
      <c r="E31" s="37">
        <v>29675</v>
      </c>
      <c r="F31" s="262" t="s">
        <v>45</v>
      </c>
      <c r="G31" s="39">
        <f>E31+I31-I32</f>
        <v>29675</v>
      </c>
      <c r="H31" s="40" t="s">
        <v>46</v>
      </c>
      <c r="I31" s="40">
        <f t="shared" ref="I31:I46" si="5">SUM(J31:AO31)</f>
        <v>0</v>
      </c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67"/>
      <c r="AP31" s="90"/>
      <c r="AQ31" s="284"/>
      <c r="AR31" s="284"/>
      <c r="AS31" s="99"/>
      <c r="AT31" s="99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  <c r="DL31" s="90"/>
    </row>
    <row r="32" s="249" customFormat="1" ht="17.8" customHeight="1" spans="1:116">
      <c r="A32" s="263"/>
      <c r="B32" s="259"/>
      <c r="C32" s="261"/>
      <c r="D32" s="261"/>
      <c r="E32" s="43"/>
      <c r="F32" s="265"/>
      <c r="G32" s="45"/>
      <c r="H32" s="46" t="s">
        <v>47</v>
      </c>
      <c r="I32" s="46">
        <f t="shared" si="5"/>
        <v>0</v>
      </c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5"/>
      <c r="AK32" s="275"/>
      <c r="AL32" s="275"/>
      <c r="AM32" s="275"/>
      <c r="AN32" s="275"/>
      <c r="AO32" s="65"/>
      <c r="AP32" s="285"/>
      <c r="AQ32" s="286"/>
      <c r="AR32" s="286"/>
      <c r="AS32" s="32"/>
      <c r="AT32" s="32"/>
      <c r="AU32" s="285"/>
      <c r="AV32" s="285"/>
      <c r="AW32" s="285"/>
      <c r="AX32" s="285"/>
      <c r="AY32" s="285"/>
      <c r="AZ32" s="285"/>
      <c r="BA32" s="285"/>
      <c r="BB32" s="285"/>
      <c r="BC32" s="285"/>
      <c r="BD32" s="285"/>
      <c r="BE32" s="285"/>
      <c r="BF32" s="285"/>
      <c r="BG32" s="285"/>
      <c r="BH32" s="285"/>
      <c r="BI32" s="285"/>
      <c r="BJ32" s="285"/>
      <c r="BK32" s="285"/>
      <c r="BL32" s="285"/>
      <c r="BM32" s="285"/>
      <c r="BN32" s="285"/>
      <c r="BO32" s="285"/>
      <c r="BP32" s="285"/>
      <c r="BQ32" s="285"/>
      <c r="BR32" s="285"/>
      <c r="BS32" s="285"/>
      <c r="BT32" s="285"/>
      <c r="BU32" s="285"/>
      <c r="BV32" s="285"/>
      <c r="BW32" s="285"/>
      <c r="BX32" s="285"/>
      <c r="BY32" s="285"/>
      <c r="BZ32" s="285"/>
      <c r="CA32" s="285"/>
      <c r="CB32" s="285"/>
      <c r="CC32" s="285"/>
      <c r="CD32" s="285"/>
      <c r="CE32" s="285"/>
      <c r="CF32" s="285"/>
      <c r="CG32" s="285"/>
      <c r="CH32" s="285"/>
      <c r="CI32" s="285"/>
      <c r="CJ32" s="285"/>
      <c r="CK32" s="285"/>
      <c r="CL32" s="285"/>
      <c r="CM32" s="285"/>
      <c r="CN32" s="285"/>
      <c r="CO32" s="285"/>
      <c r="CP32" s="285"/>
      <c r="CQ32" s="285"/>
      <c r="CR32" s="285"/>
      <c r="CS32" s="285"/>
      <c r="CT32" s="285"/>
      <c r="CU32" s="285"/>
      <c r="CV32" s="285"/>
      <c r="CW32" s="285"/>
      <c r="CX32" s="285"/>
      <c r="CY32" s="285"/>
      <c r="CZ32" s="285"/>
      <c r="DA32" s="285"/>
      <c r="DB32" s="285"/>
      <c r="DC32" s="285"/>
      <c r="DD32" s="285"/>
      <c r="DE32" s="285"/>
      <c r="DF32" s="285"/>
      <c r="DG32" s="285"/>
      <c r="DH32" s="285"/>
      <c r="DI32" s="285"/>
      <c r="DJ32" s="285"/>
      <c r="DK32" s="285"/>
      <c r="DL32" s="285"/>
    </row>
    <row r="33" s="248" customFormat="1" ht="17.8" customHeight="1" spans="1:116">
      <c r="A33" s="258">
        <v>13</v>
      </c>
      <c r="B33" s="259" t="s">
        <v>16</v>
      </c>
      <c r="C33" s="266" t="s">
        <v>60</v>
      </c>
      <c r="D33" s="261" t="s">
        <v>44</v>
      </c>
      <c r="E33" s="37">
        <v>0</v>
      </c>
      <c r="F33" s="262" t="s">
        <v>45</v>
      </c>
      <c r="G33" s="39">
        <f>E33+I33-I34</f>
        <v>0</v>
      </c>
      <c r="H33" s="40" t="s">
        <v>46</v>
      </c>
      <c r="I33" s="40">
        <f t="shared" si="5"/>
        <v>0</v>
      </c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67"/>
      <c r="AP33" s="90"/>
      <c r="AQ33" s="284"/>
      <c r="AR33" s="284"/>
      <c r="AS33" s="99"/>
      <c r="AT33" s="99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</row>
    <row r="34" s="249" customFormat="1" ht="17.8" customHeight="1" spans="1:116">
      <c r="A34" s="263"/>
      <c r="B34" s="259"/>
      <c r="C34" s="261"/>
      <c r="D34" s="261"/>
      <c r="E34" s="43"/>
      <c r="F34" s="265"/>
      <c r="G34" s="45"/>
      <c r="H34" s="46" t="s">
        <v>47</v>
      </c>
      <c r="I34" s="46">
        <f t="shared" si="5"/>
        <v>0</v>
      </c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65"/>
      <c r="AP34" s="285"/>
      <c r="AQ34" s="286"/>
      <c r="AR34" s="286"/>
      <c r="AS34" s="32"/>
      <c r="AT34" s="32"/>
      <c r="AU34" s="285"/>
      <c r="AV34" s="285"/>
      <c r="AW34" s="285"/>
      <c r="AX34" s="285"/>
      <c r="AY34" s="285"/>
      <c r="AZ34" s="285"/>
      <c r="BA34" s="285"/>
      <c r="BB34" s="285"/>
      <c r="BC34" s="285"/>
      <c r="BD34" s="285"/>
      <c r="BE34" s="285"/>
      <c r="BF34" s="285"/>
      <c r="BG34" s="285"/>
      <c r="BH34" s="285"/>
      <c r="BI34" s="285"/>
      <c r="BJ34" s="285"/>
      <c r="BK34" s="285"/>
      <c r="BL34" s="285"/>
      <c r="BM34" s="285"/>
      <c r="BN34" s="285"/>
      <c r="BO34" s="285"/>
      <c r="BP34" s="285"/>
      <c r="BQ34" s="285"/>
      <c r="BR34" s="285"/>
      <c r="BS34" s="285"/>
      <c r="BT34" s="285"/>
      <c r="BU34" s="285"/>
      <c r="BV34" s="285"/>
      <c r="BW34" s="285"/>
      <c r="BX34" s="285"/>
      <c r="BY34" s="285"/>
      <c r="BZ34" s="285"/>
      <c r="CA34" s="285"/>
      <c r="CB34" s="285"/>
      <c r="CC34" s="285"/>
      <c r="CD34" s="285"/>
      <c r="CE34" s="285"/>
      <c r="CF34" s="285"/>
      <c r="CG34" s="285"/>
      <c r="CH34" s="285"/>
      <c r="CI34" s="285"/>
      <c r="CJ34" s="285"/>
      <c r="CK34" s="285"/>
      <c r="CL34" s="285"/>
      <c r="CM34" s="285"/>
      <c r="CN34" s="285"/>
      <c r="CO34" s="285"/>
      <c r="CP34" s="285"/>
      <c r="CQ34" s="285"/>
      <c r="CR34" s="285"/>
      <c r="CS34" s="285"/>
      <c r="CT34" s="285"/>
      <c r="CU34" s="285"/>
      <c r="CV34" s="285"/>
      <c r="CW34" s="285"/>
      <c r="CX34" s="285"/>
      <c r="CY34" s="285"/>
      <c r="CZ34" s="285"/>
      <c r="DA34" s="285"/>
      <c r="DB34" s="285"/>
      <c r="DC34" s="285"/>
      <c r="DD34" s="285"/>
      <c r="DE34" s="285"/>
      <c r="DF34" s="285"/>
      <c r="DG34" s="285"/>
      <c r="DH34" s="285"/>
      <c r="DI34" s="285"/>
      <c r="DJ34" s="285"/>
      <c r="DK34" s="285"/>
      <c r="DL34" s="285"/>
    </row>
    <row r="35" s="248" customFormat="1" ht="17.8" customHeight="1" spans="1:116">
      <c r="A35" s="258">
        <v>14</v>
      </c>
      <c r="B35" s="259" t="s">
        <v>16</v>
      </c>
      <c r="C35" s="266" t="s">
        <v>61</v>
      </c>
      <c r="D35" s="261" t="s">
        <v>44</v>
      </c>
      <c r="E35" s="37">
        <v>13680</v>
      </c>
      <c r="F35" s="262" t="s">
        <v>45</v>
      </c>
      <c r="G35" s="39">
        <f t="shared" ref="G35:G39" si="6">E35+I35-I36</f>
        <v>13680</v>
      </c>
      <c r="H35" s="40" t="s">
        <v>46</v>
      </c>
      <c r="I35" s="40">
        <f t="shared" si="5"/>
        <v>0</v>
      </c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67"/>
      <c r="AP35" s="90"/>
      <c r="AQ35" s="284"/>
      <c r="AR35" s="284"/>
      <c r="AS35" s="99"/>
      <c r="AT35" s="99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</row>
    <row r="36" s="249" customFormat="1" ht="17.8" customHeight="1" spans="1:116">
      <c r="A36" s="263"/>
      <c r="B36" s="259"/>
      <c r="C36" s="261"/>
      <c r="D36" s="261"/>
      <c r="E36" s="43"/>
      <c r="F36" s="265"/>
      <c r="G36" s="45"/>
      <c r="H36" s="46" t="s">
        <v>47</v>
      </c>
      <c r="I36" s="46">
        <f t="shared" si="5"/>
        <v>0</v>
      </c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75"/>
      <c r="AH36" s="275"/>
      <c r="AI36" s="275"/>
      <c r="AJ36" s="275"/>
      <c r="AK36" s="275"/>
      <c r="AL36" s="275"/>
      <c r="AM36" s="275"/>
      <c r="AN36" s="275"/>
      <c r="AO36" s="65"/>
      <c r="AP36" s="285"/>
      <c r="AQ36" s="286"/>
      <c r="AR36" s="286"/>
      <c r="AS36" s="32"/>
      <c r="AT36" s="32"/>
      <c r="AU36" s="285"/>
      <c r="AV36" s="285"/>
      <c r="AW36" s="285"/>
      <c r="AX36" s="285"/>
      <c r="AY36" s="285"/>
      <c r="AZ36" s="285"/>
      <c r="BA36" s="285"/>
      <c r="BB36" s="285"/>
      <c r="BC36" s="285"/>
      <c r="BD36" s="285"/>
      <c r="BE36" s="285"/>
      <c r="BF36" s="285"/>
      <c r="BG36" s="285"/>
      <c r="BH36" s="285"/>
      <c r="BI36" s="285"/>
      <c r="BJ36" s="285"/>
      <c r="BK36" s="285"/>
      <c r="BL36" s="285"/>
      <c r="BM36" s="285"/>
      <c r="BN36" s="285"/>
      <c r="BO36" s="285"/>
      <c r="BP36" s="285"/>
      <c r="BQ36" s="285"/>
      <c r="BR36" s="285"/>
      <c r="BS36" s="285"/>
      <c r="BT36" s="285"/>
      <c r="BU36" s="285"/>
      <c r="BV36" s="285"/>
      <c r="BW36" s="285"/>
      <c r="BX36" s="285"/>
      <c r="BY36" s="285"/>
      <c r="BZ36" s="285"/>
      <c r="CA36" s="285"/>
      <c r="CB36" s="285"/>
      <c r="CC36" s="285"/>
      <c r="CD36" s="285"/>
      <c r="CE36" s="285"/>
      <c r="CF36" s="285"/>
      <c r="CG36" s="285"/>
      <c r="CH36" s="285"/>
      <c r="CI36" s="285"/>
      <c r="CJ36" s="285"/>
      <c r="CK36" s="285"/>
      <c r="CL36" s="285"/>
      <c r="CM36" s="285"/>
      <c r="CN36" s="285"/>
      <c r="CO36" s="285"/>
      <c r="CP36" s="285"/>
      <c r="CQ36" s="285"/>
      <c r="CR36" s="285"/>
      <c r="CS36" s="285"/>
      <c r="CT36" s="285"/>
      <c r="CU36" s="285"/>
      <c r="CV36" s="285"/>
      <c r="CW36" s="285"/>
      <c r="CX36" s="285"/>
      <c r="CY36" s="285"/>
      <c r="CZ36" s="285"/>
      <c r="DA36" s="285"/>
      <c r="DB36" s="285"/>
      <c r="DC36" s="285"/>
      <c r="DD36" s="285"/>
      <c r="DE36" s="285"/>
      <c r="DF36" s="285"/>
      <c r="DG36" s="285"/>
      <c r="DH36" s="285"/>
      <c r="DI36" s="285"/>
      <c r="DJ36" s="285"/>
      <c r="DK36" s="285"/>
      <c r="DL36" s="285"/>
    </row>
    <row r="37" s="248" customFormat="1" ht="17.8" customHeight="1" spans="1:116">
      <c r="A37" s="258">
        <v>15</v>
      </c>
      <c r="B37" s="259" t="s">
        <v>16</v>
      </c>
      <c r="C37" s="266" t="s">
        <v>62</v>
      </c>
      <c r="D37" s="266" t="s">
        <v>44</v>
      </c>
      <c r="E37" s="37">
        <v>1266</v>
      </c>
      <c r="F37" s="262" t="s">
        <v>45</v>
      </c>
      <c r="G37" s="39">
        <f t="shared" si="6"/>
        <v>1266</v>
      </c>
      <c r="H37" s="40" t="s">
        <v>46</v>
      </c>
      <c r="I37" s="40">
        <f t="shared" si="5"/>
        <v>0</v>
      </c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67"/>
      <c r="AP37" s="90"/>
      <c r="AQ37" s="284"/>
      <c r="AR37" s="284"/>
      <c r="AS37" s="99"/>
      <c r="AT37" s="99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</row>
    <row r="38" s="249" customFormat="1" ht="17.8" customHeight="1" spans="1:116">
      <c r="A38" s="263"/>
      <c r="B38" s="259"/>
      <c r="C38" s="261"/>
      <c r="D38" s="261"/>
      <c r="E38" s="43"/>
      <c r="F38" s="265"/>
      <c r="G38" s="45"/>
      <c r="H38" s="46" t="s">
        <v>47</v>
      </c>
      <c r="I38" s="46">
        <f t="shared" si="5"/>
        <v>0</v>
      </c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275"/>
      <c r="AH38" s="275"/>
      <c r="AI38" s="275"/>
      <c r="AJ38" s="275"/>
      <c r="AK38" s="275"/>
      <c r="AL38" s="275"/>
      <c r="AM38" s="275"/>
      <c r="AN38" s="275"/>
      <c r="AO38" s="65"/>
      <c r="AP38" s="285"/>
      <c r="AQ38" s="286"/>
      <c r="AR38" s="286"/>
      <c r="AS38" s="32"/>
      <c r="AT38" s="32"/>
      <c r="AU38" s="285"/>
      <c r="AV38" s="285"/>
      <c r="AW38" s="285"/>
      <c r="AX38" s="285"/>
      <c r="AY38" s="285"/>
      <c r="AZ38" s="285"/>
      <c r="BA38" s="285"/>
      <c r="BB38" s="285"/>
      <c r="BC38" s="285"/>
      <c r="BD38" s="285"/>
      <c r="BE38" s="285"/>
      <c r="BF38" s="285"/>
      <c r="BG38" s="285"/>
      <c r="BH38" s="285"/>
      <c r="BI38" s="285"/>
      <c r="BJ38" s="285"/>
      <c r="BK38" s="285"/>
      <c r="BL38" s="285"/>
      <c r="BM38" s="285"/>
      <c r="BN38" s="285"/>
      <c r="BO38" s="285"/>
      <c r="BP38" s="285"/>
      <c r="BQ38" s="285"/>
      <c r="BR38" s="285"/>
      <c r="BS38" s="285"/>
      <c r="BT38" s="285"/>
      <c r="BU38" s="285"/>
      <c r="BV38" s="285"/>
      <c r="BW38" s="285"/>
      <c r="BX38" s="285"/>
      <c r="BY38" s="285"/>
      <c r="BZ38" s="285"/>
      <c r="CA38" s="285"/>
      <c r="CB38" s="285"/>
      <c r="CC38" s="285"/>
      <c r="CD38" s="285"/>
      <c r="CE38" s="285"/>
      <c r="CF38" s="285"/>
      <c r="CG38" s="285"/>
      <c r="CH38" s="285"/>
      <c r="CI38" s="285"/>
      <c r="CJ38" s="285"/>
      <c r="CK38" s="285"/>
      <c r="CL38" s="285"/>
      <c r="CM38" s="285"/>
      <c r="CN38" s="285"/>
      <c r="CO38" s="285"/>
      <c r="CP38" s="285"/>
      <c r="CQ38" s="285"/>
      <c r="CR38" s="285"/>
      <c r="CS38" s="285"/>
      <c r="CT38" s="285"/>
      <c r="CU38" s="285"/>
      <c r="CV38" s="285"/>
      <c r="CW38" s="285"/>
      <c r="CX38" s="285"/>
      <c r="CY38" s="285"/>
      <c r="CZ38" s="285"/>
      <c r="DA38" s="285"/>
      <c r="DB38" s="285"/>
      <c r="DC38" s="285"/>
      <c r="DD38" s="285"/>
      <c r="DE38" s="285"/>
      <c r="DF38" s="285"/>
      <c r="DG38" s="285"/>
      <c r="DH38" s="285"/>
      <c r="DI38" s="285"/>
      <c r="DJ38" s="285"/>
      <c r="DK38" s="285"/>
      <c r="DL38" s="285"/>
    </row>
    <row r="39" s="248" customFormat="1" ht="17.8" customHeight="1" spans="1:116">
      <c r="A39" s="258">
        <v>15</v>
      </c>
      <c r="B39" s="259" t="s">
        <v>16</v>
      </c>
      <c r="C39" s="266" t="s">
        <v>63</v>
      </c>
      <c r="D39" s="266" t="s">
        <v>44</v>
      </c>
      <c r="E39" s="37">
        <v>0</v>
      </c>
      <c r="F39" s="262" t="s">
        <v>45</v>
      </c>
      <c r="G39" s="39">
        <f t="shared" si="6"/>
        <v>480</v>
      </c>
      <c r="H39" s="40" t="s">
        <v>46</v>
      </c>
      <c r="I39" s="40">
        <f t="shared" si="5"/>
        <v>1480</v>
      </c>
      <c r="J39" s="277"/>
      <c r="K39" s="277"/>
      <c r="L39" s="277"/>
      <c r="M39" s="277"/>
      <c r="N39" s="277"/>
      <c r="O39" s="277">
        <v>1480</v>
      </c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67"/>
      <c r="AP39" s="90"/>
      <c r="AQ39" s="284"/>
      <c r="AR39" s="284"/>
      <c r="AS39" s="99"/>
      <c r="AT39" s="99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</row>
    <row r="40" s="249" customFormat="1" ht="17.8" customHeight="1" spans="1:116">
      <c r="A40" s="263"/>
      <c r="B40" s="259"/>
      <c r="C40" s="261"/>
      <c r="D40" s="261"/>
      <c r="E40" s="43"/>
      <c r="F40" s="265"/>
      <c r="G40" s="45"/>
      <c r="H40" s="46" t="s">
        <v>47</v>
      </c>
      <c r="I40" s="46">
        <f t="shared" si="5"/>
        <v>1000</v>
      </c>
      <c r="J40" s="275"/>
      <c r="K40" s="275"/>
      <c r="L40" s="275"/>
      <c r="M40" s="275"/>
      <c r="N40" s="275"/>
      <c r="O40" s="275">
        <v>1000</v>
      </c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  <c r="AB40" s="275"/>
      <c r="AC40" s="275"/>
      <c r="AD40" s="275"/>
      <c r="AE40" s="275"/>
      <c r="AF40" s="275"/>
      <c r="AG40" s="275"/>
      <c r="AH40" s="275"/>
      <c r="AI40" s="275"/>
      <c r="AJ40" s="275"/>
      <c r="AK40" s="275"/>
      <c r="AL40" s="275"/>
      <c r="AM40" s="275"/>
      <c r="AN40" s="275"/>
      <c r="AO40" s="65"/>
      <c r="AP40" s="285"/>
      <c r="AQ40" s="286"/>
      <c r="AR40" s="286"/>
      <c r="AS40" s="32"/>
      <c r="AT40" s="32"/>
      <c r="AU40" s="285"/>
      <c r="AV40" s="285"/>
      <c r="AW40" s="285"/>
      <c r="AX40" s="285"/>
      <c r="AY40" s="285"/>
      <c r="AZ40" s="285"/>
      <c r="BA40" s="285"/>
      <c r="BB40" s="285"/>
      <c r="BC40" s="285"/>
      <c r="BD40" s="285"/>
      <c r="BE40" s="285"/>
      <c r="BF40" s="285"/>
      <c r="BG40" s="285"/>
      <c r="BH40" s="285"/>
      <c r="BI40" s="285"/>
      <c r="BJ40" s="285"/>
      <c r="BK40" s="285"/>
      <c r="BL40" s="285"/>
      <c r="BM40" s="285"/>
      <c r="BN40" s="285"/>
      <c r="BO40" s="285"/>
      <c r="BP40" s="285"/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285"/>
      <c r="CL40" s="285"/>
      <c r="CM40" s="285"/>
      <c r="CN40" s="285"/>
      <c r="CO40" s="285"/>
      <c r="CP40" s="285"/>
      <c r="CQ40" s="285"/>
      <c r="CR40" s="285"/>
      <c r="CS40" s="285"/>
      <c r="CT40" s="285"/>
      <c r="CU40" s="285"/>
      <c r="CV40" s="285"/>
      <c r="CW40" s="285"/>
      <c r="CX40" s="285"/>
      <c r="CY40" s="285"/>
      <c r="CZ40" s="285"/>
      <c r="DA40" s="285"/>
      <c r="DB40" s="285"/>
      <c r="DC40" s="285"/>
      <c r="DD40" s="285"/>
      <c r="DE40" s="285"/>
      <c r="DF40" s="285"/>
      <c r="DG40" s="285"/>
      <c r="DH40" s="285"/>
      <c r="DI40" s="285"/>
      <c r="DJ40" s="285"/>
      <c r="DK40" s="285"/>
      <c r="DL40" s="285"/>
    </row>
    <row r="41" s="248" customFormat="1" ht="17.8" customHeight="1" spans="1:116">
      <c r="A41" s="258">
        <v>16</v>
      </c>
      <c r="B41" s="259" t="s">
        <v>16</v>
      </c>
      <c r="C41" s="266" t="s">
        <v>64</v>
      </c>
      <c r="D41" s="261" t="s">
        <v>48</v>
      </c>
      <c r="E41" s="37">
        <v>810</v>
      </c>
      <c r="F41" s="262" t="s">
        <v>45</v>
      </c>
      <c r="G41" s="39">
        <f>E41+I41-I42</f>
        <v>810</v>
      </c>
      <c r="H41" s="40" t="s">
        <v>46</v>
      </c>
      <c r="I41" s="40">
        <f t="shared" si="5"/>
        <v>0</v>
      </c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77"/>
      <c r="AH41" s="277"/>
      <c r="AI41" s="277"/>
      <c r="AJ41" s="277"/>
      <c r="AK41" s="277"/>
      <c r="AL41" s="277"/>
      <c r="AM41" s="277"/>
      <c r="AN41" s="277"/>
      <c r="AO41" s="67"/>
      <c r="AP41" s="90"/>
      <c r="AQ41" s="284"/>
      <c r="AR41" s="284"/>
      <c r="AS41" s="99"/>
      <c r="AT41" s="99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</row>
    <row r="42" s="249" customFormat="1" ht="17.8" customHeight="1" spans="1:116">
      <c r="A42" s="263"/>
      <c r="B42" s="259"/>
      <c r="C42" s="261"/>
      <c r="D42" s="261"/>
      <c r="E42" s="43"/>
      <c r="F42" s="265"/>
      <c r="G42" s="45"/>
      <c r="H42" s="46" t="s">
        <v>47</v>
      </c>
      <c r="I42" s="46">
        <f t="shared" si="5"/>
        <v>0</v>
      </c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5"/>
      <c r="AF42" s="275"/>
      <c r="AG42" s="275"/>
      <c r="AH42" s="275"/>
      <c r="AI42" s="275"/>
      <c r="AJ42" s="275"/>
      <c r="AK42" s="275"/>
      <c r="AL42" s="275"/>
      <c r="AM42" s="275"/>
      <c r="AN42" s="275"/>
      <c r="AO42" s="65"/>
      <c r="AP42" s="285"/>
      <c r="AQ42" s="286"/>
      <c r="AR42" s="286"/>
      <c r="AS42" s="32"/>
      <c r="AT42" s="32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285"/>
      <c r="CL42" s="285"/>
      <c r="CM42" s="285"/>
      <c r="CN42" s="285"/>
      <c r="CO42" s="285"/>
      <c r="CP42" s="285"/>
      <c r="CQ42" s="285"/>
      <c r="CR42" s="285"/>
      <c r="CS42" s="285"/>
      <c r="CT42" s="285"/>
      <c r="CU42" s="285"/>
      <c r="CV42" s="285"/>
      <c r="CW42" s="285"/>
      <c r="CX42" s="285"/>
      <c r="CY42" s="285"/>
      <c r="CZ42" s="285"/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</row>
    <row r="43" s="248" customFormat="1" ht="17.8" customHeight="1" spans="1:116">
      <c r="A43" s="258">
        <v>17</v>
      </c>
      <c r="B43" s="259" t="s">
        <v>9</v>
      </c>
      <c r="C43" s="266" t="s">
        <v>65</v>
      </c>
      <c r="D43" s="261" t="s">
        <v>44</v>
      </c>
      <c r="E43" s="37">
        <v>20572</v>
      </c>
      <c r="F43" s="262" t="s">
        <v>45</v>
      </c>
      <c r="G43" s="39">
        <f>E43+I43-I44</f>
        <v>17412</v>
      </c>
      <c r="H43" s="40" t="s">
        <v>46</v>
      </c>
      <c r="I43" s="40">
        <f t="shared" si="5"/>
        <v>0</v>
      </c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67"/>
      <c r="AP43" s="90"/>
      <c r="AQ43" s="284"/>
      <c r="AR43" s="284"/>
      <c r="AS43" s="99"/>
      <c r="AT43" s="99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</row>
    <row r="44" s="249" customFormat="1" ht="17.8" customHeight="1" spans="1:116">
      <c r="A44" s="263"/>
      <c r="B44" s="259"/>
      <c r="C44" s="261"/>
      <c r="D44" s="261"/>
      <c r="E44" s="43"/>
      <c r="F44" s="265"/>
      <c r="G44" s="45"/>
      <c r="H44" s="46" t="s">
        <v>47</v>
      </c>
      <c r="I44" s="46">
        <f t="shared" si="5"/>
        <v>3160</v>
      </c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>
        <v>3160</v>
      </c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5"/>
      <c r="AL44" s="275"/>
      <c r="AM44" s="275"/>
      <c r="AN44" s="275"/>
      <c r="AO44" s="65"/>
      <c r="AP44" s="285"/>
      <c r="AQ44" s="286"/>
      <c r="AR44" s="286"/>
      <c r="AS44" s="32"/>
      <c r="AT44" s="32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  <c r="CF44" s="285"/>
      <c r="CG44" s="285"/>
      <c r="CH44" s="285"/>
      <c r="CI44" s="285"/>
      <c r="CJ44" s="285"/>
      <c r="CK44" s="285"/>
      <c r="CL44" s="285"/>
      <c r="CM44" s="285"/>
      <c r="CN44" s="285"/>
      <c r="CO44" s="285"/>
      <c r="CP44" s="285"/>
      <c r="CQ44" s="285"/>
      <c r="CR44" s="285"/>
      <c r="CS44" s="285"/>
      <c r="CT44" s="285"/>
      <c r="CU44" s="285"/>
      <c r="CV44" s="285"/>
      <c r="CW44" s="285"/>
      <c r="CX44" s="285"/>
      <c r="CY44" s="285"/>
      <c r="CZ44" s="285"/>
      <c r="DA44" s="285"/>
      <c r="DB44" s="285"/>
      <c r="DC44" s="285"/>
      <c r="DD44" s="285"/>
      <c r="DE44" s="285"/>
      <c r="DF44" s="285"/>
      <c r="DG44" s="285"/>
      <c r="DH44" s="285"/>
      <c r="DI44" s="285"/>
      <c r="DJ44" s="285"/>
      <c r="DK44" s="285"/>
      <c r="DL44" s="285"/>
    </row>
    <row r="45" s="248" customFormat="1" ht="17.8" customHeight="1" spans="1:116">
      <c r="A45" s="258">
        <v>18</v>
      </c>
      <c r="B45" s="259" t="s">
        <v>9</v>
      </c>
      <c r="C45" s="266" t="s">
        <v>65</v>
      </c>
      <c r="D45" s="268" t="s">
        <v>48</v>
      </c>
      <c r="E45" s="37">
        <v>17215</v>
      </c>
      <c r="F45" s="262" t="s">
        <v>45</v>
      </c>
      <c r="G45" s="39">
        <f>E45+I45-I46</f>
        <v>16815</v>
      </c>
      <c r="H45" s="40" t="s">
        <v>46</v>
      </c>
      <c r="I45" s="40">
        <f t="shared" si="5"/>
        <v>0</v>
      </c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67"/>
      <c r="AP45" s="90"/>
      <c r="AQ45" s="284"/>
      <c r="AR45" s="284"/>
      <c r="AS45" s="99"/>
      <c r="AT45" s="99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</row>
    <row r="46" s="249" customFormat="1" ht="17.8" customHeight="1" spans="1:116">
      <c r="A46" s="263"/>
      <c r="B46" s="259"/>
      <c r="C46" s="261"/>
      <c r="D46" s="268"/>
      <c r="E46" s="43"/>
      <c r="F46" s="265"/>
      <c r="G46" s="45"/>
      <c r="H46" s="46" t="s">
        <v>47</v>
      </c>
      <c r="I46" s="46">
        <f t="shared" si="5"/>
        <v>400</v>
      </c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  <c r="AD46" s="275"/>
      <c r="AE46" s="275">
        <v>400</v>
      </c>
      <c r="AF46" s="275"/>
      <c r="AG46" s="275"/>
      <c r="AH46" s="275"/>
      <c r="AI46" s="275"/>
      <c r="AJ46" s="275"/>
      <c r="AK46" s="275"/>
      <c r="AL46" s="275"/>
      <c r="AM46" s="275"/>
      <c r="AN46" s="275"/>
      <c r="AO46" s="65"/>
      <c r="AP46" s="285"/>
      <c r="AQ46" s="286"/>
      <c r="AR46" s="286"/>
      <c r="AS46" s="32"/>
      <c r="AT46" s="32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  <c r="CH46" s="285"/>
      <c r="CI46" s="285"/>
      <c r="CJ46" s="285"/>
      <c r="CK46" s="285"/>
      <c r="CL46" s="285"/>
      <c r="CM46" s="285"/>
      <c r="CN46" s="285"/>
      <c r="CO46" s="285"/>
      <c r="CP46" s="285"/>
      <c r="CQ46" s="285"/>
      <c r="CR46" s="285"/>
      <c r="CS46" s="285"/>
      <c r="CT46" s="285"/>
      <c r="CU46" s="285"/>
      <c r="CV46" s="285"/>
      <c r="CW46" s="285"/>
      <c r="CX46" s="285"/>
      <c r="CY46" s="285"/>
      <c r="CZ46" s="285"/>
      <c r="DA46" s="285"/>
      <c r="DB46" s="285"/>
      <c r="DC46" s="285"/>
      <c r="DD46" s="285"/>
      <c r="DE46" s="285"/>
      <c r="DF46" s="285"/>
      <c r="DG46" s="285"/>
      <c r="DH46" s="285"/>
      <c r="DI46" s="285"/>
      <c r="DJ46" s="285"/>
      <c r="DK46" s="285"/>
      <c r="DL46" s="285"/>
    </row>
    <row r="47" s="248" customFormat="1" ht="17.8" customHeight="1" spans="1:116">
      <c r="A47" s="258">
        <v>19</v>
      </c>
      <c r="B47" s="259" t="s">
        <v>9</v>
      </c>
      <c r="C47" s="266" t="s">
        <v>65</v>
      </c>
      <c r="D47" s="266" t="s">
        <v>53</v>
      </c>
      <c r="E47" s="37">
        <v>21950</v>
      </c>
      <c r="F47" s="262" t="s">
        <v>45</v>
      </c>
      <c r="G47" s="39">
        <f t="shared" ref="G47:G51" si="7">E47+I47-I48</f>
        <v>16950</v>
      </c>
      <c r="H47" s="40" t="s">
        <v>46</v>
      </c>
      <c r="I47" s="40">
        <f t="shared" ref="I47:I58" si="8">SUM(J47:AO47)</f>
        <v>0</v>
      </c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67"/>
      <c r="AP47" s="90"/>
      <c r="AQ47" s="284"/>
      <c r="AR47" s="284"/>
      <c r="AS47" s="99"/>
      <c r="AT47" s="99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</row>
    <row r="48" s="249" customFormat="1" ht="17.8" customHeight="1" spans="1:116">
      <c r="A48" s="263"/>
      <c r="B48" s="259"/>
      <c r="C48" s="261"/>
      <c r="D48" s="261"/>
      <c r="E48" s="43"/>
      <c r="F48" s="265"/>
      <c r="G48" s="45"/>
      <c r="H48" s="46" t="s">
        <v>47</v>
      </c>
      <c r="I48" s="46">
        <f t="shared" si="8"/>
        <v>5000</v>
      </c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  <c r="AF48" s="275"/>
      <c r="AG48" s="275"/>
      <c r="AH48" s="275"/>
      <c r="AI48" s="275"/>
      <c r="AJ48" s="275"/>
      <c r="AK48" s="275"/>
      <c r="AL48" s="275">
        <v>5000</v>
      </c>
      <c r="AM48" s="275"/>
      <c r="AN48" s="275"/>
      <c r="AO48" s="65"/>
      <c r="AP48" s="285"/>
      <c r="AQ48" s="286"/>
      <c r="AR48" s="286"/>
      <c r="AS48" s="32"/>
      <c r="AT48" s="32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85"/>
      <c r="CB48" s="285"/>
      <c r="CC48" s="285"/>
      <c r="CD48" s="285"/>
      <c r="CE48" s="285"/>
      <c r="CF48" s="285"/>
      <c r="CG48" s="285"/>
      <c r="CH48" s="285"/>
      <c r="CI48" s="285"/>
      <c r="CJ48" s="285"/>
      <c r="CK48" s="285"/>
      <c r="CL48" s="285"/>
      <c r="CM48" s="285"/>
      <c r="CN48" s="285"/>
      <c r="CO48" s="285"/>
      <c r="CP48" s="285"/>
      <c r="CQ48" s="285"/>
      <c r="CR48" s="285"/>
      <c r="CS48" s="285"/>
      <c r="CT48" s="285"/>
      <c r="CU48" s="285"/>
      <c r="CV48" s="285"/>
      <c r="CW48" s="285"/>
      <c r="CX48" s="285"/>
      <c r="CY48" s="285"/>
      <c r="CZ48" s="285"/>
      <c r="DA48" s="285"/>
      <c r="DB48" s="285"/>
      <c r="DC48" s="285"/>
      <c r="DD48" s="285"/>
      <c r="DE48" s="285"/>
      <c r="DF48" s="285"/>
      <c r="DG48" s="285"/>
      <c r="DH48" s="285"/>
      <c r="DI48" s="285"/>
      <c r="DJ48" s="285"/>
      <c r="DK48" s="285"/>
      <c r="DL48" s="285"/>
    </row>
    <row r="49" s="248" customFormat="1" ht="17.8" customHeight="1" spans="1:116">
      <c r="A49" s="258">
        <v>20</v>
      </c>
      <c r="B49" s="259" t="s">
        <v>9</v>
      </c>
      <c r="C49" s="266" t="s">
        <v>65</v>
      </c>
      <c r="D49" s="270" t="s">
        <v>66</v>
      </c>
      <c r="E49" s="37">
        <v>1940</v>
      </c>
      <c r="F49" s="262" t="s">
        <v>45</v>
      </c>
      <c r="G49" s="39">
        <f t="shared" si="7"/>
        <v>1940</v>
      </c>
      <c r="H49" s="40" t="s">
        <v>46</v>
      </c>
      <c r="I49" s="40">
        <f t="shared" si="8"/>
        <v>0</v>
      </c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67"/>
      <c r="AP49" s="90"/>
      <c r="AQ49" s="284"/>
      <c r="AR49" s="284"/>
      <c r="AS49" s="99"/>
      <c r="AT49" s="99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</row>
    <row r="50" s="249" customFormat="1" ht="17.8" customHeight="1" spans="1:116">
      <c r="A50" s="263"/>
      <c r="B50" s="259"/>
      <c r="C50" s="261"/>
      <c r="D50" s="268"/>
      <c r="E50" s="43"/>
      <c r="F50" s="265"/>
      <c r="G50" s="45"/>
      <c r="H50" s="46" t="s">
        <v>47</v>
      </c>
      <c r="I50" s="46">
        <f t="shared" si="8"/>
        <v>0</v>
      </c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275"/>
      <c r="AC50" s="275"/>
      <c r="AD50" s="275"/>
      <c r="AE50" s="275"/>
      <c r="AF50" s="275"/>
      <c r="AG50" s="275"/>
      <c r="AH50" s="275"/>
      <c r="AI50" s="275"/>
      <c r="AJ50" s="275"/>
      <c r="AK50" s="275"/>
      <c r="AL50" s="275"/>
      <c r="AM50" s="275"/>
      <c r="AN50" s="275"/>
      <c r="AO50" s="65"/>
      <c r="AP50" s="285"/>
      <c r="AQ50" s="286"/>
      <c r="AR50" s="286"/>
      <c r="AS50" s="32"/>
      <c r="AT50" s="32"/>
      <c r="AU50" s="285"/>
      <c r="AV50" s="285"/>
      <c r="AW50" s="285"/>
      <c r="AX50" s="285"/>
      <c r="AY50" s="285"/>
      <c r="AZ50" s="285"/>
      <c r="BA50" s="285"/>
      <c r="BB50" s="285"/>
      <c r="BC50" s="285"/>
      <c r="BD50" s="285"/>
      <c r="BE50" s="285"/>
      <c r="BF50" s="285"/>
      <c r="BG50" s="285"/>
      <c r="BH50" s="285"/>
      <c r="BI50" s="285"/>
      <c r="BJ50" s="285"/>
      <c r="BK50" s="285"/>
      <c r="BL50" s="285"/>
      <c r="BM50" s="285"/>
      <c r="BN50" s="285"/>
      <c r="BO50" s="285"/>
      <c r="BP50" s="285"/>
      <c r="BQ50" s="285"/>
      <c r="BR50" s="285"/>
      <c r="BS50" s="285"/>
      <c r="BT50" s="285"/>
      <c r="BU50" s="285"/>
      <c r="BV50" s="285"/>
      <c r="BW50" s="285"/>
      <c r="BX50" s="285"/>
      <c r="BY50" s="285"/>
      <c r="BZ50" s="285"/>
      <c r="CA50" s="285"/>
      <c r="CB50" s="285"/>
      <c r="CC50" s="285"/>
      <c r="CD50" s="285"/>
      <c r="CE50" s="285"/>
      <c r="CF50" s="285"/>
      <c r="CG50" s="285"/>
      <c r="CH50" s="285"/>
      <c r="CI50" s="285"/>
      <c r="CJ50" s="285"/>
      <c r="CK50" s="285"/>
      <c r="CL50" s="285"/>
      <c r="CM50" s="285"/>
      <c r="CN50" s="285"/>
      <c r="CO50" s="285"/>
      <c r="CP50" s="285"/>
      <c r="CQ50" s="285"/>
      <c r="CR50" s="285"/>
      <c r="CS50" s="285"/>
      <c r="CT50" s="285"/>
      <c r="CU50" s="285"/>
      <c r="CV50" s="285"/>
      <c r="CW50" s="285"/>
      <c r="CX50" s="285"/>
      <c r="CY50" s="285"/>
      <c r="CZ50" s="285"/>
      <c r="DA50" s="285"/>
      <c r="DB50" s="285"/>
      <c r="DC50" s="285"/>
      <c r="DD50" s="285"/>
      <c r="DE50" s="285"/>
      <c r="DF50" s="285"/>
      <c r="DG50" s="285"/>
      <c r="DH50" s="285"/>
      <c r="DI50" s="285"/>
      <c r="DJ50" s="285"/>
      <c r="DK50" s="285"/>
      <c r="DL50" s="285"/>
    </row>
    <row r="51" s="248" customFormat="1" ht="17.8" customHeight="1" spans="1:116">
      <c r="A51" s="258">
        <v>21</v>
      </c>
      <c r="B51" s="259" t="s">
        <v>9</v>
      </c>
      <c r="C51" s="266" t="s">
        <v>65</v>
      </c>
      <c r="D51" s="270" t="s">
        <v>67</v>
      </c>
      <c r="E51" s="37">
        <v>4000</v>
      </c>
      <c r="F51" s="262" t="s">
        <v>45</v>
      </c>
      <c r="G51" s="39">
        <f t="shared" si="7"/>
        <v>4000</v>
      </c>
      <c r="H51" s="40" t="s">
        <v>46</v>
      </c>
      <c r="I51" s="40">
        <f t="shared" si="8"/>
        <v>0</v>
      </c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277"/>
      <c r="AJ51" s="277"/>
      <c r="AK51" s="277"/>
      <c r="AL51" s="277"/>
      <c r="AM51" s="277"/>
      <c r="AN51" s="277"/>
      <c r="AO51" s="67"/>
      <c r="AP51" s="90"/>
      <c r="AQ51" s="284"/>
      <c r="AR51" s="284"/>
      <c r="AS51" s="99"/>
      <c r="AT51" s="99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  <c r="DL51" s="90"/>
    </row>
    <row r="52" s="249" customFormat="1" ht="17.8" customHeight="1" spans="1:116">
      <c r="A52" s="263"/>
      <c r="B52" s="259"/>
      <c r="C52" s="261"/>
      <c r="D52" s="268"/>
      <c r="E52" s="43"/>
      <c r="F52" s="265"/>
      <c r="G52" s="45"/>
      <c r="H52" s="46" t="s">
        <v>47</v>
      </c>
      <c r="I52" s="46">
        <f t="shared" si="8"/>
        <v>0</v>
      </c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275"/>
      <c r="AJ52" s="275"/>
      <c r="AK52" s="275"/>
      <c r="AL52" s="275"/>
      <c r="AM52" s="275"/>
      <c r="AN52" s="275"/>
      <c r="AO52" s="65"/>
      <c r="AP52" s="285"/>
      <c r="AQ52" s="286"/>
      <c r="AR52" s="286"/>
      <c r="AS52" s="32"/>
      <c r="AT52" s="32"/>
      <c r="AU52" s="285"/>
      <c r="AV52" s="285"/>
      <c r="AW52" s="285"/>
      <c r="AX52" s="285"/>
      <c r="AY52" s="285"/>
      <c r="AZ52" s="285"/>
      <c r="BA52" s="285"/>
      <c r="BB52" s="285"/>
      <c r="BC52" s="285"/>
      <c r="BD52" s="285"/>
      <c r="BE52" s="285"/>
      <c r="BF52" s="285"/>
      <c r="BG52" s="285"/>
      <c r="BH52" s="285"/>
      <c r="BI52" s="285"/>
      <c r="BJ52" s="285"/>
      <c r="BK52" s="285"/>
      <c r="BL52" s="285"/>
      <c r="BM52" s="285"/>
      <c r="BN52" s="285"/>
      <c r="BO52" s="285"/>
      <c r="BP52" s="285"/>
      <c r="BQ52" s="285"/>
      <c r="BR52" s="285"/>
      <c r="BS52" s="285"/>
      <c r="BT52" s="285"/>
      <c r="BU52" s="285"/>
      <c r="BV52" s="285"/>
      <c r="BW52" s="285"/>
      <c r="BX52" s="285"/>
      <c r="BY52" s="285"/>
      <c r="BZ52" s="285"/>
      <c r="CA52" s="285"/>
      <c r="CB52" s="285"/>
      <c r="CC52" s="285"/>
      <c r="CD52" s="285"/>
      <c r="CE52" s="285"/>
      <c r="CF52" s="285"/>
      <c r="CG52" s="285"/>
      <c r="CH52" s="285"/>
      <c r="CI52" s="285"/>
      <c r="CJ52" s="285"/>
      <c r="CK52" s="285"/>
      <c r="CL52" s="285"/>
      <c r="CM52" s="285"/>
      <c r="CN52" s="285"/>
      <c r="CO52" s="285"/>
      <c r="CP52" s="285"/>
      <c r="CQ52" s="285"/>
      <c r="CR52" s="285"/>
      <c r="CS52" s="285"/>
      <c r="CT52" s="285"/>
      <c r="CU52" s="285"/>
      <c r="CV52" s="285"/>
      <c r="CW52" s="285"/>
      <c r="CX52" s="285"/>
      <c r="CY52" s="285"/>
      <c r="CZ52" s="285"/>
      <c r="DA52" s="285"/>
      <c r="DB52" s="285"/>
      <c r="DC52" s="285"/>
      <c r="DD52" s="285"/>
      <c r="DE52" s="285"/>
      <c r="DF52" s="285"/>
      <c r="DG52" s="285"/>
      <c r="DH52" s="285"/>
      <c r="DI52" s="285"/>
      <c r="DJ52" s="285"/>
      <c r="DK52" s="285"/>
      <c r="DL52" s="285"/>
    </row>
    <row r="53" s="248" customFormat="1" ht="17.8" customHeight="1" spans="1:116">
      <c r="A53" s="258">
        <v>22</v>
      </c>
      <c r="B53" s="259" t="s">
        <v>9</v>
      </c>
      <c r="C53" s="266" t="s">
        <v>65</v>
      </c>
      <c r="D53" s="270" t="s">
        <v>55</v>
      </c>
      <c r="E53" s="37">
        <v>1345</v>
      </c>
      <c r="F53" s="262" t="s">
        <v>45</v>
      </c>
      <c r="G53" s="39">
        <f t="shared" ref="G53:G57" si="9">E53+I53-I54</f>
        <v>1345</v>
      </c>
      <c r="H53" s="40" t="s">
        <v>46</v>
      </c>
      <c r="I53" s="40">
        <f t="shared" si="8"/>
        <v>0</v>
      </c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67"/>
      <c r="AP53" s="90"/>
      <c r="AQ53" s="284"/>
      <c r="AR53" s="284"/>
      <c r="AS53" s="99"/>
      <c r="AT53" s="99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</row>
    <row r="54" s="249" customFormat="1" ht="17.8" customHeight="1" spans="1:116">
      <c r="A54" s="263"/>
      <c r="B54" s="259"/>
      <c r="C54" s="261"/>
      <c r="D54" s="268"/>
      <c r="E54" s="43"/>
      <c r="F54" s="265"/>
      <c r="G54" s="45"/>
      <c r="H54" s="46" t="s">
        <v>47</v>
      </c>
      <c r="I54" s="46">
        <f t="shared" si="8"/>
        <v>0</v>
      </c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5"/>
      <c r="AN54" s="275"/>
      <c r="AO54" s="65"/>
      <c r="AP54" s="285"/>
      <c r="AQ54" s="286"/>
      <c r="AR54" s="286"/>
      <c r="AS54" s="32"/>
      <c r="AT54" s="32"/>
      <c r="AU54" s="285"/>
      <c r="AV54" s="285"/>
      <c r="AW54" s="285"/>
      <c r="AX54" s="285"/>
      <c r="AY54" s="285"/>
      <c r="AZ54" s="285"/>
      <c r="BA54" s="285"/>
      <c r="BB54" s="285"/>
      <c r="BC54" s="285"/>
      <c r="BD54" s="285"/>
      <c r="BE54" s="285"/>
      <c r="BF54" s="285"/>
      <c r="BG54" s="285"/>
      <c r="BH54" s="285"/>
      <c r="BI54" s="285"/>
      <c r="BJ54" s="285"/>
      <c r="BK54" s="285"/>
      <c r="BL54" s="285"/>
      <c r="BM54" s="285"/>
      <c r="BN54" s="285"/>
      <c r="BO54" s="285"/>
      <c r="BP54" s="285"/>
      <c r="BQ54" s="285"/>
      <c r="BR54" s="285"/>
      <c r="BS54" s="285"/>
      <c r="BT54" s="285"/>
      <c r="BU54" s="285"/>
      <c r="BV54" s="285"/>
      <c r="BW54" s="285"/>
      <c r="BX54" s="285"/>
      <c r="BY54" s="285"/>
      <c r="BZ54" s="285"/>
      <c r="CA54" s="285"/>
      <c r="CB54" s="285"/>
      <c r="CC54" s="285"/>
      <c r="CD54" s="285"/>
      <c r="CE54" s="285"/>
      <c r="CF54" s="285"/>
      <c r="CG54" s="285"/>
      <c r="CH54" s="285"/>
      <c r="CI54" s="285"/>
      <c r="CJ54" s="285"/>
      <c r="CK54" s="285"/>
      <c r="CL54" s="285"/>
      <c r="CM54" s="285"/>
      <c r="CN54" s="285"/>
      <c r="CO54" s="285"/>
      <c r="CP54" s="285"/>
      <c r="CQ54" s="285"/>
      <c r="CR54" s="285"/>
      <c r="CS54" s="285"/>
      <c r="CT54" s="285"/>
      <c r="CU54" s="285"/>
      <c r="CV54" s="285"/>
      <c r="CW54" s="285"/>
      <c r="CX54" s="285"/>
      <c r="CY54" s="285"/>
      <c r="CZ54" s="285"/>
      <c r="DA54" s="285"/>
      <c r="DB54" s="285"/>
      <c r="DC54" s="285"/>
      <c r="DD54" s="285"/>
      <c r="DE54" s="285"/>
      <c r="DF54" s="285"/>
      <c r="DG54" s="285"/>
      <c r="DH54" s="285"/>
      <c r="DI54" s="285"/>
      <c r="DJ54" s="285"/>
      <c r="DK54" s="285"/>
      <c r="DL54" s="285"/>
    </row>
    <row r="55" s="248" customFormat="1" ht="17.8" customHeight="1" spans="1:116">
      <c r="A55" s="258">
        <v>23</v>
      </c>
      <c r="B55" s="271" t="s">
        <v>68</v>
      </c>
      <c r="C55" s="266" t="s">
        <v>69</v>
      </c>
      <c r="D55" s="261" t="s">
        <v>44</v>
      </c>
      <c r="E55" s="37">
        <v>1800</v>
      </c>
      <c r="F55" s="262" t="s">
        <v>45</v>
      </c>
      <c r="G55" s="39">
        <f t="shared" si="9"/>
        <v>1800</v>
      </c>
      <c r="H55" s="40" t="s">
        <v>46</v>
      </c>
      <c r="I55" s="40">
        <f t="shared" si="8"/>
        <v>0</v>
      </c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  <c r="AL55" s="277"/>
      <c r="AM55" s="277"/>
      <c r="AN55" s="277"/>
      <c r="AO55" s="67"/>
      <c r="AP55" s="90"/>
      <c r="AQ55" s="284"/>
      <c r="AR55" s="284"/>
      <c r="AS55" s="99"/>
      <c r="AT55" s="99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0"/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  <c r="DL55" s="90"/>
    </row>
    <row r="56" s="249" customFormat="1" ht="17.8" customHeight="1" spans="1:116">
      <c r="A56" s="263"/>
      <c r="B56" s="271"/>
      <c r="C56" s="261"/>
      <c r="D56" s="261"/>
      <c r="E56" s="43"/>
      <c r="F56" s="265"/>
      <c r="G56" s="45"/>
      <c r="H56" s="46" t="s">
        <v>47</v>
      </c>
      <c r="I56" s="46">
        <f t="shared" si="8"/>
        <v>0</v>
      </c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  <c r="AK56" s="275"/>
      <c r="AL56" s="275"/>
      <c r="AM56" s="275"/>
      <c r="AN56" s="275"/>
      <c r="AO56" s="65"/>
      <c r="AP56" s="285"/>
      <c r="AQ56" s="286"/>
      <c r="AR56" s="286"/>
      <c r="AS56" s="32"/>
      <c r="AT56" s="32"/>
      <c r="AU56" s="285"/>
      <c r="AV56" s="285"/>
      <c r="AW56" s="285"/>
      <c r="AX56" s="285"/>
      <c r="AY56" s="285"/>
      <c r="AZ56" s="285"/>
      <c r="BA56" s="285"/>
      <c r="BB56" s="285"/>
      <c r="BC56" s="285"/>
      <c r="BD56" s="285"/>
      <c r="BE56" s="285"/>
      <c r="BF56" s="285"/>
      <c r="BG56" s="285"/>
      <c r="BH56" s="285"/>
      <c r="BI56" s="285"/>
      <c r="BJ56" s="285"/>
      <c r="BK56" s="285"/>
      <c r="BL56" s="285"/>
      <c r="BM56" s="285"/>
      <c r="BN56" s="285"/>
      <c r="BO56" s="285"/>
      <c r="BP56" s="285"/>
      <c r="BQ56" s="285"/>
      <c r="BR56" s="285"/>
      <c r="BS56" s="285"/>
      <c r="BT56" s="285"/>
      <c r="BU56" s="285"/>
      <c r="BV56" s="285"/>
      <c r="BW56" s="285"/>
      <c r="BX56" s="285"/>
      <c r="BY56" s="285"/>
      <c r="BZ56" s="285"/>
      <c r="CA56" s="285"/>
      <c r="CB56" s="285"/>
      <c r="CC56" s="285"/>
      <c r="CD56" s="285"/>
      <c r="CE56" s="285"/>
      <c r="CF56" s="285"/>
      <c r="CG56" s="285"/>
      <c r="CH56" s="285"/>
      <c r="CI56" s="285"/>
      <c r="CJ56" s="285"/>
      <c r="CK56" s="285"/>
      <c r="CL56" s="285"/>
      <c r="CM56" s="285"/>
      <c r="CN56" s="285"/>
      <c r="CO56" s="285"/>
      <c r="CP56" s="285"/>
      <c r="CQ56" s="285"/>
      <c r="CR56" s="285"/>
      <c r="CS56" s="285"/>
      <c r="CT56" s="285"/>
      <c r="CU56" s="285"/>
      <c r="CV56" s="285"/>
      <c r="CW56" s="285"/>
      <c r="CX56" s="285"/>
      <c r="CY56" s="285"/>
      <c r="CZ56" s="285"/>
      <c r="DA56" s="285"/>
      <c r="DB56" s="285"/>
      <c r="DC56" s="285"/>
      <c r="DD56" s="285"/>
      <c r="DE56" s="285"/>
      <c r="DF56" s="285"/>
      <c r="DG56" s="285"/>
      <c r="DH56" s="285"/>
      <c r="DI56" s="285"/>
      <c r="DJ56" s="285"/>
      <c r="DK56" s="285"/>
      <c r="DL56" s="285"/>
    </row>
    <row r="57" s="248" customFormat="1" ht="17.8" customHeight="1" spans="1:116">
      <c r="A57" s="258">
        <v>24</v>
      </c>
      <c r="B57" s="271" t="s">
        <v>68</v>
      </c>
      <c r="C57" s="266" t="s">
        <v>69</v>
      </c>
      <c r="D57" s="261" t="s">
        <v>53</v>
      </c>
      <c r="E57" s="37">
        <v>1400</v>
      </c>
      <c r="F57" s="262" t="s">
        <v>45</v>
      </c>
      <c r="G57" s="39">
        <f t="shared" si="9"/>
        <v>1400</v>
      </c>
      <c r="H57" s="40" t="s">
        <v>46</v>
      </c>
      <c r="I57" s="40">
        <f t="shared" si="8"/>
        <v>0</v>
      </c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67"/>
      <c r="AP57" s="90"/>
      <c r="AQ57" s="284"/>
      <c r="AR57" s="284"/>
      <c r="AS57" s="99"/>
      <c r="AT57" s="99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</row>
    <row r="58" s="249" customFormat="1" ht="17.8" customHeight="1" spans="1:116">
      <c r="A58" s="263"/>
      <c r="B58" s="271"/>
      <c r="C58" s="261"/>
      <c r="D58" s="261"/>
      <c r="E58" s="43"/>
      <c r="F58" s="265"/>
      <c r="G58" s="45"/>
      <c r="H58" s="46" t="s">
        <v>47</v>
      </c>
      <c r="I58" s="46">
        <f t="shared" si="8"/>
        <v>0</v>
      </c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  <c r="AF58" s="275"/>
      <c r="AG58" s="275"/>
      <c r="AH58" s="275"/>
      <c r="AI58" s="275"/>
      <c r="AJ58" s="275"/>
      <c r="AK58" s="275"/>
      <c r="AL58" s="275"/>
      <c r="AM58" s="275"/>
      <c r="AN58" s="275"/>
      <c r="AO58" s="65"/>
      <c r="AP58" s="285"/>
      <c r="AQ58" s="286"/>
      <c r="AR58" s="286"/>
      <c r="AS58" s="32"/>
      <c r="AT58" s="32"/>
      <c r="AU58" s="285"/>
      <c r="AV58" s="285"/>
      <c r="AW58" s="285"/>
      <c r="AX58" s="285"/>
      <c r="AY58" s="285"/>
      <c r="AZ58" s="285"/>
      <c r="BA58" s="285"/>
      <c r="BB58" s="285"/>
      <c r="BC58" s="285"/>
      <c r="BD58" s="285"/>
      <c r="BE58" s="285"/>
      <c r="BF58" s="285"/>
      <c r="BG58" s="285"/>
      <c r="BH58" s="285"/>
      <c r="BI58" s="285"/>
      <c r="BJ58" s="285"/>
      <c r="BK58" s="285"/>
      <c r="BL58" s="285"/>
      <c r="BM58" s="285"/>
      <c r="BN58" s="285"/>
      <c r="BO58" s="285"/>
      <c r="BP58" s="285"/>
      <c r="BQ58" s="285"/>
      <c r="BR58" s="285"/>
      <c r="BS58" s="285"/>
      <c r="BT58" s="285"/>
      <c r="BU58" s="285"/>
      <c r="BV58" s="285"/>
      <c r="BW58" s="285"/>
      <c r="BX58" s="285"/>
      <c r="BY58" s="285"/>
      <c r="BZ58" s="285"/>
      <c r="CA58" s="285"/>
      <c r="CB58" s="285"/>
      <c r="CC58" s="285"/>
      <c r="CD58" s="285"/>
      <c r="CE58" s="285"/>
      <c r="CF58" s="285"/>
      <c r="CG58" s="285"/>
      <c r="CH58" s="285"/>
      <c r="CI58" s="285"/>
      <c r="CJ58" s="285"/>
      <c r="CK58" s="285"/>
      <c r="CL58" s="285"/>
      <c r="CM58" s="285"/>
      <c r="CN58" s="285"/>
      <c r="CO58" s="285"/>
      <c r="CP58" s="285"/>
      <c r="CQ58" s="285"/>
      <c r="CR58" s="285"/>
      <c r="CS58" s="285"/>
      <c r="CT58" s="285"/>
      <c r="CU58" s="285"/>
      <c r="CV58" s="285"/>
      <c r="CW58" s="285"/>
      <c r="CX58" s="285"/>
      <c r="CY58" s="285"/>
      <c r="CZ58" s="285"/>
      <c r="DA58" s="285"/>
      <c r="DB58" s="285"/>
      <c r="DC58" s="285"/>
      <c r="DD58" s="285"/>
      <c r="DE58" s="285"/>
      <c r="DF58" s="285"/>
      <c r="DG58" s="285"/>
      <c r="DH58" s="285"/>
      <c r="DI58" s="285"/>
      <c r="DJ58" s="285"/>
      <c r="DK58" s="285"/>
      <c r="DL58" s="285"/>
    </row>
    <row r="59" s="248" customFormat="1" ht="17.8" customHeight="1" spans="1:116">
      <c r="A59" s="258">
        <v>25</v>
      </c>
      <c r="B59" s="259" t="s">
        <v>16</v>
      </c>
      <c r="C59" s="266" t="s">
        <v>70</v>
      </c>
      <c r="D59" s="266" t="s">
        <v>44</v>
      </c>
      <c r="E59" s="37">
        <v>880</v>
      </c>
      <c r="F59" s="262" t="s">
        <v>45</v>
      </c>
      <c r="G59" s="39">
        <f t="shared" ref="G59:G63" si="10">E59+I59-I60</f>
        <v>880</v>
      </c>
      <c r="H59" s="40" t="s">
        <v>46</v>
      </c>
      <c r="I59" s="40">
        <f t="shared" ref="I59:I66" si="11">SUM(J59:AO59)</f>
        <v>0</v>
      </c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7"/>
      <c r="AH59" s="277"/>
      <c r="AI59" s="277"/>
      <c r="AJ59" s="277"/>
      <c r="AK59" s="277"/>
      <c r="AL59" s="277"/>
      <c r="AM59" s="277"/>
      <c r="AN59" s="277"/>
      <c r="AO59" s="67"/>
      <c r="AP59" s="90"/>
      <c r="AQ59" s="284"/>
      <c r="AR59" s="284"/>
      <c r="AS59" s="99"/>
      <c r="AT59" s="99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</row>
    <row r="60" s="249" customFormat="1" ht="17.8" customHeight="1" spans="1:116">
      <c r="A60" s="263"/>
      <c r="B60" s="259"/>
      <c r="C60" s="261"/>
      <c r="D60" s="261"/>
      <c r="E60" s="43"/>
      <c r="F60" s="265"/>
      <c r="G60" s="45"/>
      <c r="H60" s="46" t="s">
        <v>47</v>
      </c>
      <c r="I60" s="46">
        <f t="shared" si="11"/>
        <v>0</v>
      </c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65"/>
      <c r="AP60" s="285"/>
      <c r="AQ60" s="286"/>
      <c r="AR60" s="286"/>
      <c r="AS60" s="32"/>
      <c r="AT60" s="32"/>
      <c r="AU60" s="285"/>
      <c r="AV60" s="285"/>
      <c r="AW60" s="285"/>
      <c r="AX60" s="285"/>
      <c r="AY60" s="285"/>
      <c r="AZ60" s="285"/>
      <c r="BA60" s="285"/>
      <c r="BB60" s="285"/>
      <c r="BC60" s="285"/>
      <c r="BD60" s="285"/>
      <c r="BE60" s="285"/>
      <c r="BF60" s="285"/>
      <c r="BG60" s="285"/>
      <c r="BH60" s="285"/>
      <c r="BI60" s="285"/>
      <c r="BJ60" s="285"/>
      <c r="BK60" s="285"/>
      <c r="BL60" s="285"/>
      <c r="BM60" s="285"/>
      <c r="BN60" s="285"/>
      <c r="BO60" s="285"/>
      <c r="BP60" s="285"/>
      <c r="BQ60" s="285"/>
      <c r="BR60" s="285"/>
      <c r="BS60" s="285"/>
      <c r="BT60" s="285"/>
      <c r="BU60" s="285"/>
      <c r="BV60" s="285"/>
      <c r="BW60" s="285"/>
      <c r="BX60" s="285"/>
      <c r="BY60" s="285"/>
      <c r="BZ60" s="285"/>
      <c r="CA60" s="285"/>
      <c r="CB60" s="285"/>
      <c r="CC60" s="285"/>
      <c r="CD60" s="285"/>
      <c r="CE60" s="285"/>
      <c r="CF60" s="285"/>
      <c r="CG60" s="285"/>
      <c r="CH60" s="285"/>
      <c r="CI60" s="285"/>
      <c r="CJ60" s="285"/>
      <c r="CK60" s="285"/>
      <c r="CL60" s="285"/>
      <c r="CM60" s="285"/>
      <c r="CN60" s="285"/>
      <c r="CO60" s="285"/>
      <c r="CP60" s="285"/>
      <c r="CQ60" s="285"/>
      <c r="CR60" s="285"/>
      <c r="CS60" s="285"/>
      <c r="CT60" s="285"/>
      <c r="CU60" s="285"/>
      <c r="CV60" s="285"/>
      <c r="CW60" s="285"/>
      <c r="CX60" s="285"/>
      <c r="CY60" s="285"/>
      <c r="CZ60" s="285"/>
      <c r="DA60" s="285"/>
      <c r="DB60" s="285"/>
      <c r="DC60" s="285"/>
      <c r="DD60" s="285"/>
      <c r="DE60" s="285"/>
      <c r="DF60" s="285"/>
      <c r="DG60" s="285"/>
      <c r="DH60" s="285"/>
      <c r="DI60" s="285"/>
      <c r="DJ60" s="285"/>
      <c r="DK60" s="285"/>
      <c r="DL60" s="285"/>
    </row>
    <row r="61" s="248" customFormat="1" ht="17.8" customHeight="1" spans="1:116">
      <c r="A61" s="258">
        <v>26</v>
      </c>
      <c r="B61" s="259" t="s">
        <v>16</v>
      </c>
      <c r="C61" s="266" t="s">
        <v>71</v>
      </c>
      <c r="D61" s="270" t="s">
        <v>55</v>
      </c>
      <c r="E61" s="37">
        <v>180</v>
      </c>
      <c r="F61" s="262" t="s">
        <v>45</v>
      </c>
      <c r="G61" s="39">
        <f t="shared" si="10"/>
        <v>180</v>
      </c>
      <c r="H61" s="40" t="s">
        <v>46</v>
      </c>
      <c r="I61" s="40">
        <f t="shared" si="11"/>
        <v>0</v>
      </c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277"/>
      <c r="AK61" s="277"/>
      <c r="AL61" s="277"/>
      <c r="AM61" s="277"/>
      <c r="AN61" s="277"/>
      <c r="AO61" s="67"/>
      <c r="AP61" s="90"/>
      <c r="AQ61" s="284"/>
      <c r="AR61" s="284"/>
      <c r="AS61" s="99"/>
      <c r="AT61" s="99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</row>
    <row r="62" s="249" customFormat="1" ht="17.8" customHeight="1" spans="1:116">
      <c r="A62" s="263"/>
      <c r="B62" s="259"/>
      <c r="C62" s="261"/>
      <c r="D62" s="268"/>
      <c r="E62" s="43"/>
      <c r="F62" s="265"/>
      <c r="G62" s="45"/>
      <c r="H62" s="46" t="s">
        <v>47</v>
      </c>
      <c r="I62" s="46">
        <f t="shared" si="11"/>
        <v>0</v>
      </c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  <c r="AD62" s="275"/>
      <c r="AE62" s="275"/>
      <c r="AF62" s="275"/>
      <c r="AG62" s="275"/>
      <c r="AH62" s="275"/>
      <c r="AI62" s="275"/>
      <c r="AJ62" s="275"/>
      <c r="AK62" s="275"/>
      <c r="AL62" s="275"/>
      <c r="AM62" s="275"/>
      <c r="AN62" s="275"/>
      <c r="AO62" s="65"/>
      <c r="AP62" s="285"/>
      <c r="AQ62" s="286"/>
      <c r="AR62" s="286"/>
      <c r="AS62" s="32"/>
      <c r="AT62" s="32"/>
      <c r="AU62" s="285"/>
      <c r="AV62" s="285"/>
      <c r="AW62" s="285"/>
      <c r="AX62" s="285"/>
      <c r="AY62" s="285"/>
      <c r="AZ62" s="285"/>
      <c r="BA62" s="285"/>
      <c r="BB62" s="285"/>
      <c r="BC62" s="285"/>
      <c r="BD62" s="285"/>
      <c r="BE62" s="285"/>
      <c r="BF62" s="285"/>
      <c r="BG62" s="285"/>
      <c r="BH62" s="285"/>
      <c r="BI62" s="285"/>
      <c r="BJ62" s="285"/>
      <c r="BK62" s="285"/>
      <c r="BL62" s="285"/>
      <c r="BM62" s="285"/>
      <c r="BN62" s="285"/>
      <c r="BO62" s="285"/>
      <c r="BP62" s="285"/>
      <c r="BQ62" s="285"/>
      <c r="BR62" s="285"/>
      <c r="BS62" s="285"/>
      <c r="BT62" s="285"/>
      <c r="BU62" s="285"/>
      <c r="BV62" s="285"/>
      <c r="BW62" s="285"/>
      <c r="BX62" s="285"/>
      <c r="BY62" s="285"/>
      <c r="BZ62" s="285"/>
      <c r="CA62" s="285"/>
      <c r="CB62" s="285"/>
      <c r="CC62" s="285"/>
      <c r="CD62" s="285"/>
      <c r="CE62" s="285"/>
      <c r="CF62" s="285"/>
      <c r="CG62" s="285"/>
      <c r="CH62" s="285"/>
      <c r="CI62" s="285"/>
      <c r="CJ62" s="285"/>
      <c r="CK62" s="285"/>
      <c r="CL62" s="285"/>
      <c r="CM62" s="285"/>
      <c r="CN62" s="285"/>
      <c r="CO62" s="285"/>
      <c r="CP62" s="285"/>
      <c r="CQ62" s="285"/>
      <c r="CR62" s="285"/>
      <c r="CS62" s="285"/>
      <c r="CT62" s="285"/>
      <c r="CU62" s="285"/>
      <c r="CV62" s="285"/>
      <c r="CW62" s="285"/>
      <c r="CX62" s="285"/>
      <c r="CY62" s="285"/>
      <c r="CZ62" s="285"/>
      <c r="DA62" s="285"/>
      <c r="DB62" s="285"/>
      <c r="DC62" s="285"/>
      <c r="DD62" s="285"/>
      <c r="DE62" s="285"/>
      <c r="DF62" s="285"/>
      <c r="DG62" s="285"/>
      <c r="DH62" s="285"/>
      <c r="DI62" s="285"/>
      <c r="DJ62" s="285"/>
      <c r="DK62" s="285"/>
      <c r="DL62" s="285"/>
    </row>
    <row r="63" s="248" customFormat="1" ht="17.8" customHeight="1" spans="1:116">
      <c r="A63" s="258">
        <v>27</v>
      </c>
      <c r="B63" s="259" t="s">
        <v>16</v>
      </c>
      <c r="C63" s="266" t="s">
        <v>72</v>
      </c>
      <c r="D63" s="266" t="s">
        <v>67</v>
      </c>
      <c r="E63" s="37">
        <v>1190</v>
      </c>
      <c r="F63" s="262" t="s">
        <v>45</v>
      </c>
      <c r="G63" s="39">
        <f t="shared" si="10"/>
        <v>1190</v>
      </c>
      <c r="H63" s="40" t="s">
        <v>46</v>
      </c>
      <c r="I63" s="40">
        <f t="shared" si="11"/>
        <v>0</v>
      </c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277"/>
      <c r="AL63" s="277"/>
      <c r="AM63" s="277"/>
      <c r="AN63" s="277"/>
      <c r="AO63" s="67"/>
      <c r="AP63" s="90"/>
      <c r="AQ63" s="284"/>
      <c r="AR63" s="284"/>
      <c r="AS63" s="99"/>
      <c r="AT63" s="99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</row>
    <row r="64" s="249" customFormat="1" ht="17.8" customHeight="1" spans="1:116">
      <c r="A64" s="263"/>
      <c r="B64" s="259"/>
      <c r="C64" s="261"/>
      <c r="D64" s="261"/>
      <c r="E64" s="43"/>
      <c r="F64" s="265"/>
      <c r="G64" s="45"/>
      <c r="H64" s="46" t="s">
        <v>47</v>
      </c>
      <c r="I64" s="46">
        <f t="shared" si="11"/>
        <v>0</v>
      </c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  <c r="AD64" s="275"/>
      <c r="AE64" s="275"/>
      <c r="AF64" s="275"/>
      <c r="AG64" s="275"/>
      <c r="AH64" s="275"/>
      <c r="AI64" s="275"/>
      <c r="AJ64" s="275"/>
      <c r="AK64" s="275"/>
      <c r="AL64" s="275"/>
      <c r="AM64" s="275"/>
      <c r="AN64" s="275"/>
      <c r="AO64" s="65"/>
      <c r="AP64" s="285"/>
      <c r="AQ64" s="286"/>
      <c r="AR64" s="286"/>
      <c r="AS64" s="32"/>
      <c r="AT64" s="32"/>
      <c r="AU64" s="285"/>
      <c r="AV64" s="285"/>
      <c r="AW64" s="285"/>
      <c r="AX64" s="285"/>
      <c r="AY64" s="285"/>
      <c r="AZ64" s="285"/>
      <c r="BA64" s="285"/>
      <c r="BB64" s="285"/>
      <c r="BC64" s="285"/>
      <c r="BD64" s="285"/>
      <c r="BE64" s="285"/>
      <c r="BF64" s="285"/>
      <c r="BG64" s="285"/>
      <c r="BH64" s="285"/>
      <c r="BI64" s="285"/>
      <c r="BJ64" s="285"/>
      <c r="BK64" s="285"/>
      <c r="BL64" s="285"/>
      <c r="BM64" s="285"/>
      <c r="BN64" s="285"/>
      <c r="BO64" s="285"/>
      <c r="BP64" s="285"/>
      <c r="BQ64" s="285"/>
      <c r="BR64" s="285"/>
      <c r="BS64" s="285"/>
      <c r="BT64" s="285"/>
      <c r="BU64" s="285"/>
      <c r="BV64" s="285"/>
      <c r="BW64" s="285"/>
      <c r="BX64" s="285"/>
      <c r="BY64" s="285"/>
      <c r="BZ64" s="285"/>
      <c r="CA64" s="285"/>
      <c r="CB64" s="285"/>
      <c r="CC64" s="285"/>
      <c r="CD64" s="285"/>
      <c r="CE64" s="285"/>
      <c r="CF64" s="285"/>
      <c r="CG64" s="285"/>
      <c r="CH64" s="285"/>
      <c r="CI64" s="285"/>
      <c r="CJ64" s="285"/>
      <c r="CK64" s="285"/>
      <c r="CL64" s="285"/>
      <c r="CM64" s="285"/>
      <c r="CN64" s="285"/>
      <c r="CO64" s="285"/>
      <c r="CP64" s="285"/>
      <c r="CQ64" s="285"/>
      <c r="CR64" s="285"/>
      <c r="CS64" s="285"/>
      <c r="CT64" s="285"/>
      <c r="CU64" s="285"/>
      <c r="CV64" s="285"/>
      <c r="CW64" s="285"/>
      <c r="CX64" s="285"/>
      <c r="CY64" s="285"/>
      <c r="CZ64" s="285"/>
      <c r="DA64" s="285"/>
      <c r="DB64" s="285"/>
      <c r="DC64" s="285"/>
      <c r="DD64" s="285"/>
      <c r="DE64" s="285"/>
      <c r="DF64" s="285"/>
      <c r="DG64" s="285"/>
      <c r="DH64" s="285"/>
      <c r="DI64" s="285"/>
      <c r="DJ64" s="285"/>
      <c r="DK64" s="285"/>
      <c r="DL64" s="285"/>
    </row>
    <row r="65" s="248" customFormat="1" ht="17.8" customHeight="1" spans="1:116">
      <c r="A65" s="258">
        <v>28</v>
      </c>
      <c r="B65" s="259" t="s">
        <v>16</v>
      </c>
      <c r="C65" s="266" t="s">
        <v>73</v>
      </c>
      <c r="D65" s="266" t="s">
        <v>44</v>
      </c>
      <c r="E65" s="37">
        <v>450</v>
      </c>
      <c r="F65" s="262" t="s">
        <v>45</v>
      </c>
      <c r="G65" s="39">
        <f t="shared" ref="G65:G69" si="12">E65+I65-I66</f>
        <v>450</v>
      </c>
      <c r="H65" s="40" t="s">
        <v>46</v>
      </c>
      <c r="I65" s="40">
        <f t="shared" si="11"/>
        <v>0</v>
      </c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67"/>
      <c r="AP65" s="90"/>
      <c r="AQ65" s="284"/>
      <c r="AR65" s="284"/>
      <c r="AS65" s="99"/>
      <c r="AT65" s="99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</row>
    <row r="66" s="249" customFormat="1" ht="17.8" customHeight="1" spans="1:116">
      <c r="A66" s="263"/>
      <c r="B66" s="259"/>
      <c r="C66" s="261"/>
      <c r="D66" s="261"/>
      <c r="E66" s="43"/>
      <c r="F66" s="265"/>
      <c r="G66" s="45"/>
      <c r="H66" s="46" t="s">
        <v>47</v>
      </c>
      <c r="I66" s="46">
        <f t="shared" si="11"/>
        <v>0</v>
      </c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  <c r="AD66" s="275"/>
      <c r="AE66" s="275"/>
      <c r="AF66" s="275"/>
      <c r="AG66" s="275"/>
      <c r="AH66" s="275"/>
      <c r="AI66" s="275"/>
      <c r="AJ66" s="275"/>
      <c r="AK66" s="275"/>
      <c r="AL66" s="275"/>
      <c r="AM66" s="275"/>
      <c r="AN66" s="275"/>
      <c r="AO66" s="65"/>
      <c r="AP66" s="285"/>
      <c r="AQ66" s="286"/>
      <c r="AR66" s="286"/>
      <c r="AS66" s="32"/>
      <c r="AT66" s="32"/>
      <c r="AU66" s="285"/>
      <c r="AV66" s="285"/>
      <c r="AW66" s="285"/>
      <c r="AX66" s="285"/>
      <c r="AY66" s="285"/>
      <c r="AZ66" s="285"/>
      <c r="BA66" s="285"/>
      <c r="BB66" s="285"/>
      <c r="BC66" s="285"/>
      <c r="BD66" s="285"/>
      <c r="BE66" s="285"/>
      <c r="BF66" s="285"/>
      <c r="BG66" s="285"/>
      <c r="BH66" s="285"/>
      <c r="BI66" s="285"/>
      <c r="BJ66" s="285"/>
      <c r="BK66" s="285"/>
      <c r="BL66" s="285"/>
      <c r="BM66" s="285"/>
      <c r="BN66" s="285"/>
      <c r="BO66" s="285"/>
      <c r="BP66" s="285"/>
      <c r="BQ66" s="285"/>
      <c r="BR66" s="285"/>
      <c r="BS66" s="285"/>
      <c r="BT66" s="285"/>
      <c r="BU66" s="285"/>
      <c r="BV66" s="285"/>
      <c r="BW66" s="285"/>
      <c r="BX66" s="285"/>
      <c r="BY66" s="285"/>
      <c r="BZ66" s="285"/>
      <c r="CA66" s="285"/>
      <c r="CB66" s="285"/>
      <c r="CC66" s="285"/>
      <c r="CD66" s="285"/>
      <c r="CE66" s="285"/>
      <c r="CF66" s="285"/>
      <c r="CG66" s="285"/>
      <c r="CH66" s="285"/>
      <c r="CI66" s="285"/>
      <c r="CJ66" s="285"/>
      <c r="CK66" s="285"/>
      <c r="CL66" s="285"/>
      <c r="CM66" s="285"/>
      <c r="CN66" s="285"/>
      <c r="CO66" s="285"/>
      <c r="CP66" s="285"/>
      <c r="CQ66" s="285"/>
      <c r="CR66" s="285"/>
      <c r="CS66" s="285"/>
      <c r="CT66" s="285"/>
      <c r="CU66" s="285"/>
      <c r="CV66" s="285"/>
      <c r="CW66" s="285"/>
      <c r="CX66" s="285"/>
      <c r="CY66" s="285"/>
      <c r="CZ66" s="285"/>
      <c r="DA66" s="285"/>
      <c r="DB66" s="285"/>
      <c r="DC66" s="285"/>
      <c r="DD66" s="285"/>
      <c r="DE66" s="285"/>
      <c r="DF66" s="285"/>
      <c r="DG66" s="285"/>
      <c r="DH66" s="285"/>
      <c r="DI66" s="285"/>
      <c r="DJ66" s="285"/>
      <c r="DK66" s="285"/>
      <c r="DL66" s="285"/>
    </row>
    <row r="67" s="248" customFormat="1" ht="17.8" customHeight="1" spans="1:116">
      <c r="A67" s="258">
        <v>29</v>
      </c>
      <c r="B67" s="259" t="s">
        <v>16</v>
      </c>
      <c r="C67" s="266" t="s">
        <v>74</v>
      </c>
      <c r="D67" s="266" t="s">
        <v>44</v>
      </c>
      <c r="E67" s="37">
        <v>5580</v>
      </c>
      <c r="F67" s="262" t="s">
        <v>45</v>
      </c>
      <c r="G67" s="39">
        <f t="shared" si="12"/>
        <v>5080</v>
      </c>
      <c r="H67" s="40" t="s">
        <v>46</v>
      </c>
      <c r="I67" s="40">
        <f t="shared" ref="I67:I74" si="13">SUM(J67:AO67)</f>
        <v>0</v>
      </c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67"/>
      <c r="AP67" s="90"/>
      <c r="AQ67" s="284"/>
      <c r="AR67" s="284"/>
      <c r="AS67" s="99"/>
      <c r="AT67" s="99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</row>
    <row r="68" s="249" customFormat="1" ht="17.8" customHeight="1" spans="1:116">
      <c r="A68" s="263"/>
      <c r="B68" s="259"/>
      <c r="C68" s="261"/>
      <c r="D68" s="261"/>
      <c r="E68" s="43"/>
      <c r="F68" s="265"/>
      <c r="G68" s="45"/>
      <c r="H68" s="46" t="s">
        <v>47</v>
      </c>
      <c r="I68" s="46">
        <f t="shared" si="13"/>
        <v>500</v>
      </c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>
        <v>500</v>
      </c>
      <c r="AD68" s="275"/>
      <c r="AE68" s="275"/>
      <c r="AF68" s="275"/>
      <c r="AG68" s="275"/>
      <c r="AH68" s="275"/>
      <c r="AI68" s="275"/>
      <c r="AJ68" s="275"/>
      <c r="AK68" s="275"/>
      <c r="AL68" s="275"/>
      <c r="AM68" s="275"/>
      <c r="AN68" s="275"/>
      <c r="AO68" s="65"/>
      <c r="AP68" s="285"/>
      <c r="AQ68" s="286"/>
      <c r="AR68" s="286"/>
      <c r="AS68" s="32"/>
      <c r="AT68" s="32"/>
      <c r="AU68" s="285"/>
      <c r="AV68" s="285"/>
      <c r="AW68" s="285"/>
      <c r="AX68" s="285"/>
      <c r="AY68" s="285"/>
      <c r="AZ68" s="285"/>
      <c r="BA68" s="285"/>
      <c r="BB68" s="285"/>
      <c r="BC68" s="285"/>
      <c r="BD68" s="285"/>
      <c r="BE68" s="285"/>
      <c r="BF68" s="285"/>
      <c r="BG68" s="285"/>
      <c r="BH68" s="285"/>
      <c r="BI68" s="285"/>
      <c r="BJ68" s="285"/>
      <c r="BK68" s="285"/>
      <c r="BL68" s="285"/>
      <c r="BM68" s="285"/>
      <c r="BN68" s="285"/>
      <c r="BO68" s="285"/>
      <c r="BP68" s="285"/>
      <c r="BQ68" s="285"/>
      <c r="BR68" s="285"/>
      <c r="BS68" s="285"/>
      <c r="BT68" s="285"/>
      <c r="BU68" s="285"/>
      <c r="BV68" s="285"/>
      <c r="BW68" s="285"/>
      <c r="BX68" s="285"/>
      <c r="BY68" s="285"/>
      <c r="BZ68" s="285"/>
      <c r="CA68" s="285"/>
      <c r="CB68" s="285"/>
      <c r="CC68" s="285"/>
      <c r="CD68" s="285"/>
      <c r="CE68" s="285"/>
      <c r="CF68" s="285"/>
      <c r="CG68" s="285"/>
      <c r="CH68" s="285"/>
      <c r="CI68" s="285"/>
      <c r="CJ68" s="285"/>
      <c r="CK68" s="285"/>
      <c r="CL68" s="285"/>
      <c r="CM68" s="285"/>
      <c r="CN68" s="285"/>
      <c r="CO68" s="285"/>
      <c r="CP68" s="285"/>
      <c r="CQ68" s="285"/>
      <c r="CR68" s="285"/>
      <c r="CS68" s="285"/>
      <c r="CT68" s="285"/>
      <c r="CU68" s="285"/>
      <c r="CV68" s="285"/>
      <c r="CW68" s="285"/>
      <c r="CX68" s="285"/>
      <c r="CY68" s="285"/>
      <c r="CZ68" s="285"/>
      <c r="DA68" s="285"/>
      <c r="DB68" s="285"/>
      <c r="DC68" s="285"/>
      <c r="DD68" s="285"/>
      <c r="DE68" s="285"/>
      <c r="DF68" s="285"/>
      <c r="DG68" s="285"/>
      <c r="DH68" s="285"/>
      <c r="DI68" s="285"/>
      <c r="DJ68" s="285"/>
      <c r="DK68" s="285"/>
      <c r="DL68" s="285"/>
    </row>
    <row r="69" s="248" customFormat="1" ht="17.8" customHeight="1" spans="1:116">
      <c r="A69" s="258">
        <v>29</v>
      </c>
      <c r="B69" s="259" t="s">
        <v>16</v>
      </c>
      <c r="C69" s="266" t="s">
        <v>74</v>
      </c>
      <c r="D69" s="287" t="s">
        <v>75</v>
      </c>
      <c r="E69" s="37">
        <v>155</v>
      </c>
      <c r="F69" s="262" t="s">
        <v>45</v>
      </c>
      <c r="G69" s="39">
        <f t="shared" si="12"/>
        <v>155</v>
      </c>
      <c r="H69" s="40" t="s">
        <v>46</v>
      </c>
      <c r="I69" s="40">
        <f t="shared" si="13"/>
        <v>0</v>
      </c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67"/>
      <c r="AP69" s="90"/>
      <c r="AQ69" s="284"/>
      <c r="AR69" s="284"/>
      <c r="AS69" s="99"/>
      <c r="AT69" s="99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</row>
    <row r="70" s="249" customFormat="1" ht="17.8" customHeight="1" spans="1:116">
      <c r="A70" s="263"/>
      <c r="B70" s="259"/>
      <c r="C70" s="261"/>
      <c r="D70" s="269"/>
      <c r="E70" s="43"/>
      <c r="F70" s="265"/>
      <c r="G70" s="45"/>
      <c r="H70" s="46" t="s">
        <v>47</v>
      </c>
      <c r="I70" s="46">
        <f t="shared" si="13"/>
        <v>0</v>
      </c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  <c r="AD70" s="275"/>
      <c r="AE70" s="275"/>
      <c r="AF70" s="275"/>
      <c r="AG70" s="275"/>
      <c r="AH70" s="275"/>
      <c r="AI70" s="275"/>
      <c r="AJ70" s="275"/>
      <c r="AK70" s="275"/>
      <c r="AL70" s="275"/>
      <c r="AM70" s="275"/>
      <c r="AN70" s="275"/>
      <c r="AO70" s="65"/>
      <c r="AP70" s="285"/>
      <c r="AQ70" s="286"/>
      <c r="AR70" s="286"/>
      <c r="AS70" s="32"/>
      <c r="AT70" s="32"/>
      <c r="AU70" s="285"/>
      <c r="AV70" s="285"/>
      <c r="AW70" s="285"/>
      <c r="AX70" s="285"/>
      <c r="AY70" s="285"/>
      <c r="AZ70" s="285"/>
      <c r="BA70" s="285"/>
      <c r="BB70" s="285"/>
      <c r="BC70" s="285"/>
      <c r="BD70" s="285"/>
      <c r="BE70" s="285"/>
      <c r="BF70" s="285"/>
      <c r="BG70" s="285"/>
      <c r="BH70" s="285"/>
      <c r="BI70" s="285"/>
      <c r="BJ70" s="285"/>
      <c r="BK70" s="285"/>
      <c r="BL70" s="285"/>
      <c r="BM70" s="285"/>
      <c r="BN70" s="285"/>
      <c r="BO70" s="285"/>
      <c r="BP70" s="285"/>
      <c r="BQ70" s="285"/>
      <c r="BR70" s="285"/>
      <c r="BS70" s="285"/>
      <c r="BT70" s="285"/>
      <c r="BU70" s="285"/>
      <c r="BV70" s="285"/>
      <c r="BW70" s="285"/>
      <c r="BX70" s="285"/>
      <c r="BY70" s="285"/>
      <c r="BZ70" s="285"/>
      <c r="CA70" s="285"/>
      <c r="CB70" s="285"/>
      <c r="CC70" s="285"/>
      <c r="CD70" s="285"/>
      <c r="CE70" s="285"/>
      <c r="CF70" s="285"/>
      <c r="CG70" s="285"/>
      <c r="CH70" s="285"/>
      <c r="CI70" s="285"/>
      <c r="CJ70" s="285"/>
      <c r="CK70" s="285"/>
      <c r="CL70" s="285"/>
      <c r="CM70" s="285"/>
      <c r="CN70" s="285"/>
      <c r="CO70" s="285"/>
      <c r="CP70" s="285"/>
      <c r="CQ70" s="285"/>
      <c r="CR70" s="285"/>
      <c r="CS70" s="285"/>
      <c r="CT70" s="285"/>
      <c r="CU70" s="285"/>
      <c r="CV70" s="285"/>
      <c r="CW70" s="285"/>
      <c r="CX70" s="285"/>
      <c r="CY70" s="285"/>
      <c r="CZ70" s="285"/>
      <c r="DA70" s="285"/>
      <c r="DB70" s="285"/>
      <c r="DC70" s="285"/>
      <c r="DD70" s="285"/>
      <c r="DE70" s="285"/>
      <c r="DF70" s="285"/>
      <c r="DG70" s="285"/>
      <c r="DH70" s="285"/>
      <c r="DI70" s="285"/>
      <c r="DJ70" s="285"/>
      <c r="DK70" s="285"/>
      <c r="DL70" s="285"/>
    </row>
    <row r="71" s="248" customFormat="1" ht="17.8" customHeight="1" spans="1:116">
      <c r="A71" s="258">
        <v>30</v>
      </c>
      <c r="B71" s="259" t="s">
        <v>16</v>
      </c>
      <c r="C71" s="266" t="s">
        <v>76</v>
      </c>
      <c r="D71" s="261" t="s">
        <v>44</v>
      </c>
      <c r="E71" s="37">
        <v>11830</v>
      </c>
      <c r="F71" s="262" t="s">
        <v>45</v>
      </c>
      <c r="G71" s="39">
        <f>E71+I71-I72</f>
        <v>8830</v>
      </c>
      <c r="H71" s="40" t="s">
        <v>46</v>
      </c>
      <c r="I71" s="40">
        <f t="shared" si="13"/>
        <v>0</v>
      </c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7"/>
      <c r="AH71" s="277"/>
      <c r="AI71" s="277"/>
      <c r="AJ71" s="277"/>
      <c r="AK71" s="277"/>
      <c r="AL71" s="277"/>
      <c r="AM71" s="277"/>
      <c r="AN71" s="277"/>
      <c r="AO71" s="67"/>
      <c r="AP71" s="90"/>
      <c r="AQ71" s="284"/>
      <c r="AR71" s="284"/>
      <c r="AS71" s="99"/>
      <c r="AT71" s="99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</row>
    <row r="72" s="249" customFormat="1" ht="17.8" customHeight="1" spans="1:116">
      <c r="A72" s="263"/>
      <c r="B72" s="259"/>
      <c r="C72" s="261"/>
      <c r="D72" s="261"/>
      <c r="E72" s="43"/>
      <c r="F72" s="265"/>
      <c r="G72" s="45"/>
      <c r="H72" s="46" t="s">
        <v>47</v>
      </c>
      <c r="I72" s="46">
        <f t="shared" si="13"/>
        <v>3000</v>
      </c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>
        <v>3000</v>
      </c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65"/>
      <c r="AP72" s="285"/>
      <c r="AQ72" s="286"/>
      <c r="AR72" s="286"/>
      <c r="AS72" s="32"/>
      <c r="AT72" s="32"/>
      <c r="AU72" s="285"/>
      <c r="AV72" s="285"/>
      <c r="AW72" s="285"/>
      <c r="AX72" s="285"/>
      <c r="AY72" s="285"/>
      <c r="AZ72" s="285"/>
      <c r="BA72" s="285"/>
      <c r="BB72" s="285"/>
      <c r="BC72" s="285"/>
      <c r="BD72" s="285"/>
      <c r="BE72" s="285"/>
      <c r="BF72" s="285"/>
      <c r="BG72" s="285"/>
      <c r="BH72" s="285"/>
      <c r="BI72" s="285"/>
      <c r="BJ72" s="285"/>
      <c r="BK72" s="285"/>
      <c r="BL72" s="285"/>
      <c r="BM72" s="285"/>
      <c r="BN72" s="285"/>
      <c r="BO72" s="285"/>
      <c r="BP72" s="285"/>
      <c r="BQ72" s="285"/>
      <c r="BR72" s="285"/>
      <c r="BS72" s="285"/>
      <c r="BT72" s="285"/>
      <c r="BU72" s="285"/>
      <c r="BV72" s="285"/>
      <c r="BW72" s="285"/>
      <c r="BX72" s="285"/>
      <c r="BY72" s="285"/>
      <c r="BZ72" s="285"/>
      <c r="CA72" s="285"/>
      <c r="CB72" s="285"/>
      <c r="CC72" s="285"/>
      <c r="CD72" s="285"/>
      <c r="CE72" s="285"/>
      <c r="CF72" s="285"/>
      <c r="CG72" s="285"/>
      <c r="CH72" s="285"/>
      <c r="CI72" s="285"/>
      <c r="CJ72" s="285"/>
      <c r="CK72" s="285"/>
      <c r="CL72" s="285"/>
      <c r="CM72" s="285"/>
      <c r="CN72" s="285"/>
      <c r="CO72" s="285"/>
      <c r="CP72" s="285"/>
      <c r="CQ72" s="285"/>
      <c r="CR72" s="285"/>
      <c r="CS72" s="285"/>
      <c r="CT72" s="285"/>
      <c r="CU72" s="285"/>
      <c r="CV72" s="285"/>
      <c r="CW72" s="285"/>
      <c r="CX72" s="285"/>
      <c r="CY72" s="285"/>
      <c r="CZ72" s="285"/>
      <c r="DA72" s="285"/>
      <c r="DB72" s="285"/>
      <c r="DC72" s="285"/>
      <c r="DD72" s="285"/>
      <c r="DE72" s="285"/>
      <c r="DF72" s="285"/>
      <c r="DG72" s="285"/>
      <c r="DH72" s="285"/>
      <c r="DI72" s="285"/>
      <c r="DJ72" s="285"/>
      <c r="DK72" s="285"/>
      <c r="DL72" s="285"/>
    </row>
    <row r="73" s="248" customFormat="1" ht="17.8" customHeight="1" spans="1:116">
      <c r="A73" s="258">
        <v>31</v>
      </c>
      <c r="B73" s="259" t="s">
        <v>16</v>
      </c>
      <c r="C73" s="266" t="s">
        <v>76</v>
      </c>
      <c r="D73" s="261" t="s">
        <v>67</v>
      </c>
      <c r="E73" s="37">
        <v>2815</v>
      </c>
      <c r="F73" s="262" t="s">
        <v>45</v>
      </c>
      <c r="G73" s="39">
        <f>E73+I73-I74</f>
        <v>2815</v>
      </c>
      <c r="H73" s="40" t="s">
        <v>46</v>
      </c>
      <c r="I73" s="40">
        <f t="shared" si="13"/>
        <v>0</v>
      </c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  <c r="AG73" s="277"/>
      <c r="AH73" s="277"/>
      <c r="AI73" s="277"/>
      <c r="AJ73" s="277"/>
      <c r="AK73" s="277"/>
      <c r="AL73" s="277"/>
      <c r="AM73" s="277"/>
      <c r="AN73" s="277"/>
      <c r="AO73" s="67"/>
      <c r="AP73" s="90"/>
      <c r="AQ73" s="284"/>
      <c r="AR73" s="284"/>
      <c r="AS73" s="99"/>
      <c r="AT73" s="99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</row>
    <row r="74" s="249" customFormat="1" ht="17.8" customHeight="1" spans="1:116">
      <c r="A74" s="263"/>
      <c r="B74" s="259"/>
      <c r="C74" s="261"/>
      <c r="D74" s="261"/>
      <c r="E74" s="43"/>
      <c r="F74" s="265"/>
      <c r="G74" s="45"/>
      <c r="H74" s="46" t="s">
        <v>47</v>
      </c>
      <c r="I74" s="46">
        <f t="shared" si="13"/>
        <v>0</v>
      </c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75"/>
      <c r="AN74" s="275"/>
      <c r="AO74" s="65"/>
      <c r="AP74" s="285"/>
      <c r="AQ74" s="286"/>
      <c r="AR74" s="286"/>
      <c r="AS74" s="32"/>
      <c r="AT74" s="32"/>
      <c r="AU74" s="285"/>
      <c r="AV74" s="285"/>
      <c r="AW74" s="285"/>
      <c r="AX74" s="285"/>
      <c r="AY74" s="285"/>
      <c r="AZ74" s="285"/>
      <c r="BA74" s="285"/>
      <c r="BB74" s="285"/>
      <c r="BC74" s="285"/>
      <c r="BD74" s="285"/>
      <c r="BE74" s="285"/>
      <c r="BF74" s="285"/>
      <c r="BG74" s="285"/>
      <c r="BH74" s="285"/>
      <c r="BI74" s="285"/>
      <c r="BJ74" s="285"/>
      <c r="BK74" s="285"/>
      <c r="BL74" s="285"/>
      <c r="BM74" s="285"/>
      <c r="BN74" s="285"/>
      <c r="BO74" s="285"/>
      <c r="BP74" s="285"/>
      <c r="BQ74" s="285"/>
      <c r="BR74" s="285"/>
      <c r="BS74" s="285"/>
      <c r="BT74" s="285"/>
      <c r="BU74" s="285"/>
      <c r="BV74" s="285"/>
      <c r="BW74" s="285"/>
      <c r="BX74" s="285"/>
      <c r="BY74" s="285"/>
      <c r="BZ74" s="285"/>
      <c r="CA74" s="285"/>
      <c r="CB74" s="285"/>
      <c r="CC74" s="285"/>
      <c r="CD74" s="285"/>
      <c r="CE74" s="285"/>
      <c r="CF74" s="285"/>
      <c r="CG74" s="285"/>
      <c r="CH74" s="285"/>
      <c r="CI74" s="285"/>
      <c r="CJ74" s="285"/>
      <c r="CK74" s="285"/>
      <c r="CL74" s="285"/>
      <c r="CM74" s="285"/>
      <c r="CN74" s="285"/>
      <c r="CO74" s="285"/>
      <c r="CP74" s="285"/>
      <c r="CQ74" s="285"/>
      <c r="CR74" s="285"/>
      <c r="CS74" s="285"/>
      <c r="CT74" s="285"/>
      <c r="CU74" s="285"/>
      <c r="CV74" s="285"/>
      <c r="CW74" s="285"/>
      <c r="CX74" s="285"/>
      <c r="CY74" s="285"/>
      <c r="CZ74" s="285"/>
      <c r="DA74" s="285"/>
      <c r="DB74" s="285"/>
      <c r="DC74" s="285"/>
      <c r="DD74" s="285"/>
      <c r="DE74" s="285"/>
      <c r="DF74" s="285"/>
      <c r="DG74" s="285"/>
      <c r="DH74" s="285"/>
      <c r="DI74" s="285"/>
      <c r="DJ74" s="285"/>
      <c r="DK74" s="285"/>
      <c r="DL74" s="285"/>
    </row>
    <row r="75" s="248" customFormat="1" ht="17.8" customHeight="1" spans="1:116">
      <c r="A75" s="258">
        <v>32</v>
      </c>
      <c r="B75" s="259" t="s">
        <v>16</v>
      </c>
      <c r="C75" s="266" t="s">
        <v>77</v>
      </c>
      <c r="D75" s="261" t="s">
        <v>44</v>
      </c>
      <c r="E75" s="37">
        <v>4535</v>
      </c>
      <c r="F75" s="262" t="s">
        <v>45</v>
      </c>
      <c r="G75" s="39">
        <f t="shared" ref="G75:G79" si="14">E75+I75-I76</f>
        <v>3535</v>
      </c>
      <c r="H75" s="40" t="s">
        <v>46</v>
      </c>
      <c r="I75" s="40">
        <f t="shared" ref="I75:I84" si="15">SUM(J75:AO75)</f>
        <v>0</v>
      </c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67"/>
      <c r="AP75" s="90"/>
      <c r="AQ75" s="284"/>
      <c r="AR75" s="284"/>
      <c r="AS75" s="99"/>
      <c r="AT75" s="99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</row>
    <row r="76" s="249" customFormat="1" ht="17.8" customHeight="1" spans="1:116">
      <c r="A76" s="263"/>
      <c r="B76" s="259"/>
      <c r="C76" s="261"/>
      <c r="D76" s="261"/>
      <c r="E76" s="43"/>
      <c r="F76" s="265"/>
      <c r="G76" s="45"/>
      <c r="H76" s="46" t="s">
        <v>47</v>
      </c>
      <c r="I76" s="46">
        <f t="shared" si="15"/>
        <v>1000</v>
      </c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275"/>
      <c r="AC76" s="275"/>
      <c r="AD76" s="275">
        <v>1000</v>
      </c>
      <c r="AE76" s="275"/>
      <c r="AF76" s="275"/>
      <c r="AG76" s="275"/>
      <c r="AH76" s="275"/>
      <c r="AI76" s="275"/>
      <c r="AJ76" s="275"/>
      <c r="AK76" s="275"/>
      <c r="AL76" s="275"/>
      <c r="AM76" s="275"/>
      <c r="AN76" s="275"/>
      <c r="AO76" s="65"/>
      <c r="AP76" s="285"/>
      <c r="AQ76" s="286"/>
      <c r="AR76" s="286"/>
      <c r="AS76" s="32"/>
      <c r="AT76" s="32"/>
      <c r="AU76" s="285"/>
      <c r="AV76" s="285"/>
      <c r="AW76" s="285"/>
      <c r="AX76" s="285"/>
      <c r="AY76" s="285"/>
      <c r="AZ76" s="285"/>
      <c r="BA76" s="285"/>
      <c r="BB76" s="285"/>
      <c r="BC76" s="285"/>
      <c r="BD76" s="285"/>
      <c r="BE76" s="285"/>
      <c r="BF76" s="285"/>
      <c r="BG76" s="285"/>
      <c r="BH76" s="285"/>
      <c r="BI76" s="285"/>
      <c r="BJ76" s="285"/>
      <c r="BK76" s="285"/>
      <c r="BL76" s="285"/>
      <c r="BM76" s="285"/>
      <c r="BN76" s="285"/>
      <c r="BO76" s="285"/>
      <c r="BP76" s="285"/>
      <c r="BQ76" s="285"/>
      <c r="BR76" s="285"/>
      <c r="BS76" s="285"/>
      <c r="BT76" s="285"/>
      <c r="BU76" s="285"/>
      <c r="BV76" s="285"/>
      <c r="BW76" s="285"/>
      <c r="BX76" s="285"/>
      <c r="BY76" s="285"/>
      <c r="BZ76" s="285"/>
      <c r="CA76" s="285"/>
      <c r="CB76" s="285"/>
      <c r="CC76" s="285"/>
      <c r="CD76" s="285"/>
      <c r="CE76" s="285"/>
      <c r="CF76" s="285"/>
      <c r="CG76" s="285"/>
      <c r="CH76" s="285"/>
      <c r="CI76" s="285"/>
      <c r="CJ76" s="285"/>
      <c r="CK76" s="285"/>
      <c r="CL76" s="285"/>
      <c r="CM76" s="285"/>
      <c r="CN76" s="285"/>
      <c r="CO76" s="285"/>
      <c r="CP76" s="285"/>
      <c r="CQ76" s="285"/>
      <c r="CR76" s="285"/>
      <c r="CS76" s="285"/>
      <c r="CT76" s="285"/>
      <c r="CU76" s="285"/>
      <c r="CV76" s="285"/>
      <c r="CW76" s="285"/>
      <c r="CX76" s="285"/>
      <c r="CY76" s="285"/>
      <c r="CZ76" s="285"/>
      <c r="DA76" s="285"/>
      <c r="DB76" s="285"/>
      <c r="DC76" s="285"/>
      <c r="DD76" s="285"/>
      <c r="DE76" s="285"/>
      <c r="DF76" s="285"/>
      <c r="DG76" s="285"/>
      <c r="DH76" s="285"/>
      <c r="DI76" s="285"/>
      <c r="DJ76" s="285"/>
      <c r="DK76" s="285"/>
      <c r="DL76" s="285"/>
    </row>
    <row r="77" s="248" customFormat="1" ht="17.8" customHeight="1" spans="1:116">
      <c r="A77" s="258">
        <v>33</v>
      </c>
      <c r="B77" s="259" t="s">
        <v>16</v>
      </c>
      <c r="C77" s="266" t="s">
        <v>78</v>
      </c>
      <c r="D77" s="261" t="s">
        <v>44</v>
      </c>
      <c r="E77" s="37">
        <v>7</v>
      </c>
      <c r="F77" s="262" t="s">
        <v>45</v>
      </c>
      <c r="G77" s="39">
        <f t="shared" si="14"/>
        <v>1507</v>
      </c>
      <c r="H77" s="40" t="s">
        <v>46</v>
      </c>
      <c r="I77" s="40">
        <f t="shared" si="15"/>
        <v>10000</v>
      </c>
      <c r="J77" s="277"/>
      <c r="K77" s="277"/>
      <c r="L77" s="277">
        <v>5000</v>
      </c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>
        <v>5000</v>
      </c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67"/>
      <c r="AP77" s="90"/>
      <c r="AQ77" s="284"/>
      <c r="AR77" s="284"/>
      <c r="AS77" s="99"/>
      <c r="AT77" s="99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</row>
    <row r="78" s="249" customFormat="1" ht="17.8" customHeight="1" spans="1:116">
      <c r="A78" s="263"/>
      <c r="B78" s="259"/>
      <c r="C78" s="261"/>
      <c r="D78" s="261"/>
      <c r="E78" s="43"/>
      <c r="F78" s="265"/>
      <c r="G78" s="45"/>
      <c r="H78" s="46" t="s">
        <v>47</v>
      </c>
      <c r="I78" s="46">
        <f t="shared" si="15"/>
        <v>8500</v>
      </c>
      <c r="J78" s="275"/>
      <c r="K78" s="275"/>
      <c r="L78" s="275">
        <v>3500</v>
      </c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>
        <v>5000</v>
      </c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275"/>
      <c r="AL78" s="275"/>
      <c r="AM78" s="275"/>
      <c r="AN78" s="275"/>
      <c r="AO78" s="65"/>
      <c r="AP78" s="285"/>
      <c r="AQ78" s="286"/>
      <c r="AR78" s="286"/>
      <c r="AS78" s="32"/>
      <c r="AT78" s="32"/>
      <c r="AU78" s="285"/>
      <c r="AV78" s="285"/>
      <c r="AW78" s="285"/>
      <c r="AX78" s="285"/>
      <c r="AY78" s="285"/>
      <c r="AZ78" s="285"/>
      <c r="BA78" s="285"/>
      <c r="BB78" s="285"/>
      <c r="BC78" s="285"/>
      <c r="BD78" s="285"/>
      <c r="BE78" s="285"/>
      <c r="BF78" s="285"/>
      <c r="BG78" s="285"/>
      <c r="BH78" s="285"/>
      <c r="BI78" s="285"/>
      <c r="BJ78" s="285"/>
      <c r="BK78" s="285"/>
      <c r="BL78" s="285"/>
      <c r="BM78" s="285"/>
      <c r="BN78" s="285"/>
      <c r="BO78" s="285"/>
      <c r="BP78" s="285"/>
      <c r="BQ78" s="285"/>
      <c r="BR78" s="285"/>
      <c r="BS78" s="285"/>
      <c r="BT78" s="285"/>
      <c r="BU78" s="285"/>
      <c r="BV78" s="285"/>
      <c r="BW78" s="285"/>
      <c r="BX78" s="285"/>
      <c r="BY78" s="285"/>
      <c r="BZ78" s="285"/>
      <c r="CA78" s="285"/>
      <c r="CB78" s="285"/>
      <c r="CC78" s="285"/>
      <c r="CD78" s="285"/>
      <c r="CE78" s="285"/>
      <c r="CF78" s="285"/>
      <c r="CG78" s="285"/>
      <c r="CH78" s="285"/>
      <c r="CI78" s="285"/>
      <c r="CJ78" s="285"/>
      <c r="CK78" s="285"/>
      <c r="CL78" s="285"/>
      <c r="CM78" s="285"/>
      <c r="CN78" s="285"/>
      <c r="CO78" s="285"/>
      <c r="CP78" s="285"/>
      <c r="CQ78" s="285"/>
      <c r="CR78" s="285"/>
      <c r="CS78" s="285"/>
      <c r="CT78" s="285"/>
      <c r="CU78" s="285"/>
      <c r="CV78" s="285"/>
      <c r="CW78" s="285"/>
      <c r="CX78" s="285"/>
      <c r="CY78" s="285"/>
      <c r="CZ78" s="285"/>
      <c r="DA78" s="285"/>
      <c r="DB78" s="285"/>
      <c r="DC78" s="285"/>
      <c r="DD78" s="285"/>
      <c r="DE78" s="285"/>
      <c r="DF78" s="285"/>
      <c r="DG78" s="285"/>
      <c r="DH78" s="285"/>
      <c r="DI78" s="285"/>
      <c r="DJ78" s="285"/>
      <c r="DK78" s="285"/>
      <c r="DL78" s="285"/>
    </row>
    <row r="79" s="248" customFormat="1" ht="17.8" customHeight="1" spans="1:116">
      <c r="A79" s="258">
        <v>34</v>
      </c>
      <c r="B79" s="259" t="s">
        <v>16</v>
      </c>
      <c r="C79" s="266" t="s">
        <v>78</v>
      </c>
      <c r="D79" s="287" t="s">
        <v>67</v>
      </c>
      <c r="E79" s="37">
        <v>35</v>
      </c>
      <c r="F79" s="262" t="s">
        <v>45</v>
      </c>
      <c r="G79" s="39">
        <f t="shared" si="14"/>
        <v>35</v>
      </c>
      <c r="H79" s="40" t="s">
        <v>46</v>
      </c>
      <c r="I79" s="40">
        <f t="shared" si="15"/>
        <v>0</v>
      </c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L79" s="277"/>
      <c r="AM79" s="277"/>
      <c r="AN79" s="277"/>
      <c r="AO79" s="67"/>
      <c r="AP79" s="90"/>
      <c r="AQ79" s="284"/>
      <c r="AR79" s="284"/>
      <c r="AS79" s="99"/>
      <c r="AT79" s="99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  <c r="DL79" s="90"/>
    </row>
    <row r="80" s="249" customFormat="1" ht="17.8" customHeight="1" spans="1:116">
      <c r="A80" s="263"/>
      <c r="B80" s="259"/>
      <c r="C80" s="261"/>
      <c r="D80" s="269"/>
      <c r="E80" s="43"/>
      <c r="F80" s="265"/>
      <c r="G80" s="45"/>
      <c r="H80" s="46" t="s">
        <v>47</v>
      </c>
      <c r="I80" s="46">
        <f t="shared" si="15"/>
        <v>0</v>
      </c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65"/>
      <c r="AP80" s="285"/>
      <c r="AQ80" s="286"/>
      <c r="AR80" s="286"/>
      <c r="AS80" s="32"/>
      <c r="AT80" s="32"/>
      <c r="AU80" s="285"/>
      <c r="AV80" s="285"/>
      <c r="AW80" s="285"/>
      <c r="AX80" s="285"/>
      <c r="AY80" s="285"/>
      <c r="AZ80" s="285"/>
      <c r="BA80" s="285"/>
      <c r="BB80" s="285"/>
      <c r="BC80" s="285"/>
      <c r="BD80" s="285"/>
      <c r="BE80" s="285"/>
      <c r="BF80" s="285"/>
      <c r="BG80" s="285"/>
      <c r="BH80" s="285"/>
      <c r="BI80" s="285"/>
      <c r="BJ80" s="285"/>
      <c r="BK80" s="285"/>
      <c r="BL80" s="285"/>
      <c r="BM80" s="285"/>
      <c r="BN80" s="285"/>
      <c r="BO80" s="285"/>
      <c r="BP80" s="285"/>
      <c r="BQ80" s="285"/>
      <c r="BR80" s="285"/>
      <c r="BS80" s="285"/>
      <c r="BT80" s="285"/>
      <c r="BU80" s="285"/>
      <c r="BV80" s="285"/>
      <c r="BW80" s="285"/>
      <c r="BX80" s="285"/>
      <c r="BY80" s="285"/>
      <c r="BZ80" s="285"/>
      <c r="CA80" s="285"/>
      <c r="CB80" s="285"/>
      <c r="CC80" s="285"/>
      <c r="CD80" s="285"/>
      <c r="CE80" s="285"/>
      <c r="CF80" s="285"/>
      <c r="CG80" s="285"/>
      <c r="CH80" s="285"/>
      <c r="CI80" s="285"/>
      <c r="CJ80" s="285"/>
      <c r="CK80" s="285"/>
      <c r="CL80" s="285"/>
      <c r="CM80" s="285"/>
      <c r="CN80" s="285"/>
      <c r="CO80" s="285"/>
      <c r="CP80" s="285"/>
      <c r="CQ80" s="285"/>
      <c r="CR80" s="285"/>
      <c r="CS80" s="285"/>
      <c r="CT80" s="285"/>
      <c r="CU80" s="285"/>
      <c r="CV80" s="285"/>
      <c r="CW80" s="285"/>
      <c r="CX80" s="285"/>
      <c r="CY80" s="285"/>
      <c r="CZ80" s="285"/>
      <c r="DA80" s="285"/>
      <c r="DB80" s="285"/>
      <c r="DC80" s="285"/>
      <c r="DD80" s="285"/>
      <c r="DE80" s="285"/>
      <c r="DF80" s="285"/>
      <c r="DG80" s="285"/>
      <c r="DH80" s="285"/>
      <c r="DI80" s="285"/>
      <c r="DJ80" s="285"/>
      <c r="DK80" s="285"/>
      <c r="DL80" s="285"/>
    </row>
    <row r="81" s="248" customFormat="1" ht="17.8" customHeight="1" spans="1:116">
      <c r="A81" s="258">
        <v>35</v>
      </c>
      <c r="B81" s="259" t="s">
        <v>16</v>
      </c>
      <c r="C81" s="266" t="s">
        <v>78</v>
      </c>
      <c r="D81" s="266" t="s">
        <v>48</v>
      </c>
      <c r="E81" s="37">
        <v>779</v>
      </c>
      <c r="F81" s="262" t="s">
        <v>45</v>
      </c>
      <c r="G81" s="39">
        <f>E81+I81-I82</f>
        <v>779</v>
      </c>
      <c r="H81" s="40" t="s">
        <v>46</v>
      </c>
      <c r="I81" s="40">
        <f t="shared" si="15"/>
        <v>0</v>
      </c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67"/>
      <c r="AP81" s="90"/>
      <c r="AQ81" s="284"/>
      <c r="AR81" s="284"/>
      <c r="AS81" s="99"/>
      <c r="AT81" s="99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</row>
    <row r="82" s="249" customFormat="1" ht="17.8" customHeight="1" spans="1:116">
      <c r="A82" s="263"/>
      <c r="B82" s="259"/>
      <c r="C82" s="261"/>
      <c r="D82" s="261"/>
      <c r="E82" s="43"/>
      <c r="F82" s="265"/>
      <c r="G82" s="45"/>
      <c r="H82" s="46" t="s">
        <v>47</v>
      </c>
      <c r="I82" s="46">
        <f t="shared" si="15"/>
        <v>0</v>
      </c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275"/>
      <c r="AL82" s="275"/>
      <c r="AM82" s="275"/>
      <c r="AN82" s="275"/>
      <c r="AO82" s="65"/>
      <c r="AP82" s="285"/>
      <c r="AQ82" s="286"/>
      <c r="AR82" s="286"/>
      <c r="AS82" s="32"/>
      <c r="AT82" s="32"/>
      <c r="AU82" s="285"/>
      <c r="AV82" s="285"/>
      <c r="AW82" s="285"/>
      <c r="AX82" s="285"/>
      <c r="AY82" s="285"/>
      <c r="AZ82" s="285"/>
      <c r="BA82" s="285"/>
      <c r="BB82" s="285"/>
      <c r="BC82" s="285"/>
      <c r="BD82" s="285"/>
      <c r="BE82" s="285"/>
      <c r="BF82" s="285"/>
      <c r="BG82" s="285"/>
      <c r="BH82" s="285"/>
      <c r="BI82" s="285"/>
      <c r="BJ82" s="285"/>
      <c r="BK82" s="285"/>
      <c r="BL82" s="285"/>
      <c r="BM82" s="285"/>
      <c r="BN82" s="285"/>
      <c r="BO82" s="285"/>
      <c r="BP82" s="285"/>
      <c r="BQ82" s="285"/>
      <c r="BR82" s="285"/>
      <c r="BS82" s="285"/>
      <c r="BT82" s="285"/>
      <c r="BU82" s="285"/>
      <c r="BV82" s="285"/>
      <c r="BW82" s="285"/>
      <c r="BX82" s="285"/>
      <c r="BY82" s="285"/>
      <c r="BZ82" s="285"/>
      <c r="CA82" s="285"/>
      <c r="CB82" s="285"/>
      <c r="CC82" s="285"/>
      <c r="CD82" s="285"/>
      <c r="CE82" s="285"/>
      <c r="CF82" s="285"/>
      <c r="CG82" s="285"/>
      <c r="CH82" s="285"/>
      <c r="CI82" s="285"/>
      <c r="CJ82" s="285"/>
      <c r="CK82" s="285"/>
      <c r="CL82" s="285"/>
      <c r="CM82" s="285"/>
      <c r="CN82" s="285"/>
      <c r="CO82" s="285"/>
      <c r="CP82" s="285"/>
      <c r="CQ82" s="285"/>
      <c r="CR82" s="285"/>
      <c r="CS82" s="285"/>
      <c r="CT82" s="285"/>
      <c r="CU82" s="285"/>
      <c r="CV82" s="285"/>
      <c r="CW82" s="285"/>
      <c r="CX82" s="285"/>
      <c r="CY82" s="285"/>
      <c r="CZ82" s="285"/>
      <c r="DA82" s="285"/>
      <c r="DB82" s="285"/>
      <c r="DC82" s="285"/>
      <c r="DD82" s="285"/>
      <c r="DE82" s="285"/>
      <c r="DF82" s="285"/>
      <c r="DG82" s="285"/>
      <c r="DH82" s="285"/>
      <c r="DI82" s="285"/>
      <c r="DJ82" s="285"/>
      <c r="DK82" s="285"/>
      <c r="DL82" s="285"/>
    </row>
    <row r="83" s="248" customFormat="1" ht="17.8" customHeight="1" spans="1:116">
      <c r="A83" s="258">
        <v>34</v>
      </c>
      <c r="B83" s="259" t="s">
        <v>16</v>
      </c>
      <c r="C83" s="266" t="s">
        <v>79</v>
      </c>
      <c r="D83" s="287" t="s">
        <v>67</v>
      </c>
      <c r="E83" s="37">
        <v>235</v>
      </c>
      <c r="F83" s="262" t="s">
        <v>45</v>
      </c>
      <c r="G83" s="39">
        <f>E83+I83-I84</f>
        <v>235</v>
      </c>
      <c r="H83" s="40" t="s">
        <v>46</v>
      </c>
      <c r="I83" s="40">
        <f t="shared" si="15"/>
        <v>0</v>
      </c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  <c r="AI83" s="277"/>
      <c r="AJ83" s="277"/>
      <c r="AK83" s="277"/>
      <c r="AL83" s="277"/>
      <c r="AM83" s="277"/>
      <c r="AN83" s="277"/>
      <c r="AO83" s="67"/>
      <c r="AP83" s="90"/>
      <c r="AQ83" s="284"/>
      <c r="AR83" s="284"/>
      <c r="AS83" s="99"/>
      <c r="AT83" s="99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</row>
    <row r="84" s="249" customFormat="1" ht="17.8" customHeight="1" spans="1:116">
      <c r="A84" s="263"/>
      <c r="B84" s="259"/>
      <c r="C84" s="261"/>
      <c r="D84" s="269"/>
      <c r="E84" s="43"/>
      <c r="F84" s="265"/>
      <c r="G84" s="45"/>
      <c r="H84" s="46" t="s">
        <v>47</v>
      </c>
      <c r="I84" s="46">
        <f t="shared" si="15"/>
        <v>0</v>
      </c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275"/>
      <c r="AL84" s="275"/>
      <c r="AM84" s="275"/>
      <c r="AN84" s="275"/>
      <c r="AO84" s="65"/>
      <c r="AP84" s="285"/>
      <c r="AQ84" s="286"/>
      <c r="AR84" s="286"/>
      <c r="AS84" s="32"/>
      <c r="AT84" s="32"/>
      <c r="AU84" s="285"/>
      <c r="AV84" s="285"/>
      <c r="AW84" s="285"/>
      <c r="AX84" s="285"/>
      <c r="AY84" s="285"/>
      <c r="AZ84" s="285"/>
      <c r="BA84" s="285"/>
      <c r="BB84" s="285"/>
      <c r="BC84" s="285"/>
      <c r="BD84" s="285"/>
      <c r="BE84" s="285"/>
      <c r="BF84" s="285"/>
      <c r="BG84" s="285"/>
      <c r="BH84" s="285"/>
      <c r="BI84" s="285"/>
      <c r="BJ84" s="285"/>
      <c r="BK84" s="285"/>
      <c r="BL84" s="285"/>
      <c r="BM84" s="285"/>
      <c r="BN84" s="285"/>
      <c r="BO84" s="285"/>
      <c r="BP84" s="285"/>
      <c r="BQ84" s="285"/>
      <c r="BR84" s="285"/>
      <c r="BS84" s="285"/>
      <c r="BT84" s="285"/>
      <c r="BU84" s="285"/>
      <c r="BV84" s="285"/>
      <c r="BW84" s="285"/>
      <c r="BX84" s="285"/>
      <c r="BY84" s="285"/>
      <c r="BZ84" s="285"/>
      <c r="CA84" s="285"/>
      <c r="CB84" s="285"/>
      <c r="CC84" s="285"/>
      <c r="CD84" s="285"/>
      <c r="CE84" s="285"/>
      <c r="CF84" s="285"/>
      <c r="CG84" s="285"/>
      <c r="CH84" s="285"/>
      <c r="CI84" s="285"/>
      <c r="CJ84" s="285"/>
      <c r="CK84" s="285"/>
      <c r="CL84" s="285"/>
      <c r="CM84" s="285"/>
      <c r="CN84" s="285"/>
      <c r="CO84" s="285"/>
      <c r="CP84" s="285"/>
      <c r="CQ84" s="285"/>
      <c r="CR84" s="285"/>
      <c r="CS84" s="285"/>
      <c r="CT84" s="285"/>
      <c r="CU84" s="285"/>
      <c r="CV84" s="285"/>
      <c r="CW84" s="285"/>
      <c r="CX84" s="285"/>
      <c r="CY84" s="285"/>
      <c r="CZ84" s="285"/>
      <c r="DA84" s="285"/>
      <c r="DB84" s="285"/>
      <c r="DC84" s="285"/>
      <c r="DD84" s="285"/>
      <c r="DE84" s="285"/>
      <c r="DF84" s="285"/>
      <c r="DG84" s="285"/>
      <c r="DH84" s="285"/>
      <c r="DI84" s="285"/>
      <c r="DJ84" s="285"/>
      <c r="DK84" s="285"/>
      <c r="DL84" s="285"/>
    </row>
    <row r="85" s="248" customFormat="1" ht="17.8" customHeight="1" spans="1:116">
      <c r="A85" s="258">
        <v>36</v>
      </c>
      <c r="B85" s="259" t="s">
        <v>16</v>
      </c>
      <c r="C85" s="266" t="s">
        <v>80</v>
      </c>
      <c r="D85" s="261" t="s">
        <v>44</v>
      </c>
      <c r="E85" s="37">
        <v>3055</v>
      </c>
      <c r="F85" s="262" t="s">
        <v>45</v>
      </c>
      <c r="G85" s="39">
        <f>E85+I85-I86</f>
        <v>3055</v>
      </c>
      <c r="H85" s="40" t="s">
        <v>46</v>
      </c>
      <c r="I85" s="40">
        <f t="shared" ref="I85:I88" si="16">SUM(J85:AO85)</f>
        <v>0</v>
      </c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  <c r="AL85" s="277"/>
      <c r="AM85" s="277"/>
      <c r="AN85" s="277"/>
      <c r="AO85" s="67"/>
      <c r="AP85" s="90"/>
      <c r="AQ85" s="284"/>
      <c r="AR85" s="284"/>
      <c r="AS85" s="99"/>
      <c r="AT85" s="99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</row>
    <row r="86" s="249" customFormat="1" ht="17.8" customHeight="1" spans="1:116">
      <c r="A86" s="263"/>
      <c r="B86" s="259"/>
      <c r="C86" s="261"/>
      <c r="D86" s="261"/>
      <c r="E86" s="43"/>
      <c r="F86" s="265"/>
      <c r="G86" s="45"/>
      <c r="H86" s="46" t="s">
        <v>47</v>
      </c>
      <c r="I86" s="46">
        <f t="shared" si="16"/>
        <v>0</v>
      </c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275"/>
      <c r="AL86" s="275"/>
      <c r="AM86" s="275"/>
      <c r="AN86" s="275"/>
      <c r="AO86" s="65"/>
      <c r="AP86" s="285"/>
      <c r="AQ86" s="286"/>
      <c r="AR86" s="286"/>
      <c r="AS86" s="32"/>
      <c r="AT86" s="32"/>
      <c r="AU86" s="285"/>
      <c r="AV86" s="285"/>
      <c r="AW86" s="285"/>
      <c r="AX86" s="285"/>
      <c r="AY86" s="285"/>
      <c r="AZ86" s="285"/>
      <c r="BA86" s="285"/>
      <c r="BB86" s="285"/>
      <c r="BC86" s="285"/>
      <c r="BD86" s="285"/>
      <c r="BE86" s="285"/>
      <c r="BF86" s="285"/>
      <c r="BG86" s="285"/>
      <c r="BH86" s="285"/>
      <c r="BI86" s="285"/>
      <c r="BJ86" s="285"/>
      <c r="BK86" s="285"/>
      <c r="BL86" s="285"/>
      <c r="BM86" s="285"/>
      <c r="BN86" s="285"/>
      <c r="BO86" s="285"/>
      <c r="BP86" s="285"/>
      <c r="BQ86" s="285"/>
      <c r="BR86" s="285"/>
      <c r="BS86" s="285"/>
      <c r="BT86" s="285"/>
      <c r="BU86" s="285"/>
      <c r="BV86" s="285"/>
      <c r="BW86" s="285"/>
      <c r="BX86" s="285"/>
      <c r="BY86" s="285"/>
      <c r="BZ86" s="285"/>
      <c r="CA86" s="285"/>
      <c r="CB86" s="285"/>
      <c r="CC86" s="285"/>
      <c r="CD86" s="285"/>
      <c r="CE86" s="285"/>
      <c r="CF86" s="285"/>
      <c r="CG86" s="285"/>
      <c r="CH86" s="285"/>
      <c r="CI86" s="285"/>
      <c r="CJ86" s="285"/>
      <c r="CK86" s="285"/>
      <c r="CL86" s="285"/>
      <c r="CM86" s="285"/>
      <c r="CN86" s="285"/>
      <c r="CO86" s="285"/>
      <c r="CP86" s="285"/>
      <c r="CQ86" s="285"/>
      <c r="CR86" s="285"/>
      <c r="CS86" s="285"/>
      <c r="CT86" s="285"/>
      <c r="CU86" s="285"/>
      <c r="CV86" s="285"/>
      <c r="CW86" s="285"/>
      <c r="CX86" s="285"/>
      <c r="CY86" s="285"/>
      <c r="CZ86" s="285"/>
      <c r="DA86" s="285"/>
      <c r="DB86" s="285"/>
      <c r="DC86" s="285"/>
      <c r="DD86" s="285"/>
      <c r="DE86" s="285"/>
      <c r="DF86" s="285"/>
      <c r="DG86" s="285"/>
      <c r="DH86" s="285"/>
      <c r="DI86" s="285"/>
      <c r="DJ86" s="285"/>
      <c r="DK86" s="285"/>
      <c r="DL86" s="285"/>
    </row>
    <row r="87" s="248" customFormat="1" ht="17.8" customHeight="1" spans="1:116">
      <c r="A87" s="258">
        <v>37</v>
      </c>
      <c r="B87" s="259" t="s">
        <v>16</v>
      </c>
      <c r="C87" s="266" t="s">
        <v>80</v>
      </c>
      <c r="D87" s="261" t="s">
        <v>67</v>
      </c>
      <c r="E87" s="37">
        <v>630</v>
      </c>
      <c r="F87" s="262" t="s">
        <v>45</v>
      </c>
      <c r="G87" s="39">
        <f>E87+I87-I88</f>
        <v>630</v>
      </c>
      <c r="H87" s="40" t="s">
        <v>46</v>
      </c>
      <c r="I87" s="40">
        <f t="shared" si="16"/>
        <v>0</v>
      </c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  <c r="AL87" s="277"/>
      <c r="AM87" s="277"/>
      <c r="AN87" s="277"/>
      <c r="AO87" s="67"/>
      <c r="AP87" s="90"/>
      <c r="AQ87" s="284"/>
      <c r="AR87" s="284"/>
      <c r="AS87" s="99"/>
      <c r="AT87" s="99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</row>
    <row r="88" s="249" customFormat="1" ht="17.8" customHeight="1" spans="1:116">
      <c r="A88" s="263"/>
      <c r="B88" s="259"/>
      <c r="C88" s="261"/>
      <c r="D88" s="261"/>
      <c r="E88" s="43"/>
      <c r="F88" s="265"/>
      <c r="G88" s="45"/>
      <c r="H88" s="46" t="s">
        <v>47</v>
      </c>
      <c r="I88" s="46">
        <f t="shared" si="16"/>
        <v>0</v>
      </c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275"/>
      <c r="AL88" s="275"/>
      <c r="AM88" s="275"/>
      <c r="AN88" s="275"/>
      <c r="AO88" s="65"/>
      <c r="AP88" s="285"/>
      <c r="AQ88" s="286"/>
      <c r="AR88" s="286"/>
      <c r="AS88" s="32"/>
      <c r="AT88" s="32"/>
      <c r="AU88" s="285"/>
      <c r="AV88" s="285"/>
      <c r="AW88" s="285"/>
      <c r="AX88" s="285"/>
      <c r="AY88" s="285"/>
      <c r="AZ88" s="285"/>
      <c r="BA88" s="285"/>
      <c r="BB88" s="285"/>
      <c r="BC88" s="285"/>
      <c r="BD88" s="285"/>
      <c r="BE88" s="285"/>
      <c r="BF88" s="285"/>
      <c r="BG88" s="285"/>
      <c r="BH88" s="285"/>
      <c r="BI88" s="285"/>
      <c r="BJ88" s="285"/>
      <c r="BK88" s="285"/>
      <c r="BL88" s="285"/>
      <c r="BM88" s="285"/>
      <c r="BN88" s="285"/>
      <c r="BO88" s="285"/>
      <c r="BP88" s="285"/>
      <c r="BQ88" s="285"/>
      <c r="BR88" s="285"/>
      <c r="BS88" s="285"/>
      <c r="BT88" s="285"/>
      <c r="BU88" s="285"/>
      <c r="BV88" s="285"/>
      <c r="BW88" s="285"/>
      <c r="BX88" s="285"/>
      <c r="BY88" s="285"/>
      <c r="BZ88" s="285"/>
      <c r="CA88" s="285"/>
      <c r="CB88" s="285"/>
      <c r="CC88" s="285"/>
      <c r="CD88" s="285"/>
      <c r="CE88" s="285"/>
      <c r="CF88" s="285"/>
      <c r="CG88" s="285"/>
      <c r="CH88" s="285"/>
      <c r="CI88" s="285"/>
      <c r="CJ88" s="285"/>
      <c r="CK88" s="285"/>
      <c r="CL88" s="285"/>
      <c r="CM88" s="285"/>
      <c r="CN88" s="285"/>
      <c r="CO88" s="285"/>
      <c r="CP88" s="285"/>
      <c r="CQ88" s="285"/>
      <c r="CR88" s="285"/>
      <c r="CS88" s="285"/>
      <c r="CT88" s="285"/>
      <c r="CU88" s="285"/>
      <c r="CV88" s="285"/>
      <c r="CW88" s="285"/>
      <c r="CX88" s="285"/>
      <c r="CY88" s="285"/>
      <c r="CZ88" s="285"/>
      <c r="DA88" s="285"/>
      <c r="DB88" s="285"/>
      <c r="DC88" s="285"/>
      <c r="DD88" s="285"/>
      <c r="DE88" s="285"/>
      <c r="DF88" s="285"/>
      <c r="DG88" s="285"/>
      <c r="DH88" s="285"/>
      <c r="DI88" s="285"/>
      <c r="DJ88" s="285"/>
      <c r="DK88" s="285"/>
      <c r="DL88" s="285"/>
    </row>
    <row r="89" s="248" customFormat="1" ht="17.8" customHeight="1" spans="1:116">
      <c r="A89" s="258">
        <v>38</v>
      </c>
      <c r="B89" s="259" t="s">
        <v>16</v>
      </c>
      <c r="C89" s="266" t="s">
        <v>81</v>
      </c>
      <c r="D89" s="266" t="s">
        <v>44</v>
      </c>
      <c r="E89" s="37">
        <v>13500</v>
      </c>
      <c r="F89" s="262" t="s">
        <v>45</v>
      </c>
      <c r="G89" s="39">
        <f>E89+I89-I90</f>
        <v>13500</v>
      </c>
      <c r="H89" s="40" t="s">
        <v>46</v>
      </c>
      <c r="I89" s="40">
        <f t="shared" ref="I89:I97" si="17">SUM(J89:AO89)</f>
        <v>0</v>
      </c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277"/>
      <c r="AN89" s="277"/>
      <c r="AO89" s="67"/>
      <c r="AP89" s="90"/>
      <c r="AQ89" s="284"/>
      <c r="AR89" s="284"/>
      <c r="AS89" s="99"/>
      <c r="AT89" s="99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  <c r="DL89" s="90"/>
    </row>
    <row r="90" s="249" customFormat="1" ht="17.8" customHeight="1" spans="1:116">
      <c r="A90" s="263"/>
      <c r="B90" s="259"/>
      <c r="C90" s="261"/>
      <c r="D90" s="261"/>
      <c r="E90" s="43"/>
      <c r="F90" s="265"/>
      <c r="G90" s="45"/>
      <c r="H90" s="46" t="s">
        <v>47</v>
      </c>
      <c r="I90" s="46">
        <f t="shared" si="17"/>
        <v>0</v>
      </c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275"/>
      <c r="AL90" s="275"/>
      <c r="AM90" s="275"/>
      <c r="AN90" s="275"/>
      <c r="AO90" s="65"/>
      <c r="AP90" s="285"/>
      <c r="AQ90" s="286"/>
      <c r="AR90" s="286"/>
      <c r="AS90" s="32"/>
      <c r="AT90" s="32"/>
      <c r="AU90" s="285"/>
      <c r="AV90" s="285"/>
      <c r="AW90" s="285"/>
      <c r="AX90" s="285"/>
      <c r="AY90" s="285"/>
      <c r="AZ90" s="285"/>
      <c r="BA90" s="285"/>
      <c r="BB90" s="285"/>
      <c r="BC90" s="285"/>
      <c r="BD90" s="285"/>
      <c r="BE90" s="285"/>
      <c r="BF90" s="285"/>
      <c r="BG90" s="285"/>
      <c r="BH90" s="285"/>
      <c r="BI90" s="285"/>
      <c r="BJ90" s="285"/>
      <c r="BK90" s="285"/>
      <c r="BL90" s="285"/>
      <c r="BM90" s="285"/>
      <c r="BN90" s="285"/>
      <c r="BO90" s="285"/>
      <c r="BP90" s="285"/>
      <c r="BQ90" s="285"/>
      <c r="BR90" s="285"/>
      <c r="BS90" s="285"/>
      <c r="BT90" s="285"/>
      <c r="BU90" s="285"/>
      <c r="BV90" s="285"/>
      <c r="BW90" s="285"/>
      <c r="BX90" s="285"/>
      <c r="BY90" s="285"/>
      <c r="BZ90" s="285"/>
      <c r="CA90" s="285"/>
      <c r="CB90" s="285"/>
      <c r="CC90" s="285"/>
      <c r="CD90" s="285"/>
      <c r="CE90" s="285"/>
      <c r="CF90" s="285"/>
      <c r="CG90" s="285"/>
      <c r="CH90" s="285"/>
      <c r="CI90" s="285"/>
      <c r="CJ90" s="285"/>
      <c r="CK90" s="285"/>
      <c r="CL90" s="285"/>
      <c r="CM90" s="285"/>
      <c r="CN90" s="285"/>
      <c r="CO90" s="285"/>
      <c r="CP90" s="285"/>
      <c r="CQ90" s="285"/>
      <c r="CR90" s="285"/>
      <c r="CS90" s="285"/>
      <c r="CT90" s="285"/>
      <c r="CU90" s="285"/>
      <c r="CV90" s="285"/>
      <c r="CW90" s="285"/>
      <c r="CX90" s="285"/>
      <c r="CY90" s="285"/>
      <c r="CZ90" s="285"/>
      <c r="DA90" s="285"/>
      <c r="DB90" s="285"/>
      <c r="DC90" s="285"/>
      <c r="DD90" s="285"/>
      <c r="DE90" s="285"/>
      <c r="DF90" s="285"/>
      <c r="DG90" s="285"/>
      <c r="DH90" s="285"/>
      <c r="DI90" s="285"/>
      <c r="DJ90" s="285"/>
      <c r="DK90" s="285"/>
      <c r="DL90" s="285"/>
    </row>
    <row r="91" s="248" customFormat="1" ht="17.8" customHeight="1" spans="1:116">
      <c r="A91" s="258">
        <v>39</v>
      </c>
      <c r="B91" s="259" t="s">
        <v>16</v>
      </c>
      <c r="C91" s="266" t="s">
        <v>82</v>
      </c>
      <c r="D91" s="261" t="s">
        <v>44</v>
      </c>
      <c r="E91" s="37">
        <v>190</v>
      </c>
      <c r="F91" s="262" t="s">
        <v>45</v>
      </c>
      <c r="G91" s="39">
        <f>E91+I91-I92</f>
        <v>190</v>
      </c>
      <c r="H91" s="40" t="s">
        <v>46</v>
      </c>
      <c r="I91" s="40">
        <f t="shared" si="17"/>
        <v>0</v>
      </c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67"/>
      <c r="AP91" s="90"/>
      <c r="AQ91" s="284"/>
      <c r="AR91" s="284"/>
      <c r="AS91" s="99"/>
      <c r="AT91" s="99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  <c r="DL91" s="90"/>
    </row>
    <row r="92" s="249" customFormat="1" ht="17.8" customHeight="1" spans="1:116">
      <c r="A92" s="263"/>
      <c r="B92" s="259"/>
      <c r="C92" s="261"/>
      <c r="D92" s="261"/>
      <c r="E92" s="43"/>
      <c r="F92" s="265"/>
      <c r="G92" s="45"/>
      <c r="H92" s="46" t="s">
        <v>47</v>
      </c>
      <c r="I92" s="46">
        <f t="shared" si="17"/>
        <v>0</v>
      </c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275"/>
      <c r="AL92" s="275"/>
      <c r="AM92" s="275"/>
      <c r="AN92" s="275"/>
      <c r="AO92" s="65"/>
      <c r="AP92" s="285"/>
      <c r="AQ92" s="286"/>
      <c r="AR92" s="286"/>
      <c r="AS92" s="32"/>
      <c r="AT92" s="32"/>
      <c r="AU92" s="285"/>
      <c r="AV92" s="285"/>
      <c r="AW92" s="285"/>
      <c r="AX92" s="285"/>
      <c r="AY92" s="285"/>
      <c r="AZ92" s="285"/>
      <c r="BA92" s="285"/>
      <c r="BB92" s="285"/>
      <c r="BC92" s="285"/>
      <c r="BD92" s="285"/>
      <c r="BE92" s="285"/>
      <c r="BF92" s="285"/>
      <c r="BG92" s="285"/>
      <c r="BH92" s="285"/>
      <c r="BI92" s="285"/>
      <c r="BJ92" s="285"/>
      <c r="BK92" s="285"/>
      <c r="BL92" s="285"/>
      <c r="BM92" s="285"/>
      <c r="BN92" s="285"/>
      <c r="BO92" s="285"/>
      <c r="BP92" s="285"/>
      <c r="BQ92" s="285"/>
      <c r="BR92" s="285"/>
      <c r="BS92" s="285"/>
      <c r="BT92" s="285"/>
      <c r="BU92" s="285"/>
      <c r="BV92" s="285"/>
      <c r="BW92" s="285"/>
      <c r="BX92" s="285"/>
      <c r="BY92" s="285"/>
      <c r="BZ92" s="285"/>
      <c r="CA92" s="285"/>
      <c r="CB92" s="285"/>
      <c r="CC92" s="285"/>
      <c r="CD92" s="285"/>
      <c r="CE92" s="285"/>
      <c r="CF92" s="285"/>
      <c r="CG92" s="285"/>
      <c r="CH92" s="285"/>
      <c r="CI92" s="285"/>
      <c r="CJ92" s="285"/>
      <c r="CK92" s="285"/>
      <c r="CL92" s="285"/>
      <c r="CM92" s="285"/>
      <c r="CN92" s="285"/>
      <c r="CO92" s="285"/>
      <c r="CP92" s="285"/>
      <c r="CQ92" s="285"/>
      <c r="CR92" s="285"/>
      <c r="CS92" s="285"/>
      <c r="CT92" s="285"/>
      <c r="CU92" s="285"/>
      <c r="CV92" s="285"/>
      <c r="CW92" s="285"/>
      <c r="CX92" s="285"/>
      <c r="CY92" s="285"/>
      <c r="CZ92" s="285"/>
      <c r="DA92" s="285"/>
      <c r="DB92" s="285"/>
      <c r="DC92" s="285"/>
      <c r="DD92" s="285"/>
      <c r="DE92" s="285"/>
      <c r="DF92" s="285"/>
      <c r="DG92" s="285"/>
      <c r="DH92" s="285"/>
      <c r="DI92" s="285"/>
      <c r="DJ92" s="285"/>
      <c r="DK92" s="285"/>
      <c r="DL92" s="285"/>
    </row>
    <row r="93" s="248" customFormat="1" ht="17.8" customHeight="1" spans="1:116">
      <c r="A93" s="258">
        <v>40</v>
      </c>
      <c r="B93" s="259" t="s">
        <v>16</v>
      </c>
      <c r="C93" s="266" t="s">
        <v>83</v>
      </c>
      <c r="D93" s="261" t="s">
        <v>44</v>
      </c>
      <c r="E93" s="37">
        <v>445</v>
      </c>
      <c r="F93" s="262" t="s">
        <v>45</v>
      </c>
      <c r="G93" s="39">
        <f>E93+I93-I94</f>
        <v>445</v>
      </c>
      <c r="H93" s="40" t="s">
        <v>46</v>
      </c>
      <c r="I93" s="40">
        <f t="shared" si="17"/>
        <v>0</v>
      </c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67"/>
      <c r="AP93" s="90"/>
      <c r="AQ93" s="284"/>
      <c r="AR93" s="284"/>
      <c r="AS93" s="99"/>
      <c r="AT93" s="99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  <c r="DL93" s="90"/>
    </row>
    <row r="94" s="249" customFormat="1" ht="17.8" customHeight="1" spans="1:116">
      <c r="A94" s="263"/>
      <c r="B94" s="259"/>
      <c r="C94" s="261"/>
      <c r="D94" s="261"/>
      <c r="E94" s="43"/>
      <c r="F94" s="265"/>
      <c r="G94" s="45"/>
      <c r="H94" s="46" t="s">
        <v>47</v>
      </c>
      <c r="I94" s="46">
        <f t="shared" si="17"/>
        <v>0</v>
      </c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275"/>
      <c r="AL94" s="275"/>
      <c r="AM94" s="275"/>
      <c r="AN94" s="275"/>
      <c r="AO94" s="65"/>
      <c r="AP94" s="285"/>
      <c r="AQ94" s="286"/>
      <c r="AR94" s="286"/>
      <c r="AS94" s="32"/>
      <c r="AT94" s="32"/>
      <c r="AU94" s="285"/>
      <c r="AV94" s="285"/>
      <c r="AW94" s="285"/>
      <c r="AX94" s="285"/>
      <c r="AY94" s="285"/>
      <c r="AZ94" s="285"/>
      <c r="BA94" s="285"/>
      <c r="BB94" s="285"/>
      <c r="BC94" s="285"/>
      <c r="BD94" s="285"/>
      <c r="BE94" s="285"/>
      <c r="BF94" s="285"/>
      <c r="BG94" s="285"/>
      <c r="BH94" s="285"/>
      <c r="BI94" s="285"/>
      <c r="BJ94" s="285"/>
      <c r="BK94" s="285"/>
      <c r="BL94" s="285"/>
      <c r="BM94" s="285"/>
      <c r="BN94" s="285"/>
      <c r="BO94" s="285"/>
      <c r="BP94" s="285"/>
      <c r="BQ94" s="285"/>
      <c r="BR94" s="285"/>
      <c r="BS94" s="285"/>
      <c r="BT94" s="285"/>
      <c r="BU94" s="285"/>
      <c r="BV94" s="285"/>
      <c r="BW94" s="285"/>
      <c r="BX94" s="285"/>
      <c r="BY94" s="285"/>
      <c r="BZ94" s="285"/>
      <c r="CA94" s="285"/>
      <c r="CB94" s="285"/>
      <c r="CC94" s="285"/>
      <c r="CD94" s="285"/>
      <c r="CE94" s="285"/>
      <c r="CF94" s="285"/>
      <c r="CG94" s="285"/>
      <c r="CH94" s="285"/>
      <c r="CI94" s="285"/>
      <c r="CJ94" s="285"/>
      <c r="CK94" s="285"/>
      <c r="CL94" s="285"/>
      <c r="CM94" s="285"/>
      <c r="CN94" s="285"/>
      <c r="CO94" s="285"/>
      <c r="CP94" s="285"/>
      <c r="CQ94" s="285"/>
      <c r="CR94" s="285"/>
      <c r="CS94" s="285"/>
      <c r="CT94" s="285"/>
      <c r="CU94" s="285"/>
      <c r="CV94" s="285"/>
      <c r="CW94" s="285"/>
      <c r="CX94" s="285"/>
      <c r="CY94" s="285"/>
      <c r="CZ94" s="285"/>
      <c r="DA94" s="285"/>
      <c r="DB94" s="285"/>
      <c r="DC94" s="285"/>
      <c r="DD94" s="285"/>
      <c r="DE94" s="285"/>
      <c r="DF94" s="285"/>
      <c r="DG94" s="285"/>
      <c r="DH94" s="285"/>
      <c r="DI94" s="285"/>
      <c r="DJ94" s="285"/>
      <c r="DK94" s="285"/>
      <c r="DL94" s="285"/>
    </row>
    <row r="95" s="248" customFormat="1" ht="17.8" customHeight="1" spans="1:116">
      <c r="A95" s="258">
        <v>41</v>
      </c>
      <c r="B95" s="259" t="s">
        <v>16</v>
      </c>
      <c r="C95" s="266" t="s">
        <v>84</v>
      </c>
      <c r="D95" s="268" t="s">
        <v>44</v>
      </c>
      <c r="E95" s="37">
        <v>500</v>
      </c>
      <c r="F95" s="262" t="s">
        <v>45</v>
      </c>
      <c r="G95" s="39">
        <f>E95+I95-I96</f>
        <v>500</v>
      </c>
      <c r="H95" s="40" t="s">
        <v>46</v>
      </c>
      <c r="I95" s="40">
        <f t="shared" si="17"/>
        <v>0</v>
      </c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  <c r="AG95" s="277"/>
      <c r="AH95" s="277"/>
      <c r="AI95" s="277"/>
      <c r="AJ95" s="277"/>
      <c r="AK95" s="277"/>
      <c r="AL95" s="277"/>
      <c r="AM95" s="277"/>
      <c r="AN95" s="277"/>
      <c r="AO95" s="67"/>
      <c r="AP95" s="90"/>
      <c r="AQ95" s="284"/>
      <c r="AR95" s="284"/>
      <c r="AS95" s="99"/>
      <c r="AT95" s="99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  <c r="DL95" s="90"/>
    </row>
    <row r="96" s="249" customFormat="1" ht="17.8" customHeight="1" spans="1:116">
      <c r="A96" s="263"/>
      <c r="B96" s="259"/>
      <c r="C96" s="261"/>
      <c r="D96" s="268"/>
      <c r="E96" s="43"/>
      <c r="F96" s="265"/>
      <c r="G96" s="45"/>
      <c r="H96" s="46" t="s">
        <v>47</v>
      </c>
      <c r="I96" s="46">
        <f t="shared" si="17"/>
        <v>0</v>
      </c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  <c r="AD96" s="275"/>
      <c r="AE96" s="275"/>
      <c r="AF96" s="275"/>
      <c r="AG96" s="275"/>
      <c r="AH96" s="275"/>
      <c r="AI96" s="275"/>
      <c r="AJ96" s="275"/>
      <c r="AK96" s="275"/>
      <c r="AL96" s="275"/>
      <c r="AM96" s="275"/>
      <c r="AN96" s="275"/>
      <c r="AO96" s="65"/>
      <c r="AP96" s="285"/>
      <c r="AQ96" s="286"/>
      <c r="AR96" s="286"/>
      <c r="AS96" s="32"/>
      <c r="AT96" s="32"/>
      <c r="AU96" s="285"/>
      <c r="AV96" s="285"/>
      <c r="AW96" s="285"/>
      <c r="AX96" s="285"/>
      <c r="AY96" s="285"/>
      <c r="AZ96" s="285"/>
      <c r="BA96" s="285"/>
      <c r="BB96" s="285"/>
      <c r="BC96" s="285"/>
      <c r="BD96" s="285"/>
      <c r="BE96" s="285"/>
      <c r="BF96" s="285"/>
      <c r="BG96" s="285"/>
      <c r="BH96" s="285"/>
      <c r="BI96" s="285"/>
      <c r="BJ96" s="285"/>
      <c r="BK96" s="285"/>
      <c r="BL96" s="285"/>
      <c r="BM96" s="285"/>
      <c r="BN96" s="285"/>
      <c r="BO96" s="285"/>
      <c r="BP96" s="285"/>
      <c r="BQ96" s="285"/>
      <c r="BR96" s="285"/>
      <c r="BS96" s="285"/>
      <c r="BT96" s="285"/>
      <c r="BU96" s="285"/>
      <c r="BV96" s="285"/>
      <c r="BW96" s="285"/>
      <c r="BX96" s="285"/>
      <c r="BY96" s="285"/>
      <c r="BZ96" s="285"/>
      <c r="CA96" s="285"/>
      <c r="CB96" s="285"/>
      <c r="CC96" s="285"/>
      <c r="CD96" s="285"/>
      <c r="CE96" s="285"/>
      <c r="CF96" s="285"/>
      <c r="CG96" s="285"/>
      <c r="CH96" s="285"/>
      <c r="CI96" s="285"/>
      <c r="CJ96" s="285"/>
      <c r="CK96" s="285"/>
      <c r="CL96" s="285"/>
      <c r="CM96" s="285"/>
      <c r="CN96" s="285"/>
      <c r="CO96" s="285"/>
      <c r="CP96" s="285"/>
      <c r="CQ96" s="285"/>
      <c r="CR96" s="285"/>
      <c r="CS96" s="285"/>
      <c r="CT96" s="285"/>
      <c r="CU96" s="285"/>
      <c r="CV96" s="285"/>
      <c r="CW96" s="285"/>
      <c r="CX96" s="285"/>
      <c r="CY96" s="285"/>
      <c r="CZ96" s="285"/>
      <c r="DA96" s="285"/>
      <c r="DB96" s="285"/>
      <c r="DC96" s="285"/>
      <c r="DD96" s="285"/>
      <c r="DE96" s="285"/>
      <c r="DF96" s="285"/>
      <c r="DG96" s="285"/>
      <c r="DH96" s="285"/>
      <c r="DI96" s="285"/>
      <c r="DJ96" s="285"/>
      <c r="DK96" s="285"/>
      <c r="DL96" s="285"/>
    </row>
    <row r="97" s="248" customFormat="1" ht="17.8" customHeight="1" spans="1:116">
      <c r="A97" s="258">
        <v>42</v>
      </c>
      <c r="B97" s="288" t="s">
        <v>9</v>
      </c>
      <c r="C97" s="260" t="s">
        <v>85</v>
      </c>
      <c r="D97" s="266" t="s">
        <v>44</v>
      </c>
      <c r="E97" s="37">
        <v>52712</v>
      </c>
      <c r="F97" s="262" t="s">
        <v>45</v>
      </c>
      <c r="G97" s="39">
        <f t="shared" ref="G97:G101" si="18">E97+I97-I98</f>
        <v>47612</v>
      </c>
      <c r="H97" s="40" t="s">
        <v>46</v>
      </c>
      <c r="I97" s="40">
        <f t="shared" si="17"/>
        <v>0</v>
      </c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67"/>
      <c r="AP97" s="90"/>
      <c r="AQ97" s="284"/>
      <c r="AR97" s="284"/>
      <c r="AS97" s="99"/>
      <c r="AT97" s="99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</row>
    <row r="98" s="249" customFormat="1" ht="17.8" customHeight="1" spans="1:116">
      <c r="A98" s="263"/>
      <c r="B98" s="288"/>
      <c r="C98" s="264"/>
      <c r="D98" s="261"/>
      <c r="E98" s="43"/>
      <c r="F98" s="265"/>
      <c r="G98" s="45"/>
      <c r="H98" s="46" t="s">
        <v>47</v>
      </c>
      <c r="I98" s="46">
        <f t="shared" ref="I98:I104" si="19">SUM(J98:AO98)</f>
        <v>5100</v>
      </c>
      <c r="J98" s="275"/>
      <c r="K98" s="275"/>
      <c r="L98" s="275"/>
      <c r="M98" s="275"/>
      <c r="N98" s="275"/>
      <c r="O98" s="275"/>
      <c r="P98" s="275"/>
      <c r="Q98" s="275"/>
      <c r="R98" s="275"/>
      <c r="S98" s="275">
        <v>100</v>
      </c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>
        <v>1000</v>
      </c>
      <c r="AJ98" s="275">
        <v>4000</v>
      </c>
      <c r="AK98" s="275"/>
      <c r="AL98" s="275"/>
      <c r="AM98" s="275"/>
      <c r="AN98" s="275"/>
      <c r="AO98" s="65"/>
      <c r="AP98" s="285"/>
      <c r="AQ98" s="286"/>
      <c r="AR98" s="286"/>
      <c r="AS98" s="32"/>
      <c r="AT98" s="32"/>
      <c r="AU98" s="285"/>
      <c r="AV98" s="285"/>
      <c r="AW98" s="285"/>
      <c r="AX98" s="285"/>
      <c r="AY98" s="285"/>
      <c r="AZ98" s="285"/>
      <c r="BA98" s="285"/>
      <c r="BB98" s="285"/>
      <c r="BC98" s="285"/>
      <c r="BD98" s="285"/>
      <c r="BE98" s="285"/>
      <c r="BF98" s="285"/>
      <c r="BG98" s="285"/>
      <c r="BH98" s="285"/>
      <c r="BI98" s="285"/>
      <c r="BJ98" s="285"/>
      <c r="BK98" s="285"/>
      <c r="BL98" s="285"/>
      <c r="BM98" s="285"/>
      <c r="BN98" s="285"/>
      <c r="BO98" s="285"/>
      <c r="BP98" s="285"/>
      <c r="BQ98" s="285"/>
      <c r="BR98" s="285"/>
      <c r="BS98" s="285"/>
      <c r="BT98" s="285"/>
      <c r="BU98" s="285"/>
      <c r="BV98" s="285"/>
      <c r="BW98" s="285"/>
      <c r="BX98" s="285"/>
      <c r="BY98" s="285"/>
      <c r="BZ98" s="285"/>
      <c r="CA98" s="285"/>
      <c r="CB98" s="285"/>
      <c r="CC98" s="285"/>
      <c r="CD98" s="285"/>
      <c r="CE98" s="285"/>
      <c r="CF98" s="285"/>
      <c r="CG98" s="285"/>
      <c r="CH98" s="285"/>
      <c r="CI98" s="285"/>
      <c r="CJ98" s="285"/>
      <c r="CK98" s="285"/>
      <c r="CL98" s="285"/>
      <c r="CM98" s="285"/>
      <c r="CN98" s="285"/>
      <c r="CO98" s="285"/>
      <c r="CP98" s="285"/>
      <c r="CQ98" s="285"/>
      <c r="CR98" s="285"/>
      <c r="CS98" s="285"/>
      <c r="CT98" s="285"/>
      <c r="CU98" s="285"/>
      <c r="CV98" s="285"/>
      <c r="CW98" s="285"/>
      <c r="CX98" s="285"/>
      <c r="CY98" s="285"/>
      <c r="CZ98" s="285"/>
      <c r="DA98" s="285"/>
      <c r="DB98" s="285"/>
      <c r="DC98" s="285"/>
      <c r="DD98" s="285"/>
      <c r="DE98" s="285"/>
      <c r="DF98" s="285"/>
      <c r="DG98" s="285"/>
      <c r="DH98" s="285"/>
      <c r="DI98" s="285"/>
      <c r="DJ98" s="285"/>
      <c r="DK98" s="285"/>
      <c r="DL98" s="285"/>
    </row>
    <row r="99" s="248" customFormat="1" ht="17.8" customHeight="1" spans="1:116">
      <c r="A99" s="258">
        <v>43</v>
      </c>
      <c r="B99" s="259" t="s">
        <v>9</v>
      </c>
      <c r="C99" s="260" t="s">
        <v>85</v>
      </c>
      <c r="D99" s="266" t="s">
        <v>48</v>
      </c>
      <c r="E99" s="37">
        <v>13695</v>
      </c>
      <c r="F99" s="262" t="s">
        <v>45</v>
      </c>
      <c r="G99" s="39">
        <f t="shared" si="18"/>
        <v>11695</v>
      </c>
      <c r="H99" s="40" t="s">
        <v>46</v>
      </c>
      <c r="I99" s="40">
        <f t="shared" si="19"/>
        <v>0</v>
      </c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67"/>
      <c r="AP99" s="90"/>
      <c r="AQ99" s="284"/>
      <c r="AR99" s="284"/>
      <c r="AS99" s="99"/>
      <c r="AT99" s="99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  <c r="DL99" s="90"/>
    </row>
    <row r="100" s="249" customFormat="1" ht="17.8" customHeight="1" spans="1:116">
      <c r="A100" s="263"/>
      <c r="B100" s="259"/>
      <c r="C100" s="264"/>
      <c r="D100" s="261"/>
      <c r="E100" s="43"/>
      <c r="F100" s="265"/>
      <c r="G100" s="45"/>
      <c r="H100" s="46" t="s">
        <v>47</v>
      </c>
      <c r="I100" s="46">
        <f t="shared" si="19"/>
        <v>2000</v>
      </c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>
        <v>2000</v>
      </c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65"/>
      <c r="AP100" s="285"/>
      <c r="AQ100" s="286"/>
      <c r="AR100" s="286"/>
      <c r="AS100" s="32"/>
      <c r="AT100" s="32"/>
      <c r="AU100" s="285"/>
      <c r="AV100" s="285"/>
      <c r="AW100" s="285"/>
      <c r="AX100" s="285"/>
      <c r="AY100" s="285"/>
      <c r="AZ100" s="285"/>
      <c r="BA100" s="285"/>
      <c r="BB100" s="285"/>
      <c r="BC100" s="285"/>
      <c r="BD100" s="285"/>
      <c r="BE100" s="285"/>
      <c r="BF100" s="285"/>
      <c r="BG100" s="285"/>
      <c r="BH100" s="285"/>
      <c r="BI100" s="285"/>
      <c r="BJ100" s="285"/>
      <c r="BK100" s="285"/>
      <c r="BL100" s="285"/>
      <c r="BM100" s="285"/>
      <c r="BN100" s="285"/>
      <c r="BO100" s="285"/>
      <c r="BP100" s="285"/>
      <c r="BQ100" s="285"/>
      <c r="BR100" s="285"/>
      <c r="BS100" s="285"/>
      <c r="BT100" s="285"/>
      <c r="BU100" s="285"/>
      <c r="BV100" s="285"/>
      <c r="BW100" s="285"/>
      <c r="BX100" s="285"/>
      <c r="BY100" s="285"/>
      <c r="BZ100" s="285"/>
      <c r="CA100" s="285"/>
      <c r="CB100" s="285"/>
      <c r="CC100" s="285"/>
      <c r="CD100" s="285"/>
      <c r="CE100" s="285"/>
      <c r="CF100" s="285"/>
      <c r="CG100" s="285"/>
      <c r="CH100" s="285"/>
      <c r="CI100" s="285"/>
      <c r="CJ100" s="285"/>
      <c r="CK100" s="285"/>
      <c r="CL100" s="285"/>
      <c r="CM100" s="285"/>
      <c r="CN100" s="285"/>
      <c r="CO100" s="285"/>
      <c r="CP100" s="285"/>
      <c r="CQ100" s="285"/>
      <c r="CR100" s="285"/>
      <c r="CS100" s="285"/>
      <c r="CT100" s="285"/>
      <c r="CU100" s="285"/>
      <c r="CV100" s="285"/>
      <c r="CW100" s="285"/>
      <c r="CX100" s="285"/>
      <c r="CY100" s="285"/>
      <c r="CZ100" s="285"/>
      <c r="DA100" s="285"/>
      <c r="DB100" s="285"/>
      <c r="DC100" s="285"/>
      <c r="DD100" s="285"/>
      <c r="DE100" s="285"/>
      <c r="DF100" s="285"/>
      <c r="DG100" s="285"/>
      <c r="DH100" s="285"/>
      <c r="DI100" s="285"/>
      <c r="DJ100" s="285"/>
      <c r="DK100" s="285"/>
      <c r="DL100" s="285"/>
    </row>
    <row r="101" s="248" customFormat="1" ht="17.8" customHeight="1" spans="1:116">
      <c r="A101" s="258">
        <v>44</v>
      </c>
      <c r="B101" s="259" t="s">
        <v>9</v>
      </c>
      <c r="C101" s="260" t="s">
        <v>85</v>
      </c>
      <c r="D101" s="266" t="s">
        <v>53</v>
      </c>
      <c r="E101" s="37">
        <v>19780</v>
      </c>
      <c r="F101" s="262" t="s">
        <v>45</v>
      </c>
      <c r="G101" s="39">
        <f>E101+I101-I102</f>
        <v>12780</v>
      </c>
      <c r="H101" s="40" t="s">
        <v>46</v>
      </c>
      <c r="I101" s="40">
        <f t="shared" si="19"/>
        <v>0</v>
      </c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67"/>
      <c r="AP101" s="90"/>
      <c r="AQ101" s="284"/>
      <c r="AR101" s="284"/>
      <c r="AS101" s="99"/>
      <c r="AT101" s="99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  <c r="DL101" s="90"/>
    </row>
    <row r="102" s="249" customFormat="1" ht="17.8" customHeight="1" spans="1:116">
      <c r="A102" s="263"/>
      <c r="B102" s="259"/>
      <c r="C102" s="264"/>
      <c r="D102" s="261"/>
      <c r="E102" s="43"/>
      <c r="F102" s="265"/>
      <c r="G102" s="45"/>
      <c r="H102" s="46" t="s">
        <v>47</v>
      </c>
      <c r="I102" s="46">
        <f t="shared" si="19"/>
        <v>7000</v>
      </c>
      <c r="J102" s="275"/>
      <c r="K102" s="275"/>
      <c r="L102" s="275"/>
      <c r="M102" s="275"/>
      <c r="N102" s="275">
        <v>2000</v>
      </c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  <c r="AD102" s="275"/>
      <c r="AE102" s="275"/>
      <c r="AF102" s="275"/>
      <c r="AG102" s="275"/>
      <c r="AH102" s="275"/>
      <c r="AI102" s="275"/>
      <c r="AJ102" s="275"/>
      <c r="AK102" s="275"/>
      <c r="AL102" s="275">
        <v>5000</v>
      </c>
      <c r="AM102" s="275"/>
      <c r="AN102" s="275"/>
      <c r="AO102" s="65"/>
      <c r="AP102" s="285"/>
      <c r="AQ102" s="286"/>
      <c r="AR102" s="286"/>
      <c r="AS102" s="32"/>
      <c r="AT102" s="32"/>
      <c r="AU102" s="285"/>
      <c r="AV102" s="285"/>
      <c r="AW102" s="285"/>
      <c r="AX102" s="285"/>
      <c r="AY102" s="285"/>
      <c r="AZ102" s="285"/>
      <c r="BA102" s="285"/>
      <c r="BB102" s="285"/>
      <c r="BC102" s="285"/>
      <c r="BD102" s="285"/>
      <c r="BE102" s="285"/>
      <c r="BF102" s="285"/>
      <c r="BG102" s="285"/>
      <c r="BH102" s="285"/>
      <c r="BI102" s="285"/>
      <c r="BJ102" s="285"/>
      <c r="BK102" s="285"/>
      <c r="BL102" s="285"/>
      <c r="BM102" s="285"/>
      <c r="BN102" s="285"/>
      <c r="BO102" s="285"/>
      <c r="BP102" s="285"/>
      <c r="BQ102" s="285"/>
      <c r="BR102" s="285"/>
      <c r="BS102" s="285"/>
      <c r="BT102" s="285"/>
      <c r="BU102" s="285"/>
      <c r="BV102" s="285"/>
      <c r="BW102" s="285"/>
      <c r="BX102" s="285"/>
      <c r="BY102" s="285"/>
      <c r="BZ102" s="285"/>
      <c r="CA102" s="285"/>
      <c r="CB102" s="285"/>
      <c r="CC102" s="285"/>
      <c r="CD102" s="285"/>
      <c r="CE102" s="285"/>
      <c r="CF102" s="285"/>
      <c r="CG102" s="285"/>
      <c r="CH102" s="285"/>
      <c r="CI102" s="285"/>
      <c r="CJ102" s="285"/>
      <c r="CK102" s="285"/>
      <c r="CL102" s="285"/>
      <c r="CM102" s="285"/>
      <c r="CN102" s="285"/>
      <c r="CO102" s="285"/>
      <c r="CP102" s="285"/>
      <c r="CQ102" s="285"/>
      <c r="CR102" s="285"/>
      <c r="CS102" s="285"/>
      <c r="CT102" s="285"/>
      <c r="CU102" s="285"/>
      <c r="CV102" s="285"/>
      <c r="CW102" s="285"/>
      <c r="CX102" s="285"/>
      <c r="CY102" s="285"/>
      <c r="CZ102" s="285"/>
      <c r="DA102" s="285"/>
      <c r="DB102" s="285"/>
      <c r="DC102" s="285"/>
      <c r="DD102" s="285"/>
      <c r="DE102" s="285"/>
      <c r="DF102" s="285"/>
      <c r="DG102" s="285"/>
      <c r="DH102" s="285"/>
      <c r="DI102" s="285"/>
      <c r="DJ102" s="285"/>
      <c r="DK102" s="285"/>
      <c r="DL102" s="285"/>
    </row>
    <row r="103" s="248" customFormat="1" ht="17.8" customHeight="1" spans="1:116">
      <c r="A103" s="258">
        <v>45</v>
      </c>
      <c r="B103" s="259" t="s">
        <v>9</v>
      </c>
      <c r="C103" s="260" t="s">
        <v>85</v>
      </c>
      <c r="D103" s="266" t="s">
        <v>51</v>
      </c>
      <c r="E103" s="37">
        <v>1035</v>
      </c>
      <c r="F103" s="262" t="s">
        <v>45</v>
      </c>
      <c r="G103" s="39">
        <f>E103+I103-I104</f>
        <v>1035</v>
      </c>
      <c r="H103" s="40" t="s">
        <v>46</v>
      </c>
      <c r="I103" s="40">
        <f t="shared" si="19"/>
        <v>0</v>
      </c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67"/>
      <c r="AP103" s="90"/>
      <c r="AQ103" s="284"/>
      <c r="AR103" s="284"/>
      <c r="AS103" s="99"/>
      <c r="AT103" s="99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  <c r="DL103" s="90"/>
    </row>
    <row r="104" s="249" customFormat="1" ht="17.8" customHeight="1" spans="1:116">
      <c r="A104" s="263"/>
      <c r="B104" s="259"/>
      <c r="C104" s="264"/>
      <c r="D104" s="261"/>
      <c r="E104" s="43"/>
      <c r="F104" s="265"/>
      <c r="G104" s="45"/>
      <c r="H104" s="46" t="s">
        <v>47</v>
      </c>
      <c r="I104" s="46">
        <f t="shared" si="19"/>
        <v>0</v>
      </c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  <c r="AD104" s="275"/>
      <c r="AE104" s="275"/>
      <c r="AF104" s="275"/>
      <c r="AG104" s="275"/>
      <c r="AH104" s="275"/>
      <c r="AI104" s="275"/>
      <c r="AJ104" s="275"/>
      <c r="AK104" s="275"/>
      <c r="AL104" s="275"/>
      <c r="AM104" s="275"/>
      <c r="AN104" s="275"/>
      <c r="AO104" s="65"/>
      <c r="AP104" s="285"/>
      <c r="AQ104" s="286"/>
      <c r="AR104" s="286"/>
      <c r="AS104" s="32"/>
      <c r="AT104" s="32"/>
      <c r="AU104" s="285"/>
      <c r="AV104" s="285"/>
      <c r="AW104" s="285"/>
      <c r="AX104" s="285"/>
      <c r="AY104" s="285"/>
      <c r="AZ104" s="285"/>
      <c r="BA104" s="285"/>
      <c r="BB104" s="285"/>
      <c r="BC104" s="285"/>
      <c r="BD104" s="285"/>
      <c r="BE104" s="285"/>
      <c r="BF104" s="285"/>
      <c r="BG104" s="285"/>
      <c r="BH104" s="285"/>
      <c r="BI104" s="285"/>
      <c r="BJ104" s="285"/>
      <c r="BK104" s="285"/>
      <c r="BL104" s="285"/>
      <c r="BM104" s="285"/>
      <c r="BN104" s="285"/>
      <c r="BO104" s="285"/>
      <c r="BP104" s="285"/>
      <c r="BQ104" s="285"/>
      <c r="BR104" s="285"/>
      <c r="BS104" s="285"/>
      <c r="BT104" s="285"/>
      <c r="BU104" s="285"/>
      <c r="BV104" s="285"/>
      <c r="BW104" s="285"/>
      <c r="BX104" s="285"/>
      <c r="BY104" s="285"/>
      <c r="BZ104" s="285"/>
      <c r="CA104" s="285"/>
      <c r="CB104" s="285"/>
      <c r="CC104" s="285"/>
      <c r="CD104" s="285"/>
      <c r="CE104" s="285"/>
      <c r="CF104" s="285"/>
      <c r="CG104" s="285"/>
      <c r="CH104" s="285"/>
      <c r="CI104" s="285"/>
      <c r="CJ104" s="285"/>
      <c r="CK104" s="285"/>
      <c r="CL104" s="285"/>
      <c r="CM104" s="285"/>
      <c r="CN104" s="285"/>
      <c r="CO104" s="285"/>
      <c r="CP104" s="285"/>
      <c r="CQ104" s="285"/>
      <c r="CR104" s="285"/>
      <c r="CS104" s="285"/>
      <c r="CT104" s="285"/>
      <c r="CU104" s="285"/>
      <c r="CV104" s="285"/>
      <c r="CW104" s="285"/>
      <c r="CX104" s="285"/>
      <c r="CY104" s="285"/>
      <c r="CZ104" s="285"/>
      <c r="DA104" s="285"/>
      <c r="DB104" s="285"/>
      <c r="DC104" s="285"/>
      <c r="DD104" s="285"/>
      <c r="DE104" s="285"/>
      <c r="DF104" s="285"/>
      <c r="DG104" s="285"/>
      <c r="DH104" s="285"/>
      <c r="DI104" s="285"/>
      <c r="DJ104" s="285"/>
      <c r="DK104" s="285"/>
      <c r="DL104" s="285"/>
    </row>
    <row r="105" s="248" customFormat="1" ht="17.8" customHeight="1" spans="1:116">
      <c r="A105" s="258">
        <v>46</v>
      </c>
      <c r="B105" s="259" t="s">
        <v>9</v>
      </c>
      <c r="C105" s="260" t="s">
        <v>85</v>
      </c>
      <c r="D105" s="270" t="s">
        <v>66</v>
      </c>
      <c r="E105" s="37">
        <v>1035</v>
      </c>
      <c r="F105" s="262" t="s">
        <v>45</v>
      </c>
      <c r="G105" s="39">
        <f>E105+I105-I106</f>
        <v>1035</v>
      </c>
      <c r="H105" s="40" t="s">
        <v>46</v>
      </c>
      <c r="I105" s="40">
        <f t="shared" ref="I105:I121" si="20">SUM(J105:AO105)</f>
        <v>0</v>
      </c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67"/>
      <c r="AP105" s="90"/>
      <c r="AQ105" s="284"/>
      <c r="AR105" s="284"/>
      <c r="AS105" s="99"/>
      <c r="AT105" s="99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  <c r="DL105" s="90"/>
    </row>
    <row r="106" s="249" customFormat="1" ht="17.8" customHeight="1" spans="1:116">
      <c r="A106" s="263"/>
      <c r="B106" s="259"/>
      <c r="C106" s="264"/>
      <c r="D106" s="268"/>
      <c r="E106" s="43"/>
      <c r="F106" s="265"/>
      <c r="G106" s="45"/>
      <c r="H106" s="46" t="s">
        <v>47</v>
      </c>
      <c r="I106" s="46">
        <f t="shared" si="20"/>
        <v>0</v>
      </c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65"/>
      <c r="AP106" s="285"/>
      <c r="AQ106" s="286"/>
      <c r="AR106" s="286"/>
      <c r="AS106" s="32"/>
      <c r="AT106" s="32"/>
      <c r="AU106" s="285"/>
      <c r="AV106" s="285"/>
      <c r="AW106" s="285"/>
      <c r="AX106" s="285"/>
      <c r="AY106" s="285"/>
      <c r="AZ106" s="285"/>
      <c r="BA106" s="285"/>
      <c r="BB106" s="285"/>
      <c r="BC106" s="285"/>
      <c r="BD106" s="285"/>
      <c r="BE106" s="285"/>
      <c r="BF106" s="285"/>
      <c r="BG106" s="285"/>
      <c r="BH106" s="285"/>
      <c r="BI106" s="285"/>
      <c r="BJ106" s="285"/>
      <c r="BK106" s="285"/>
      <c r="BL106" s="285"/>
      <c r="BM106" s="285"/>
      <c r="BN106" s="285"/>
      <c r="BO106" s="285"/>
      <c r="BP106" s="285"/>
      <c r="BQ106" s="285"/>
      <c r="BR106" s="285"/>
      <c r="BS106" s="285"/>
      <c r="BT106" s="285"/>
      <c r="BU106" s="285"/>
      <c r="BV106" s="285"/>
      <c r="BW106" s="285"/>
      <c r="BX106" s="285"/>
      <c r="BY106" s="285"/>
      <c r="BZ106" s="285"/>
      <c r="CA106" s="285"/>
      <c r="CB106" s="285"/>
      <c r="CC106" s="285"/>
      <c r="CD106" s="285"/>
      <c r="CE106" s="285"/>
      <c r="CF106" s="285"/>
      <c r="CG106" s="285"/>
      <c r="CH106" s="285"/>
      <c r="CI106" s="285"/>
      <c r="CJ106" s="285"/>
      <c r="CK106" s="285"/>
      <c r="CL106" s="285"/>
      <c r="CM106" s="285"/>
      <c r="CN106" s="285"/>
      <c r="CO106" s="285"/>
      <c r="CP106" s="285"/>
      <c r="CQ106" s="285"/>
      <c r="CR106" s="285"/>
      <c r="CS106" s="285"/>
      <c r="CT106" s="285"/>
      <c r="CU106" s="285"/>
      <c r="CV106" s="285"/>
      <c r="CW106" s="285"/>
      <c r="CX106" s="285"/>
      <c r="CY106" s="285"/>
      <c r="CZ106" s="285"/>
      <c r="DA106" s="285"/>
      <c r="DB106" s="285"/>
      <c r="DC106" s="285"/>
      <c r="DD106" s="285"/>
      <c r="DE106" s="285"/>
      <c r="DF106" s="285"/>
      <c r="DG106" s="285"/>
      <c r="DH106" s="285"/>
      <c r="DI106" s="285"/>
      <c r="DJ106" s="285"/>
      <c r="DK106" s="285"/>
      <c r="DL106" s="285"/>
    </row>
    <row r="107" s="248" customFormat="1" ht="17.8" customHeight="1" spans="1:116">
      <c r="A107" s="258">
        <v>47</v>
      </c>
      <c r="B107" s="259" t="s">
        <v>9</v>
      </c>
      <c r="C107" s="260" t="s">
        <v>85</v>
      </c>
      <c r="D107" s="266" t="s">
        <v>67</v>
      </c>
      <c r="E107" s="37">
        <v>1995</v>
      </c>
      <c r="F107" s="262" t="s">
        <v>45</v>
      </c>
      <c r="G107" s="39">
        <f>E107+I107-I108</f>
        <v>1995</v>
      </c>
      <c r="H107" s="40" t="s">
        <v>46</v>
      </c>
      <c r="I107" s="40">
        <f t="shared" si="20"/>
        <v>0</v>
      </c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67"/>
      <c r="AP107" s="90"/>
      <c r="AQ107" s="284"/>
      <c r="AR107" s="284"/>
      <c r="AS107" s="99"/>
      <c r="AT107" s="99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</row>
    <row r="108" s="249" customFormat="1" ht="17.8" customHeight="1" spans="1:116">
      <c r="A108" s="263"/>
      <c r="B108" s="259"/>
      <c r="C108" s="264"/>
      <c r="D108" s="261"/>
      <c r="E108" s="43"/>
      <c r="F108" s="265"/>
      <c r="G108" s="45"/>
      <c r="H108" s="46" t="s">
        <v>47</v>
      </c>
      <c r="I108" s="46">
        <f t="shared" si="20"/>
        <v>0</v>
      </c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  <c r="AD108" s="275"/>
      <c r="AE108" s="275"/>
      <c r="AF108" s="275"/>
      <c r="AG108" s="275"/>
      <c r="AH108" s="275"/>
      <c r="AI108" s="275"/>
      <c r="AJ108" s="275"/>
      <c r="AK108" s="275"/>
      <c r="AL108" s="275"/>
      <c r="AM108" s="275"/>
      <c r="AN108" s="275"/>
      <c r="AO108" s="65"/>
      <c r="AP108" s="285"/>
      <c r="AQ108" s="286"/>
      <c r="AR108" s="286"/>
      <c r="AS108" s="32"/>
      <c r="AT108" s="32"/>
      <c r="AU108" s="285"/>
      <c r="AV108" s="285"/>
      <c r="AW108" s="285"/>
      <c r="AX108" s="285"/>
      <c r="AY108" s="285"/>
      <c r="AZ108" s="285"/>
      <c r="BA108" s="285"/>
      <c r="BB108" s="285"/>
      <c r="BC108" s="285"/>
      <c r="BD108" s="285"/>
      <c r="BE108" s="285"/>
      <c r="BF108" s="285"/>
      <c r="BG108" s="285"/>
      <c r="BH108" s="285"/>
      <c r="BI108" s="285"/>
      <c r="BJ108" s="285"/>
      <c r="BK108" s="285"/>
      <c r="BL108" s="285"/>
      <c r="BM108" s="285"/>
      <c r="BN108" s="285"/>
      <c r="BO108" s="285"/>
      <c r="BP108" s="285"/>
      <c r="BQ108" s="285"/>
      <c r="BR108" s="285"/>
      <c r="BS108" s="285"/>
      <c r="BT108" s="285"/>
      <c r="BU108" s="285"/>
      <c r="BV108" s="285"/>
      <c r="BW108" s="285"/>
      <c r="BX108" s="285"/>
      <c r="BY108" s="285"/>
      <c r="BZ108" s="285"/>
      <c r="CA108" s="285"/>
      <c r="CB108" s="285"/>
      <c r="CC108" s="285"/>
      <c r="CD108" s="285"/>
      <c r="CE108" s="285"/>
      <c r="CF108" s="285"/>
      <c r="CG108" s="285"/>
      <c r="CH108" s="285"/>
      <c r="CI108" s="285"/>
      <c r="CJ108" s="285"/>
      <c r="CK108" s="285"/>
      <c r="CL108" s="285"/>
      <c r="CM108" s="285"/>
      <c r="CN108" s="285"/>
      <c r="CO108" s="285"/>
      <c r="CP108" s="285"/>
      <c r="CQ108" s="285"/>
      <c r="CR108" s="285"/>
      <c r="CS108" s="285"/>
      <c r="CT108" s="285"/>
      <c r="CU108" s="285"/>
      <c r="CV108" s="285"/>
      <c r="CW108" s="285"/>
      <c r="CX108" s="285"/>
      <c r="CY108" s="285"/>
      <c r="CZ108" s="285"/>
      <c r="DA108" s="285"/>
      <c r="DB108" s="285"/>
      <c r="DC108" s="285"/>
      <c r="DD108" s="285"/>
      <c r="DE108" s="285"/>
      <c r="DF108" s="285"/>
      <c r="DG108" s="285"/>
      <c r="DH108" s="285"/>
      <c r="DI108" s="285"/>
      <c r="DJ108" s="285"/>
      <c r="DK108" s="285"/>
      <c r="DL108" s="285"/>
    </row>
    <row r="109" s="248" customFormat="1" ht="17.8" customHeight="1" spans="1:116">
      <c r="A109" s="258">
        <v>48</v>
      </c>
      <c r="B109" s="259" t="s">
        <v>9</v>
      </c>
      <c r="C109" s="260" t="s">
        <v>85</v>
      </c>
      <c r="D109" s="266" t="s">
        <v>55</v>
      </c>
      <c r="E109" s="37">
        <v>135</v>
      </c>
      <c r="F109" s="262" t="s">
        <v>45</v>
      </c>
      <c r="G109" s="39">
        <f t="shared" ref="G109:G113" si="21">E109+I109-I110</f>
        <v>135</v>
      </c>
      <c r="H109" s="40" t="s">
        <v>46</v>
      </c>
      <c r="I109" s="40">
        <f t="shared" si="20"/>
        <v>0</v>
      </c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67"/>
      <c r="AP109" s="90"/>
      <c r="AQ109" s="284"/>
      <c r="AR109" s="284"/>
      <c r="AS109" s="99"/>
      <c r="AT109" s="99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</row>
    <row r="110" s="249" customFormat="1" ht="17.8" customHeight="1" spans="1:116">
      <c r="A110" s="263"/>
      <c r="B110" s="259"/>
      <c r="C110" s="264"/>
      <c r="D110" s="261"/>
      <c r="E110" s="43"/>
      <c r="F110" s="265"/>
      <c r="G110" s="45"/>
      <c r="H110" s="46" t="s">
        <v>47</v>
      </c>
      <c r="I110" s="46">
        <f t="shared" si="20"/>
        <v>0</v>
      </c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  <c r="AB110" s="275"/>
      <c r="AC110" s="275"/>
      <c r="AD110" s="275"/>
      <c r="AE110" s="275"/>
      <c r="AF110" s="275"/>
      <c r="AG110" s="275"/>
      <c r="AH110" s="275"/>
      <c r="AI110" s="275"/>
      <c r="AJ110" s="275"/>
      <c r="AK110" s="275"/>
      <c r="AL110" s="275"/>
      <c r="AM110" s="275"/>
      <c r="AN110" s="275"/>
      <c r="AO110" s="65"/>
      <c r="AP110" s="285"/>
      <c r="AQ110" s="286"/>
      <c r="AR110" s="286"/>
      <c r="AS110" s="32"/>
      <c r="AT110" s="32"/>
      <c r="AU110" s="285"/>
      <c r="AV110" s="285"/>
      <c r="AW110" s="285"/>
      <c r="AX110" s="285"/>
      <c r="AY110" s="285"/>
      <c r="AZ110" s="285"/>
      <c r="BA110" s="285"/>
      <c r="BB110" s="285"/>
      <c r="BC110" s="285"/>
      <c r="BD110" s="285"/>
      <c r="BE110" s="285"/>
      <c r="BF110" s="285"/>
      <c r="BG110" s="285"/>
      <c r="BH110" s="285"/>
      <c r="BI110" s="285"/>
      <c r="BJ110" s="285"/>
      <c r="BK110" s="285"/>
      <c r="BL110" s="285"/>
      <c r="BM110" s="285"/>
      <c r="BN110" s="285"/>
      <c r="BO110" s="285"/>
      <c r="BP110" s="285"/>
      <c r="BQ110" s="285"/>
      <c r="BR110" s="285"/>
      <c r="BS110" s="285"/>
      <c r="BT110" s="285"/>
      <c r="BU110" s="285"/>
      <c r="BV110" s="285"/>
      <c r="BW110" s="285"/>
      <c r="BX110" s="285"/>
      <c r="BY110" s="285"/>
      <c r="BZ110" s="285"/>
      <c r="CA110" s="285"/>
      <c r="CB110" s="285"/>
      <c r="CC110" s="285"/>
      <c r="CD110" s="285"/>
      <c r="CE110" s="285"/>
      <c r="CF110" s="285"/>
      <c r="CG110" s="285"/>
      <c r="CH110" s="285"/>
      <c r="CI110" s="285"/>
      <c r="CJ110" s="285"/>
      <c r="CK110" s="285"/>
      <c r="CL110" s="285"/>
      <c r="CM110" s="285"/>
      <c r="CN110" s="285"/>
      <c r="CO110" s="285"/>
      <c r="CP110" s="285"/>
      <c r="CQ110" s="285"/>
      <c r="CR110" s="285"/>
      <c r="CS110" s="285"/>
      <c r="CT110" s="285"/>
      <c r="CU110" s="285"/>
      <c r="CV110" s="285"/>
      <c r="CW110" s="285"/>
      <c r="CX110" s="285"/>
      <c r="CY110" s="285"/>
      <c r="CZ110" s="285"/>
      <c r="DA110" s="285"/>
      <c r="DB110" s="285"/>
      <c r="DC110" s="285"/>
      <c r="DD110" s="285"/>
      <c r="DE110" s="285"/>
      <c r="DF110" s="285"/>
      <c r="DG110" s="285"/>
      <c r="DH110" s="285"/>
      <c r="DI110" s="285"/>
      <c r="DJ110" s="285"/>
      <c r="DK110" s="285"/>
      <c r="DL110" s="285"/>
    </row>
    <row r="111" s="248" customFormat="1" ht="17.8" customHeight="1" spans="1:116">
      <c r="A111" s="258">
        <v>49</v>
      </c>
      <c r="B111" s="271" t="s">
        <v>86</v>
      </c>
      <c r="C111" s="260" t="s">
        <v>87</v>
      </c>
      <c r="D111" s="261" t="s">
        <v>44</v>
      </c>
      <c r="E111" s="37">
        <v>3914</v>
      </c>
      <c r="F111" s="262" t="s">
        <v>45</v>
      </c>
      <c r="G111" s="39">
        <f t="shared" si="21"/>
        <v>3914</v>
      </c>
      <c r="H111" s="40" t="s">
        <v>46</v>
      </c>
      <c r="I111" s="40">
        <f t="shared" si="20"/>
        <v>0</v>
      </c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67"/>
      <c r="AP111" s="90"/>
      <c r="AQ111" s="284"/>
      <c r="AR111" s="284"/>
      <c r="AS111" s="99"/>
      <c r="AT111" s="99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</row>
    <row r="112" s="249" customFormat="1" ht="17.8" customHeight="1" spans="1:116">
      <c r="A112" s="263"/>
      <c r="B112" s="271"/>
      <c r="C112" s="264"/>
      <c r="D112" s="261"/>
      <c r="E112" s="43"/>
      <c r="F112" s="265"/>
      <c r="G112" s="45"/>
      <c r="H112" s="46" t="s">
        <v>47</v>
      </c>
      <c r="I112" s="46">
        <f t="shared" si="20"/>
        <v>0</v>
      </c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  <c r="AB112" s="275"/>
      <c r="AC112" s="275"/>
      <c r="AD112" s="275"/>
      <c r="AE112" s="275"/>
      <c r="AF112" s="275"/>
      <c r="AG112" s="275"/>
      <c r="AH112" s="275"/>
      <c r="AI112" s="275"/>
      <c r="AJ112" s="275"/>
      <c r="AK112" s="275"/>
      <c r="AL112" s="275"/>
      <c r="AM112" s="275"/>
      <c r="AN112" s="275"/>
      <c r="AO112" s="65"/>
      <c r="AP112" s="285"/>
      <c r="AQ112" s="286"/>
      <c r="AR112" s="286"/>
      <c r="AS112" s="32"/>
      <c r="AT112" s="32"/>
      <c r="AU112" s="285"/>
      <c r="AV112" s="285"/>
      <c r="AW112" s="285"/>
      <c r="AX112" s="285"/>
      <c r="AY112" s="285"/>
      <c r="AZ112" s="285"/>
      <c r="BA112" s="285"/>
      <c r="BB112" s="285"/>
      <c r="BC112" s="285"/>
      <c r="BD112" s="285"/>
      <c r="BE112" s="285"/>
      <c r="BF112" s="285"/>
      <c r="BG112" s="285"/>
      <c r="BH112" s="285"/>
      <c r="BI112" s="285"/>
      <c r="BJ112" s="285"/>
      <c r="BK112" s="285"/>
      <c r="BL112" s="285"/>
      <c r="BM112" s="285"/>
      <c r="BN112" s="285"/>
      <c r="BO112" s="285"/>
      <c r="BP112" s="285"/>
      <c r="BQ112" s="285"/>
      <c r="BR112" s="285"/>
      <c r="BS112" s="285"/>
      <c r="BT112" s="285"/>
      <c r="BU112" s="285"/>
      <c r="BV112" s="285"/>
      <c r="BW112" s="285"/>
      <c r="BX112" s="285"/>
      <c r="BY112" s="285"/>
      <c r="BZ112" s="285"/>
      <c r="CA112" s="285"/>
      <c r="CB112" s="285"/>
      <c r="CC112" s="285"/>
      <c r="CD112" s="285"/>
      <c r="CE112" s="285"/>
      <c r="CF112" s="285"/>
      <c r="CG112" s="285"/>
      <c r="CH112" s="285"/>
      <c r="CI112" s="285"/>
      <c r="CJ112" s="285"/>
      <c r="CK112" s="285"/>
      <c r="CL112" s="285"/>
      <c r="CM112" s="285"/>
      <c r="CN112" s="285"/>
      <c r="CO112" s="285"/>
      <c r="CP112" s="285"/>
      <c r="CQ112" s="285"/>
      <c r="CR112" s="285"/>
      <c r="CS112" s="285"/>
      <c r="CT112" s="285"/>
      <c r="CU112" s="285"/>
      <c r="CV112" s="285"/>
      <c r="CW112" s="285"/>
      <c r="CX112" s="285"/>
      <c r="CY112" s="285"/>
      <c r="CZ112" s="285"/>
      <c r="DA112" s="285"/>
      <c r="DB112" s="285"/>
      <c r="DC112" s="285"/>
      <c r="DD112" s="285"/>
      <c r="DE112" s="285"/>
      <c r="DF112" s="285"/>
      <c r="DG112" s="285"/>
      <c r="DH112" s="285"/>
      <c r="DI112" s="285"/>
      <c r="DJ112" s="285"/>
      <c r="DK112" s="285"/>
      <c r="DL112" s="285"/>
    </row>
    <row r="113" s="248" customFormat="1" ht="17.8" customHeight="1" spans="1:116">
      <c r="A113" s="258">
        <v>50</v>
      </c>
      <c r="B113" s="271" t="s">
        <v>68</v>
      </c>
      <c r="C113" s="260" t="s">
        <v>87</v>
      </c>
      <c r="D113" s="261" t="s">
        <v>53</v>
      </c>
      <c r="E113" s="37">
        <v>895</v>
      </c>
      <c r="F113" s="262" t="s">
        <v>45</v>
      </c>
      <c r="G113" s="39">
        <f t="shared" si="21"/>
        <v>895</v>
      </c>
      <c r="H113" s="40" t="s">
        <v>46</v>
      </c>
      <c r="I113" s="40">
        <f t="shared" si="20"/>
        <v>0</v>
      </c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  <c r="AG113" s="277"/>
      <c r="AH113" s="277"/>
      <c r="AI113" s="277"/>
      <c r="AJ113" s="277"/>
      <c r="AK113" s="277"/>
      <c r="AL113" s="277"/>
      <c r="AM113" s="277"/>
      <c r="AN113" s="277"/>
      <c r="AO113" s="67"/>
      <c r="AP113" s="90"/>
      <c r="AQ113" s="284"/>
      <c r="AR113" s="284"/>
      <c r="AS113" s="99"/>
      <c r="AT113" s="99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</row>
    <row r="114" s="249" customFormat="1" ht="17.8" customHeight="1" spans="1:116">
      <c r="A114" s="263"/>
      <c r="B114" s="271"/>
      <c r="C114" s="264"/>
      <c r="D114" s="261"/>
      <c r="E114" s="43"/>
      <c r="F114" s="265"/>
      <c r="G114" s="45"/>
      <c r="H114" s="46" t="s">
        <v>47</v>
      </c>
      <c r="I114" s="46">
        <f t="shared" si="20"/>
        <v>0</v>
      </c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  <c r="AB114" s="275"/>
      <c r="AC114" s="275"/>
      <c r="AD114" s="275"/>
      <c r="AE114" s="275"/>
      <c r="AF114" s="275"/>
      <c r="AG114" s="275"/>
      <c r="AH114" s="275"/>
      <c r="AI114" s="275"/>
      <c r="AJ114" s="275"/>
      <c r="AK114" s="275"/>
      <c r="AL114" s="275"/>
      <c r="AM114" s="275"/>
      <c r="AN114" s="275"/>
      <c r="AO114" s="65"/>
      <c r="AP114" s="285"/>
      <c r="AQ114" s="286"/>
      <c r="AR114" s="286"/>
      <c r="AS114" s="32"/>
      <c r="AT114" s="32"/>
      <c r="AU114" s="285"/>
      <c r="AV114" s="285"/>
      <c r="AW114" s="285"/>
      <c r="AX114" s="285"/>
      <c r="AY114" s="285"/>
      <c r="AZ114" s="285"/>
      <c r="BA114" s="285"/>
      <c r="BB114" s="285"/>
      <c r="BC114" s="285"/>
      <c r="BD114" s="285"/>
      <c r="BE114" s="285"/>
      <c r="BF114" s="285"/>
      <c r="BG114" s="285"/>
      <c r="BH114" s="285"/>
      <c r="BI114" s="285"/>
      <c r="BJ114" s="285"/>
      <c r="BK114" s="285"/>
      <c r="BL114" s="285"/>
      <c r="BM114" s="285"/>
      <c r="BN114" s="285"/>
      <c r="BO114" s="285"/>
      <c r="BP114" s="285"/>
      <c r="BQ114" s="285"/>
      <c r="BR114" s="285"/>
      <c r="BS114" s="285"/>
      <c r="BT114" s="285"/>
      <c r="BU114" s="285"/>
      <c r="BV114" s="285"/>
      <c r="BW114" s="285"/>
      <c r="BX114" s="285"/>
      <c r="BY114" s="285"/>
      <c r="BZ114" s="285"/>
      <c r="CA114" s="285"/>
      <c r="CB114" s="285"/>
      <c r="CC114" s="285"/>
      <c r="CD114" s="285"/>
      <c r="CE114" s="285"/>
      <c r="CF114" s="285"/>
      <c r="CG114" s="285"/>
      <c r="CH114" s="285"/>
      <c r="CI114" s="285"/>
      <c r="CJ114" s="285"/>
      <c r="CK114" s="285"/>
      <c r="CL114" s="285"/>
      <c r="CM114" s="285"/>
      <c r="CN114" s="285"/>
      <c r="CO114" s="285"/>
      <c r="CP114" s="285"/>
      <c r="CQ114" s="285"/>
      <c r="CR114" s="285"/>
      <c r="CS114" s="285"/>
      <c r="CT114" s="285"/>
      <c r="CU114" s="285"/>
      <c r="CV114" s="285"/>
      <c r="CW114" s="285"/>
      <c r="CX114" s="285"/>
      <c r="CY114" s="285"/>
      <c r="CZ114" s="285"/>
      <c r="DA114" s="285"/>
      <c r="DB114" s="285"/>
      <c r="DC114" s="285"/>
      <c r="DD114" s="285"/>
      <c r="DE114" s="285"/>
      <c r="DF114" s="285"/>
      <c r="DG114" s="285"/>
      <c r="DH114" s="285"/>
      <c r="DI114" s="285"/>
      <c r="DJ114" s="285"/>
      <c r="DK114" s="285"/>
      <c r="DL114" s="285"/>
    </row>
    <row r="115" s="248" customFormat="1" ht="17.8" customHeight="1" spans="1:116">
      <c r="A115" s="258">
        <v>51</v>
      </c>
      <c r="B115" s="259" t="s">
        <v>16</v>
      </c>
      <c r="C115" s="260" t="s">
        <v>88</v>
      </c>
      <c r="D115" s="269" t="s">
        <v>67</v>
      </c>
      <c r="E115" s="37">
        <v>850</v>
      </c>
      <c r="F115" s="262" t="s">
        <v>45</v>
      </c>
      <c r="G115" s="39">
        <f>E115+I115-I116</f>
        <v>850</v>
      </c>
      <c r="H115" s="40" t="s">
        <v>46</v>
      </c>
      <c r="I115" s="40">
        <f t="shared" si="20"/>
        <v>0</v>
      </c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  <c r="AG115" s="277"/>
      <c r="AH115" s="277"/>
      <c r="AI115" s="277"/>
      <c r="AJ115" s="277"/>
      <c r="AK115" s="277"/>
      <c r="AL115" s="277"/>
      <c r="AM115" s="277"/>
      <c r="AN115" s="277"/>
      <c r="AO115" s="67"/>
      <c r="AP115" s="90"/>
      <c r="AQ115" s="284"/>
      <c r="AR115" s="284"/>
      <c r="AS115" s="99"/>
      <c r="AT115" s="99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</row>
    <row r="116" s="249" customFormat="1" ht="17.8" customHeight="1" spans="1:116">
      <c r="A116" s="263"/>
      <c r="B116" s="259"/>
      <c r="C116" s="264"/>
      <c r="D116" s="269"/>
      <c r="E116" s="43"/>
      <c r="F116" s="265"/>
      <c r="G116" s="45"/>
      <c r="H116" s="46" t="s">
        <v>47</v>
      </c>
      <c r="I116" s="46">
        <f t="shared" si="20"/>
        <v>0</v>
      </c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  <c r="AD116" s="275"/>
      <c r="AE116" s="275"/>
      <c r="AF116" s="275"/>
      <c r="AG116" s="275"/>
      <c r="AH116" s="275"/>
      <c r="AI116" s="275"/>
      <c r="AJ116" s="275"/>
      <c r="AK116" s="275"/>
      <c r="AL116" s="275"/>
      <c r="AM116" s="275"/>
      <c r="AN116" s="275"/>
      <c r="AO116" s="65"/>
      <c r="AP116" s="285"/>
      <c r="AQ116" s="286"/>
      <c r="AR116" s="286"/>
      <c r="AS116" s="32"/>
      <c r="AT116" s="32"/>
      <c r="AU116" s="285"/>
      <c r="AV116" s="285"/>
      <c r="AW116" s="285"/>
      <c r="AX116" s="285"/>
      <c r="AY116" s="285"/>
      <c r="AZ116" s="285"/>
      <c r="BA116" s="285"/>
      <c r="BB116" s="285"/>
      <c r="BC116" s="285"/>
      <c r="BD116" s="285"/>
      <c r="BE116" s="285"/>
      <c r="BF116" s="285"/>
      <c r="BG116" s="285"/>
      <c r="BH116" s="285"/>
      <c r="BI116" s="285"/>
      <c r="BJ116" s="285"/>
      <c r="BK116" s="285"/>
      <c r="BL116" s="285"/>
      <c r="BM116" s="285"/>
      <c r="BN116" s="285"/>
      <c r="BO116" s="285"/>
      <c r="BP116" s="285"/>
      <c r="BQ116" s="285"/>
      <c r="BR116" s="285"/>
      <c r="BS116" s="285"/>
      <c r="BT116" s="285"/>
      <c r="BU116" s="285"/>
      <c r="BV116" s="285"/>
      <c r="BW116" s="285"/>
      <c r="BX116" s="285"/>
      <c r="BY116" s="285"/>
      <c r="BZ116" s="285"/>
      <c r="CA116" s="285"/>
      <c r="CB116" s="285"/>
      <c r="CC116" s="285"/>
      <c r="CD116" s="285"/>
      <c r="CE116" s="285"/>
      <c r="CF116" s="285"/>
      <c r="CG116" s="285"/>
      <c r="CH116" s="285"/>
      <c r="CI116" s="285"/>
      <c r="CJ116" s="285"/>
      <c r="CK116" s="285"/>
      <c r="CL116" s="285"/>
      <c r="CM116" s="285"/>
      <c r="CN116" s="285"/>
      <c r="CO116" s="285"/>
      <c r="CP116" s="285"/>
      <c r="CQ116" s="285"/>
      <c r="CR116" s="285"/>
      <c r="CS116" s="285"/>
      <c r="CT116" s="285"/>
      <c r="CU116" s="285"/>
      <c r="CV116" s="285"/>
      <c r="CW116" s="285"/>
      <c r="CX116" s="285"/>
      <c r="CY116" s="285"/>
      <c r="CZ116" s="285"/>
      <c r="DA116" s="285"/>
      <c r="DB116" s="285"/>
      <c r="DC116" s="285"/>
      <c r="DD116" s="285"/>
      <c r="DE116" s="285"/>
      <c r="DF116" s="285"/>
      <c r="DG116" s="285"/>
      <c r="DH116" s="285"/>
      <c r="DI116" s="285"/>
      <c r="DJ116" s="285"/>
      <c r="DK116" s="285"/>
      <c r="DL116" s="285"/>
    </row>
    <row r="117" s="248" customFormat="1" ht="17.8" customHeight="1" spans="1:116">
      <c r="A117" s="258">
        <v>52</v>
      </c>
      <c r="B117" s="259" t="s">
        <v>16</v>
      </c>
      <c r="C117" s="260" t="s">
        <v>89</v>
      </c>
      <c r="D117" s="269" t="s">
        <v>67</v>
      </c>
      <c r="E117" s="37">
        <v>14280</v>
      </c>
      <c r="F117" s="262" t="s">
        <v>45</v>
      </c>
      <c r="G117" s="39">
        <f>E117+I117-I118</f>
        <v>14280</v>
      </c>
      <c r="H117" s="40" t="s">
        <v>46</v>
      </c>
      <c r="I117" s="40">
        <f t="shared" si="20"/>
        <v>0</v>
      </c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  <c r="AF117" s="277"/>
      <c r="AG117" s="277"/>
      <c r="AH117" s="277"/>
      <c r="AI117" s="277"/>
      <c r="AJ117" s="277"/>
      <c r="AK117" s="277"/>
      <c r="AL117" s="277"/>
      <c r="AM117" s="277"/>
      <c r="AN117" s="277"/>
      <c r="AO117" s="67"/>
      <c r="AP117" s="90"/>
      <c r="AQ117" s="284"/>
      <c r="AR117" s="284"/>
      <c r="AS117" s="99"/>
      <c r="AT117" s="99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</row>
    <row r="118" s="249" customFormat="1" ht="17.8" customHeight="1" spans="1:116">
      <c r="A118" s="263"/>
      <c r="B118" s="259"/>
      <c r="C118" s="264"/>
      <c r="D118" s="269"/>
      <c r="E118" s="43"/>
      <c r="F118" s="265"/>
      <c r="G118" s="45"/>
      <c r="H118" s="46" t="s">
        <v>47</v>
      </c>
      <c r="I118" s="46">
        <f t="shared" si="20"/>
        <v>0</v>
      </c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  <c r="AB118" s="275"/>
      <c r="AC118" s="275"/>
      <c r="AD118" s="275"/>
      <c r="AE118" s="275"/>
      <c r="AF118" s="275"/>
      <c r="AG118" s="275"/>
      <c r="AH118" s="275"/>
      <c r="AI118" s="275"/>
      <c r="AJ118" s="275"/>
      <c r="AK118" s="275"/>
      <c r="AL118" s="275"/>
      <c r="AM118" s="275"/>
      <c r="AN118" s="275"/>
      <c r="AO118" s="65"/>
      <c r="AP118" s="285"/>
      <c r="AQ118" s="286"/>
      <c r="AR118" s="286"/>
      <c r="AS118" s="32"/>
      <c r="AT118" s="32"/>
      <c r="AU118" s="285"/>
      <c r="AV118" s="285"/>
      <c r="AW118" s="285"/>
      <c r="AX118" s="285"/>
      <c r="AY118" s="285"/>
      <c r="AZ118" s="285"/>
      <c r="BA118" s="285"/>
      <c r="BB118" s="285"/>
      <c r="BC118" s="285"/>
      <c r="BD118" s="285"/>
      <c r="BE118" s="285"/>
      <c r="BF118" s="285"/>
      <c r="BG118" s="285"/>
      <c r="BH118" s="285"/>
      <c r="BI118" s="285"/>
      <c r="BJ118" s="285"/>
      <c r="BK118" s="285"/>
      <c r="BL118" s="285"/>
      <c r="BM118" s="285"/>
      <c r="BN118" s="285"/>
      <c r="BO118" s="285"/>
      <c r="BP118" s="285"/>
      <c r="BQ118" s="285"/>
      <c r="BR118" s="285"/>
      <c r="BS118" s="285"/>
      <c r="BT118" s="285"/>
      <c r="BU118" s="285"/>
      <c r="BV118" s="285"/>
      <c r="BW118" s="285"/>
      <c r="BX118" s="285"/>
      <c r="BY118" s="285"/>
      <c r="BZ118" s="285"/>
      <c r="CA118" s="285"/>
      <c r="CB118" s="285"/>
      <c r="CC118" s="285"/>
      <c r="CD118" s="285"/>
      <c r="CE118" s="285"/>
      <c r="CF118" s="285"/>
      <c r="CG118" s="285"/>
      <c r="CH118" s="285"/>
      <c r="CI118" s="285"/>
      <c r="CJ118" s="285"/>
      <c r="CK118" s="285"/>
      <c r="CL118" s="285"/>
      <c r="CM118" s="285"/>
      <c r="CN118" s="285"/>
      <c r="CO118" s="285"/>
      <c r="CP118" s="285"/>
      <c r="CQ118" s="285"/>
      <c r="CR118" s="285"/>
      <c r="CS118" s="285"/>
      <c r="CT118" s="285"/>
      <c r="CU118" s="285"/>
      <c r="CV118" s="285"/>
      <c r="CW118" s="285"/>
      <c r="CX118" s="285"/>
      <c r="CY118" s="285"/>
      <c r="CZ118" s="285"/>
      <c r="DA118" s="285"/>
      <c r="DB118" s="285"/>
      <c r="DC118" s="285"/>
      <c r="DD118" s="285"/>
      <c r="DE118" s="285"/>
      <c r="DF118" s="285"/>
      <c r="DG118" s="285"/>
      <c r="DH118" s="285"/>
      <c r="DI118" s="285"/>
      <c r="DJ118" s="285"/>
      <c r="DK118" s="285"/>
      <c r="DL118" s="285"/>
    </row>
    <row r="119" s="248" customFormat="1" ht="17.8" customHeight="1" spans="1:116">
      <c r="A119" s="258">
        <v>53</v>
      </c>
      <c r="B119" s="259" t="s">
        <v>16</v>
      </c>
      <c r="C119" s="260" t="s">
        <v>89</v>
      </c>
      <c r="D119" s="261" t="s">
        <v>44</v>
      </c>
      <c r="E119" s="37">
        <v>0</v>
      </c>
      <c r="F119" s="262" t="s">
        <v>45</v>
      </c>
      <c r="G119" s="39">
        <f t="shared" ref="G119:G123" si="22">E119+I119-I120</f>
        <v>0</v>
      </c>
      <c r="H119" s="40" t="s">
        <v>46</v>
      </c>
      <c r="I119" s="40">
        <f t="shared" si="20"/>
        <v>0</v>
      </c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7"/>
      <c r="AK119" s="277"/>
      <c r="AL119" s="277"/>
      <c r="AM119" s="277"/>
      <c r="AN119" s="277"/>
      <c r="AO119" s="67"/>
      <c r="AP119" s="90"/>
      <c r="AQ119" s="284"/>
      <c r="AR119" s="284"/>
      <c r="AS119" s="99"/>
      <c r="AT119" s="99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</row>
    <row r="120" s="249" customFormat="1" ht="17.8" customHeight="1" spans="1:116">
      <c r="A120" s="263"/>
      <c r="B120" s="259"/>
      <c r="C120" s="264"/>
      <c r="D120" s="261"/>
      <c r="E120" s="43"/>
      <c r="F120" s="265"/>
      <c r="G120" s="45"/>
      <c r="H120" s="46" t="s">
        <v>47</v>
      </c>
      <c r="I120" s="46">
        <f t="shared" si="20"/>
        <v>0</v>
      </c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  <c r="AD120" s="275"/>
      <c r="AE120" s="275"/>
      <c r="AF120" s="275"/>
      <c r="AG120" s="275"/>
      <c r="AH120" s="275"/>
      <c r="AI120" s="275"/>
      <c r="AJ120" s="275"/>
      <c r="AK120" s="275"/>
      <c r="AL120" s="275"/>
      <c r="AM120" s="275"/>
      <c r="AN120" s="275"/>
      <c r="AO120" s="65"/>
      <c r="AP120" s="285"/>
      <c r="AQ120" s="286"/>
      <c r="AR120" s="286"/>
      <c r="AS120" s="32"/>
      <c r="AT120" s="32"/>
      <c r="AU120" s="285"/>
      <c r="AV120" s="285"/>
      <c r="AW120" s="285"/>
      <c r="AX120" s="285"/>
      <c r="AY120" s="285"/>
      <c r="AZ120" s="285"/>
      <c r="BA120" s="285"/>
      <c r="BB120" s="285"/>
      <c r="BC120" s="285"/>
      <c r="BD120" s="285"/>
      <c r="BE120" s="285"/>
      <c r="BF120" s="285"/>
      <c r="BG120" s="285"/>
      <c r="BH120" s="285"/>
      <c r="BI120" s="285"/>
      <c r="BJ120" s="285"/>
      <c r="BK120" s="285"/>
      <c r="BL120" s="285"/>
      <c r="BM120" s="285"/>
      <c r="BN120" s="285"/>
      <c r="BO120" s="285"/>
      <c r="BP120" s="285"/>
      <c r="BQ120" s="285"/>
      <c r="BR120" s="285"/>
      <c r="BS120" s="285"/>
      <c r="BT120" s="285"/>
      <c r="BU120" s="285"/>
      <c r="BV120" s="285"/>
      <c r="BW120" s="285"/>
      <c r="BX120" s="285"/>
      <c r="BY120" s="285"/>
      <c r="BZ120" s="285"/>
      <c r="CA120" s="285"/>
      <c r="CB120" s="285"/>
      <c r="CC120" s="285"/>
      <c r="CD120" s="285"/>
      <c r="CE120" s="285"/>
      <c r="CF120" s="285"/>
      <c r="CG120" s="285"/>
      <c r="CH120" s="285"/>
      <c r="CI120" s="285"/>
      <c r="CJ120" s="285"/>
      <c r="CK120" s="285"/>
      <c r="CL120" s="285"/>
      <c r="CM120" s="285"/>
      <c r="CN120" s="285"/>
      <c r="CO120" s="285"/>
      <c r="CP120" s="285"/>
      <c r="CQ120" s="285"/>
      <c r="CR120" s="285"/>
      <c r="CS120" s="285"/>
      <c r="CT120" s="285"/>
      <c r="CU120" s="285"/>
      <c r="CV120" s="285"/>
      <c r="CW120" s="285"/>
      <c r="CX120" s="285"/>
      <c r="CY120" s="285"/>
      <c r="CZ120" s="285"/>
      <c r="DA120" s="285"/>
      <c r="DB120" s="285"/>
      <c r="DC120" s="285"/>
      <c r="DD120" s="285"/>
      <c r="DE120" s="285"/>
      <c r="DF120" s="285"/>
      <c r="DG120" s="285"/>
      <c r="DH120" s="285"/>
      <c r="DI120" s="285"/>
      <c r="DJ120" s="285"/>
      <c r="DK120" s="285"/>
      <c r="DL120" s="285"/>
    </row>
    <row r="121" s="248" customFormat="1" ht="17.8" customHeight="1" spans="1:116">
      <c r="A121" s="258">
        <v>54</v>
      </c>
      <c r="B121" s="259" t="s">
        <v>16</v>
      </c>
      <c r="C121" s="260" t="s">
        <v>90</v>
      </c>
      <c r="D121" s="266" t="s">
        <v>44</v>
      </c>
      <c r="E121" s="37">
        <v>10888</v>
      </c>
      <c r="F121" s="262" t="s">
        <v>45</v>
      </c>
      <c r="G121" s="39">
        <f t="shared" si="22"/>
        <v>9888</v>
      </c>
      <c r="H121" s="40" t="s">
        <v>46</v>
      </c>
      <c r="I121" s="40">
        <f t="shared" si="20"/>
        <v>120</v>
      </c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>
        <v>120</v>
      </c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277"/>
      <c r="AK121" s="277"/>
      <c r="AL121" s="277"/>
      <c r="AM121" s="277"/>
      <c r="AN121" s="277"/>
      <c r="AO121" s="67"/>
      <c r="AP121" s="90"/>
      <c r="AQ121" s="284"/>
      <c r="AR121" s="284"/>
      <c r="AS121" s="99"/>
      <c r="AT121" s="99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</row>
    <row r="122" s="249" customFormat="1" ht="17.8" customHeight="1" spans="1:116">
      <c r="A122" s="263"/>
      <c r="B122" s="259"/>
      <c r="C122" s="264"/>
      <c r="D122" s="261"/>
      <c r="E122" s="43"/>
      <c r="F122" s="265"/>
      <c r="G122" s="45"/>
      <c r="H122" s="46" t="s">
        <v>47</v>
      </c>
      <c r="I122" s="46">
        <f t="shared" ref="I122:I124" si="23">SUM(J122:AO122)</f>
        <v>1120</v>
      </c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>
        <v>1000</v>
      </c>
      <c r="V122" s="275"/>
      <c r="W122" s="275"/>
      <c r="X122" s="275">
        <v>120</v>
      </c>
      <c r="Y122" s="275"/>
      <c r="Z122" s="275"/>
      <c r="AA122" s="275"/>
      <c r="AB122" s="275"/>
      <c r="AC122" s="275"/>
      <c r="AD122" s="275"/>
      <c r="AE122" s="275"/>
      <c r="AF122" s="275"/>
      <c r="AG122" s="275"/>
      <c r="AH122" s="275"/>
      <c r="AI122" s="275"/>
      <c r="AJ122" s="275"/>
      <c r="AK122" s="275"/>
      <c r="AL122" s="275"/>
      <c r="AM122" s="275"/>
      <c r="AN122" s="275"/>
      <c r="AO122" s="65"/>
      <c r="AP122" s="285"/>
      <c r="AQ122" s="286"/>
      <c r="AR122" s="286"/>
      <c r="AS122" s="32"/>
      <c r="AT122" s="32"/>
      <c r="AU122" s="285"/>
      <c r="AV122" s="285"/>
      <c r="AW122" s="285"/>
      <c r="AX122" s="285"/>
      <c r="AY122" s="285"/>
      <c r="AZ122" s="285"/>
      <c r="BA122" s="285"/>
      <c r="BB122" s="285"/>
      <c r="BC122" s="285"/>
      <c r="BD122" s="285"/>
      <c r="BE122" s="285"/>
      <c r="BF122" s="285"/>
      <c r="BG122" s="285"/>
      <c r="BH122" s="285"/>
      <c r="BI122" s="285"/>
      <c r="BJ122" s="285"/>
      <c r="BK122" s="285"/>
      <c r="BL122" s="285"/>
      <c r="BM122" s="285"/>
      <c r="BN122" s="285"/>
      <c r="BO122" s="285"/>
      <c r="BP122" s="285"/>
      <c r="BQ122" s="285"/>
      <c r="BR122" s="285"/>
      <c r="BS122" s="285"/>
      <c r="BT122" s="285"/>
      <c r="BU122" s="285"/>
      <c r="BV122" s="285"/>
      <c r="BW122" s="285"/>
      <c r="BX122" s="285"/>
      <c r="BY122" s="285"/>
      <c r="BZ122" s="285"/>
      <c r="CA122" s="285"/>
      <c r="CB122" s="285"/>
      <c r="CC122" s="285"/>
      <c r="CD122" s="285"/>
      <c r="CE122" s="285"/>
      <c r="CF122" s="285"/>
      <c r="CG122" s="285"/>
      <c r="CH122" s="285"/>
      <c r="CI122" s="285"/>
      <c r="CJ122" s="285"/>
      <c r="CK122" s="285"/>
      <c r="CL122" s="285"/>
      <c r="CM122" s="285"/>
      <c r="CN122" s="285"/>
      <c r="CO122" s="285"/>
      <c r="CP122" s="285"/>
      <c r="CQ122" s="285"/>
      <c r="CR122" s="285"/>
      <c r="CS122" s="285"/>
      <c r="CT122" s="285"/>
      <c r="CU122" s="285"/>
      <c r="CV122" s="285"/>
      <c r="CW122" s="285"/>
      <c r="CX122" s="285"/>
      <c r="CY122" s="285"/>
      <c r="CZ122" s="285"/>
      <c r="DA122" s="285"/>
      <c r="DB122" s="285"/>
      <c r="DC122" s="285"/>
      <c r="DD122" s="285"/>
      <c r="DE122" s="285"/>
      <c r="DF122" s="285"/>
      <c r="DG122" s="285"/>
      <c r="DH122" s="285"/>
      <c r="DI122" s="285"/>
      <c r="DJ122" s="285"/>
      <c r="DK122" s="285"/>
      <c r="DL122" s="285"/>
    </row>
    <row r="123" s="248" customFormat="1" ht="17.8" customHeight="1" spans="1:116">
      <c r="A123" s="258">
        <v>55</v>
      </c>
      <c r="B123" s="259" t="s">
        <v>16</v>
      </c>
      <c r="C123" s="260" t="s">
        <v>90</v>
      </c>
      <c r="D123" s="269" t="s">
        <v>67</v>
      </c>
      <c r="E123" s="37">
        <v>760</v>
      </c>
      <c r="F123" s="262" t="s">
        <v>45</v>
      </c>
      <c r="G123" s="39">
        <f t="shared" si="22"/>
        <v>760</v>
      </c>
      <c r="H123" s="40" t="s">
        <v>46</v>
      </c>
      <c r="I123" s="40">
        <f t="shared" si="23"/>
        <v>0</v>
      </c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  <c r="AG123" s="277"/>
      <c r="AH123" s="277"/>
      <c r="AI123" s="277"/>
      <c r="AJ123" s="277"/>
      <c r="AK123" s="277"/>
      <c r="AL123" s="277"/>
      <c r="AM123" s="277"/>
      <c r="AN123" s="277"/>
      <c r="AO123" s="67"/>
      <c r="AP123" s="90"/>
      <c r="AQ123" s="284"/>
      <c r="AR123" s="284"/>
      <c r="AS123" s="99"/>
      <c r="AT123" s="99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</row>
    <row r="124" s="249" customFormat="1" ht="17.8" customHeight="1" spans="1:116">
      <c r="A124" s="263"/>
      <c r="B124" s="259"/>
      <c r="C124" s="264"/>
      <c r="D124" s="269"/>
      <c r="E124" s="43"/>
      <c r="F124" s="265"/>
      <c r="G124" s="45"/>
      <c r="H124" s="46" t="s">
        <v>47</v>
      </c>
      <c r="I124" s="46">
        <f t="shared" si="23"/>
        <v>0</v>
      </c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  <c r="AB124" s="275"/>
      <c r="AC124" s="275"/>
      <c r="AD124" s="275"/>
      <c r="AE124" s="275"/>
      <c r="AF124" s="275"/>
      <c r="AG124" s="275"/>
      <c r="AH124" s="275"/>
      <c r="AI124" s="275"/>
      <c r="AJ124" s="275"/>
      <c r="AK124" s="275"/>
      <c r="AL124" s="275"/>
      <c r="AM124" s="275"/>
      <c r="AN124" s="275"/>
      <c r="AO124" s="65"/>
      <c r="AP124" s="285"/>
      <c r="AQ124" s="286"/>
      <c r="AR124" s="286"/>
      <c r="AS124" s="32"/>
      <c r="AT124" s="32"/>
      <c r="AU124" s="285"/>
      <c r="AV124" s="285"/>
      <c r="AW124" s="285"/>
      <c r="AX124" s="285"/>
      <c r="AY124" s="285"/>
      <c r="AZ124" s="285"/>
      <c r="BA124" s="285"/>
      <c r="BB124" s="285"/>
      <c r="BC124" s="285"/>
      <c r="BD124" s="285"/>
      <c r="BE124" s="285"/>
      <c r="BF124" s="285"/>
      <c r="BG124" s="285"/>
      <c r="BH124" s="285"/>
      <c r="BI124" s="285"/>
      <c r="BJ124" s="285"/>
      <c r="BK124" s="285"/>
      <c r="BL124" s="285"/>
      <c r="BM124" s="285"/>
      <c r="BN124" s="285"/>
      <c r="BO124" s="285"/>
      <c r="BP124" s="285"/>
      <c r="BQ124" s="285"/>
      <c r="BR124" s="285"/>
      <c r="BS124" s="285"/>
      <c r="BT124" s="285"/>
      <c r="BU124" s="285"/>
      <c r="BV124" s="285"/>
      <c r="BW124" s="285"/>
      <c r="BX124" s="285"/>
      <c r="BY124" s="285"/>
      <c r="BZ124" s="285"/>
      <c r="CA124" s="285"/>
      <c r="CB124" s="285"/>
      <c r="CC124" s="285"/>
      <c r="CD124" s="285"/>
      <c r="CE124" s="285"/>
      <c r="CF124" s="285"/>
      <c r="CG124" s="285"/>
      <c r="CH124" s="285"/>
      <c r="CI124" s="285"/>
      <c r="CJ124" s="285"/>
      <c r="CK124" s="285"/>
      <c r="CL124" s="285"/>
      <c r="CM124" s="285"/>
      <c r="CN124" s="285"/>
      <c r="CO124" s="285"/>
      <c r="CP124" s="285"/>
      <c r="CQ124" s="285"/>
      <c r="CR124" s="285"/>
      <c r="CS124" s="285"/>
      <c r="CT124" s="285"/>
      <c r="CU124" s="285"/>
      <c r="CV124" s="285"/>
      <c r="CW124" s="285"/>
      <c r="CX124" s="285"/>
      <c r="CY124" s="285"/>
      <c r="CZ124" s="285"/>
      <c r="DA124" s="285"/>
      <c r="DB124" s="285"/>
      <c r="DC124" s="285"/>
      <c r="DD124" s="285"/>
      <c r="DE124" s="285"/>
      <c r="DF124" s="285"/>
      <c r="DG124" s="285"/>
      <c r="DH124" s="285"/>
      <c r="DI124" s="285"/>
      <c r="DJ124" s="285"/>
      <c r="DK124" s="285"/>
      <c r="DL124" s="285"/>
    </row>
    <row r="125" s="248" customFormat="1" ht="17.8" customHeight="1" spans="1:116">
      <c r="A125" s="258">
        <v>56</v>
      </c>
      <c r="B125" s="259" t="s">
        <v>16</v>
      </c>
      <c r="C125" s="260" t="s">
        <v>91</v>
      </c>
      <c r="D125" s="261" t="s">
        <v>44</v>
      </c>
      <c r="E125" s="37">
        <v>12196</v>
      </c>
      <c r="F125" s="262" t="s">
        <v>45</v>
      </c>
      <c r="G125" s="39">
        <f t="shared" ref="G125:G129" si="24">E125+I125-I126</f>
        <v>10196</v>
      </c>
      <c r="H125" s="40" t="s">
        <v>46</v>
      </c>
      <c r="I125" s="40">
        <f t="shared" ref="I125:I134" si="25">SUM(J125:AO125)</f>
        <v>0</v>
      </c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  <c r="AG125" s="277"/>
      <c r="AH125" s="277"/>
      <c r="AI125" s="277"/>
      <c r="AJ125" s="277"/>
      <c r="AK125" s="277"/>
      <c r="AL125" s="277"/>
      <c r="AM125" s="277"/>
      <c r="AN125" s="277"/>
      <c r="AO125" s="67"/>
      <c r="AP125" s="90"/>
      <c r="AQ125" s="284"/>
      <c r="AR125" s="284"/>
      <c r="AS125" s="99"/>
      <c r="AT125" s="99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</row>
    <row r="126" s="249" customFormat="1" ht="17.8" customHeight="1" spans="1:116">
      <c r="A126" s="263"/>
      <c r="B126" s="259"/>
      <c r="C126" s="264"/>
      <c r="D126" s="261"/>
      <c r="E126" s="43"/>
      <c r="F126" s="265"/>
      <c r="G126" s="45"/>
      <c r="H126" s="46" t="s">
        <v>47</v>
      </c>
      <c r="I126" s="46">
        <f t="shared" si="25"/>
        <v>2000</v>
      </c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  <c r="AB126" s="275"/>
      <c r="AC126" s="275"/>
      <c r="AD126" s="275"/>
      <c r="AE126" s="275"/>
      <c r="AF126" s="275"/>
      <c r="AG126" s="275"/>
      <c r="AH126" s="275"/>
      <c r="AI126" s="275">
        <v>2000</v>
      </c>
      <c r="AJ126" s="275"/>
      <c r="AK126" s="275"/>
      <c r="AL126" s="275"/>
      <c r="AM126" s="275"/>
      <c r="AN126" s="275"/>
      <c r="AO126" s="65"/>
      <c r="AP126" s="285"/>
      <c r="AQ126" s="286"/>
      <c r="AR126" s="286"/>
      <c r="AS126" s="32"/>
      <c r="AT126" s="32"/>
      <c r="AU126" s="285"/>
      <c r="AV126" s="285"/>
      <c r="AW126" s="285"/>
      <c r="AX126" s="285"/>
      <c r="AY126" s="285"/>
      <c r="AZ126" s="285"/>
      <c r="BA126" s="285"/>
      <c r="BB126" s="285"/>
      <c r="BC126" s="285"/>
      <c r="BD126" s="285"/>
      <c r="BE126" s="285"/>
      <c r="BF126" s="285"/>
      <c r="BG126" s="285"/>
      <c r="BH126" s="285"/>
      <c r="BI126" s="285"/>
      <c r="BJ126" s="285"/>
      <c r="BK126" s="285"/>
      <c r="BL126" s="285"/>
      <c r="BM126" s="285"/>
      <c r="BN126" s="285"/>
      <c r="BO126" s="285"/>
      <c r="BP126" s="285"/>
      <c r="BQ126" s="285"/>
      <c r="BR126" s="285"/>
      <c r="BS126" s="285"/>
      <c r="BT126" s="285"/>
      <c r="BU126" s="285"/>
      <c r="BV126" s="285"/>
      <c r="BW126" s="285"/>
      <c r="BX126" s="285"/>
      <c r="BY126" s="285"/>
      <c r="BZ126" s="285"/>
      <c r="CA126" s="285"/>
      <c r="CB126" s="285"/>
      <c r="CC126" s="285"/>
      <c r="CD126" s="285"/>
      <c r="CE126" s="285"/>
      <c r="CF126" s="285"/>
      <c r="CG126" s="285"/>
      <c r="CH126" s="285"/>
      <c r="CI126" s="285"/>
      <c r="CJ126" s="285"/>
      <c r="CK126" s="285"/>
      <c r="CL126" s="285"/>
      <c r="CM126" s="285"/>
      <c r="CN126" s="285"/>
      <c r="CO126" s="285"/>
      <c r="CP126" s="285"/>
      <c r="CQ126" s="285"/>
      <c r="CR126" s="285"/>
      <c r="CS126" s="285"/>
      <c r="CT126" s="285"/>
      <c r="CU126" s="285"/>
      <c r="CV126" s="285"/>
      <c r="CW126" s="285"/>
      <c r="CX126" s="285"/>
      <c r="CY126" s="285"/>
      <c r="CZ126" s="285"/>
      <c r="DA126" s="285"/>
      <c r="DB126" s="285"/>
      <c r="DC126" s="285"/>
      <c r="DD126" s="285"/>
      <c r="DE126" s="285"/>
      <c r="DF126" s="285"/>
      <c r="DG126" s="285"/>
      <c r="DH126" s="285"/>
      <c r="DI126" s="285"/>
      <c r="DJ126" s="285"/>
      <c r="DK126" s="285"/>
      <c r="DL126" s="285"/>
    </row>
    <row r="127" s="248" customFormat="1" ht="17.8" customHeight="1" spans="1:116">
      <c r="A127" s="258">
        <v>57</v>
      </c>
      <c r="B127" s="259" t="s">
        <v>16</v>
      </c>
      <c r="C127" s="260" t="s">
        <v>92</v>
      </c>
      <c r="D127" s="266" t="s">
        <v>44</v>
      </c>
      <c r="E127" s="37">
        <v>1220</v>
      </c>
      <c r="F127" s="262" t="s">
        <v>45</v>
      </c>
      <c r="G127" s="39">
        <f t="shared" si="24"/>
        <v>1220</v>
      </c>
      <c r="H127" s="40" t="s">
        <v>46</v>
      </c>
      <c r="I127" s="40">
        <f t="shared" si="25"/>
        <v>0</v>
      </c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  <c r="AG127" s="277"/>
      <c r="AH127" s="277"/>
      <c r="AI127" s="277"/>
      <c r="AJ127" s="277"/>
      <c r="AK127" s="277"/>
      <c r="AL127" s="277"/>
      <c r="AM127" s="277"/>
      <c r="AN127" s="277"/>
      <c r="AO127" s="67"/>
      <c r="AP127" s="90"/>
      <c r="AQ127" s="284"/>
      <c r="AR127" s="284"/>
      <c r="AS127" s="99"/>
      <c r="AT127" s="99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</row>
    <row r="128" s="249" customFormat="1" ht="17.8" customHeight="1" spans="1:116">
      <c r="A128" s="263"/>
      <c r="B128" s="259"/>
      <c r="C128" s="264"/>
      <c r="D128" s="261"/>
      <c r="E128" s="43"/>
      <c r="F128" s="265"/>
      <c r="G128" s="45"/>
      <c r="H128" s="46" t="s">
        <v>47</v>
      </c>
      <c r="I128" s="46">
        <f t="shared" si="25"/>
        <v>0</v>
      </c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  <c r="AD128" s="275"/>
      <c r="AE128" s="275"/>
      <c r="AF128" s="275"/>
      <c r="AG128" s="275"/>
      <c r="AH128" s="275"/>
      <c r="AI128" s="275"/>
      <c r="AJ128" s="275"/>
      <c r="AK128" s="275"/>
      <c r="AL128" s="275"/>
      <c r="AM128" s="275"/>
      <c r="AN128" s="275"/>
      <c r="AO128" s="65"/>
      <c r="AP128" s="285"/>
      <c r="AQ128" s="286"/>
      <c r="AR128" s="286"/>
      <c r="AS128" s="32"/>
      <c r="AT128" s="32"/>
      <c r="AU128" s="285"/>
      <c r="AV128" s="285"/>
      <c r="AW128" s="285"/>
      <c r="AX128" s="285"/>
      <c r="AY128" s="285"/>
      <c r="AZ128" s="285"/>
      <c r="BA128" s="285"/>
      <c r="BB128" s="285"/>
      <c r="BC128" s="285"/>
      <c r="BD128" s="285"/>
      <c r="BE128" s="285"/>
      <c r="BF128" s="285"/>
      <c r="BG128" s="285"/>
      <c r="BH128" s="285"/>
      <c r="BI128" s="285"/>
      <c r="BJ128" s="285"/>
      <c r="BK128" s="285"/>
      <c r="BL128" s="285"/>
      <c r="BM128" s="285"/>
      <c r="BN128" s="285"/>
      <c r="BO128" s="285"/>
      <c r="BP128" s="285"/>
      <c r="BQ128" s="285"/>
      <c r="BR128" s="285"/>
      <c r="BS128" s="285"/>
      <c r="BT128" s="285"/>
      <c r="BU128" s="285"/>
      <c r="BV128" s="285"/>
      <c r="BW128" s="285"/>
      <c r="BX128" s="285"/>
      <c r="BY128" s="285"/>
      <c r="BZ128" s="285"/>
      <c r="CA128" s="285"/>
      <c r="CB128" s="285"/>
      <c r="CC128" s="285"/>
      <c r="CD128" s="285"/>
      <c r="CE128" s="285"/>
      <c r="CF128" s="285"/>
      <c r="CG128" s="285"/>
      <c r="CH128" s="285"/>
      <c r="CI128" s="285"/>
      <c r="CJ128" s="285"/>
      <c r="CK128" s="285"/>
      <c r="CL128" s="285"/>
      <c r="CM128" s="285"/>
      <c r="CN128" s="285"/>
      <c r="CO128" s="285"/>
      <c r="CP128" s="285"/>
      <c r="CQ128" s="285"/>
      <c r="CR128" s="285"/>
      <c r="CS128" s="285"/>
      <c r="CT128" s="285"/>
      <c r="CU128" s="285"/>
      <c r="CV128" s="285"/>
      <c r="CW128" s="285"/>
      <c r="CX128" s="285"/>
      <c r="CY128" s="285"/>
      <c r="CZ128" s="285"/>
      <c r="DA128" s="285"/>
      <c r="DB128" s="285"/>
      <c r="DC128" s="285"/>
      <c r="DD128" s="285"/>
      <c r="DE128" s="285"/>
      <c r="DF128" s="285"/>
      <c r="DG128" s="285"/>
      <c r="DH128" s="285"/>
      <c r="DI128" s="285"/>
      <c r="DJ128" s="285"/>
      <c r="DK128" s="285"/>
      <c r="DL128" s="285"/>
    </row>
    <row r="129" s="248" customFormat="1" ht="17.8" customHeight="1" spans="1:116">
      <c r="A129" s="258">
        <v>58</v>
      </c>
      <c r="B129" s="259" t="s">
        <v>16</v>
      </c>
      <c r="C129" s="260" t="s">
        <v>92</v>
      </c>
      <c r="D129" s="266" t="s">
        <v>67</v>
      </c>
      <c r="E129" s="37">
        <v>22710</v>
      </c>
      <c r="F129" s="262" t="s">
        <v>45</v>
      </c>
      <c r="G129" s="39">
        <f t="shared" si="24"/>
        <v>22710</v>
      </c>
      <c r="H129" s="40" t="s">
        <v>46</v>
      </c>
      <c r="I129" s="40">
        <f t="shared" si="25"/>
        <v>0</v>
      </c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  <c r="AI129" s="277"/>
      <c r="AJ129" s="277"/>
      <c r="AK129" s="277"/>
      <c r="AL129" s="277"/>
      <c r="AM129" s="277"/>
      <c r="AN129" s="277"/>
      <c r="AO129" s="67"/>
      <c r="AP129" s="90"/>
      <c r="AQ129" s="284"/>
      <c r="AR129" s="284"/>
      <c r="AS129" s="99"/>
      <c r="AT129" s="99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</row>
    <row r="130" s="249" customFormat="1" ht="17.8" customHeight="1" spans="1:116">
      <c r="A130" s="263"/>
      <c r="B130" s="259"/>
      <c r="C130" s="264"/>
      <c r="D130" s="261"/>
      <c r="E130" s="43"/>
      <c r="F130" s="265"/>
      <c r="G130" s="45"/>
      <c r="H130" s="46" t="s">
        <v>47</v>
      </c>
      <c r="I130" s="46">
        <f t="shared" si="25"/>
        <v>0</v>
      </c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65"/>
      <c r="AP130" s="285"/>
      <c r="AQ130" s="286"/>
      <c r="AR130" s="286"/>
      <c r="AS130" s="32"/>
      <c r="AT130" s="32"/>
      <c r="AU130" s="285"/>
      <c r="AV130" s="285"/>
      <c r="AW130" s="285"/>
      <c r="AX130" s="285"/>
      <c r="AY130" s="285"/>
      <c r="AZ130" s="285"/>
      <c r="BA130" s="285"/>
      <c r="BB130" s="285"/>
      <c r="BC130" s="285"/>
      <c r="BD130" s="285"/>
      <c r="BE130" s="285"/>
      <c r="BF130" s="285"/>
      <c r="BG130" s="285"/>
      <c r="BH130" s="285"/>
      <c r="BI130" s="285"/>
      <c r="BJ130" s="285"/>
      <c r="BK130" s="285"/>
      <c r="BL130" s="285"/>
      <c r="BM130" s="285"/>
      <c r="BN130" s="285"/>
      <c r="BO130" s="285"/>
      <c r="BP130" s="285"/>
      <c r="BQ130" s="285"/>
      <c r="BR130" s="285"/>
      <c r="BS130" s="285"/>
      <c r="BT130" s="285"/>
      <c r="BU130" s="285"/>
      <c r="BV130" s="285"/>
      <c r="BW130" s="285"/>
      <c r="BX130" s="285"/>
      <c r="BY130" s="285"/>
      <c r="BZ130" s="285"/>
      <c r="CA130" s="285"/>
      <c r="CB130" s="285"/>
      <c r="CC130" s="285"/>
      <c r="CD130" s="285"/>
      <c r="CE130" s="285"/>
      <c r="CF130" s="285"/>
      <c r="CG130" s="285"/>
      <c r="CH130" s="285"/>
      <c r="CI130" s="285"/>
      <c r="CJ130" s="285"/>
      <c r="CK130" s="285"/>
      <c r="CL130" s="285"/>
      <c r="CM130" s="285"/>
      <c r="CN130" s="285"/>
      <c r="CO130" s="285"/>
      <c r="CP130" s="285"/>
      <c r="CQ130" s="285"/>
      <c r="CR130" s="285"/>
      <c r="CS130" s="285"/>
      <c r="CT130" s="285"/>
      <c r="CU130" s="285"/>
      <c r="CV130" s="285"/>
      <c r="CW130" s="285"/>
      <c r="CX130" s="285"/>
      <c r="CY130" s="285"/>
      <c r="CZ130" s="285"/>
      <c r="DA130" s="285"/>
      <c r="DB130" s="285"/>
      <c r="DC130" s="285"/>
      <c r="DD130" s="285"/>
      <c r="DE130" s="285"/>
      <c r="DF130" s="285"/>
      <c r="DG130" s="285"/>
      <c r="DH130" s="285"/>
      <c r="DI130" s="285"/>
      <c r="DJ130" s="285"/>
      <c r="DK130" s="285"/>
      <c r="DL130" s="285"/>
    </row>
    <row r="131" s="248" customFormat="1" ht="17.8" customHeight="1" spans="1:116">
      <c r="A131" s="258">
        <v>59</v>
      </c>
      <c r="B131" s="259" t="s">
        <v>16</v>
      </c>
      <c r="C131" s="260" t="s">
        <v>93</v>
      </c>
      <c r="D131" s="266" t="s">
        <v>44</v>
      </c>
      <c r="E131" s="37">
        <v>105</v>
      </c>
      <c r="F131" s="262" t="s">
        <v>45</v>
      </c>
      <c r="G131" s="39">
        <f>E131+I131-I132</f>
        <v>105</v>
      </c>
      <c r="H131" s="40" t="s">
        <v>46</v>
      </c>
      <c r="I131" s="40">
        <f t="shared" si="25"/>
        <v>0</v>
      </c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  <c r="AG131" s="277"/>
      <c r="AH131" s="277"/>
      <c r="AI131" s="277"/>
      <c r="AJ131" s="277"/>
      <c r="AK131" s="277"/>
      <c r="AL131" s="277"/>
      <c r="AM131" s="277"/>
      <c r="AN131" s="277"/>
      <c r="AO131" s="67"/>
      <c r="AP131" s="90"/>
      <c r="AQ131" s="284"/>
      <c r="AR131" s="284"/>
      <c r="AS131" s="99"/>
      <c r="AT131" s="99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</row>
    <row r="132" s="249" customFormat="1" ht="17.8" customHeight="1" spans="1:116">
      <c r="A132" s="263"/>
      <c r="B132" s="259"/>
      <c r="C132" s="264"/>
      <c r="D132" s="261"/>
      <c r="E132" s="43"/>
      <c r="F132" s="265"/>
      <c r="G132" s="45"/>
      <c r="H132" s="46" t="s">
        <v>47</v>
      </c>
      <c r="I132" s="46">
        <f t="shared" si="25"/>
        <v>0</v>
      </c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  <c r="AB132" s="275"/>
      <c r="AC132" s="275"/>
      <c r="AD132" s="275"/>
      <c r="AE132" s="275"/>
      <c r="AF132" s="275"/>
      <c r="AG132" s="275"/>
      <c r="AH132" s="275"/>
      <c r="AI132" s="275"/>
      <c r="AJ132" s="275"/>
      <c r="AK132" s="275"/>
      <c r="AL132" s="275"/>
      <c r="AM132" s="275"/>
      <c r="AN132" s="275"/>
      <c r="AO132" s="65"/>
      <c r="AP132" s="285"/>
      <c r="AQ132" s="286"/>
      <c r="AR132" s="286"/>
      <c r="AS132" s="32"/>
      <c r="AT132" s="32"/>
      <c r="AU132" s="285"/>
      <c r="AV132" s="285"/>
      <c r="AW132" s="285"/>
      <c r="AX132" s="285"/>
      <c r="AY132" s="285"/>
      <c r="AZ132" s="285"/>
      <c r="BA132" s="285"/>
      <c r="BB132" s="285"/>
      <c r="BC132" s="285"/>
      <c r="BD132" s="285"/>
      <c r="BE132" s="285"/>
      <c r="BF132" s="285"/>
      <c r="BG132" s="285"/>
      <c r="BH132" s="285"/>
      <c r="BI132" s="285"/>
      <c r="BJ132" s="285"/>
      <c r="BK132" s="285"/>
      <c r="BL132" s="285"/>
      <c r="BM132" s="285"/>
      <c r="BN132" s="285"/>
      <c r="BO132" s="285"/>
      <c r="BP132" s="285"/>
      <c r="BQ132" s="285"/>
      <c r="BR132" s="285"/>
      <c r="BS132" s="285"/>
      <c r="BT132" s="285"/>
      <c r="BU132" s="285"/>
      <c r="BV132" s="285"/>
      <c r="BW132" s="285"/>
      <c r="BX132" s="285"/>
      <c r="BY132" s="285"/>
      <c r="BZ132" s="285"/>
      <c r="CA132" s="285"/>
      <c r="CB132" s="285"/>
      <c r="CC132" s="285"/>
      <c r="CD132" s="285"/>
      <c r="CE132" s="285"/>
      <c r="CF132" s="285"/>
      <c r="CG132" s="285"/>
      <c r="CH132" s="285"/>
      <c r="CI132" s="285"/>
      <c r="CJ132" s="285"/>
      <c r="CK132" s="285"/>
      <c r="CL132" s="285"/>
      <c r="CM132" s="285"/>
      <c r="CN132" s="285"/>
      <c r="CO132" s="285"/>
      <c r="CP132" s="285"/>
      <c r="CQ132" s="285"/>
      <c r="CR132" s="285"/>
      <c r="CS132" s="285"/>
      <c r="CT132" s="285"/>
      <c r="CU132" s="285"/>
      <c r="CV132" s="285"/>
      <c r="CW132" s="285"/>
      <c r="CX132" s="285"/>
      <c r="CY132" s="285"/>
      <c r="CZ132" s="285"/>
      <c r="DA132" s="285"/>
      <c r="DB132" s="285"/>
      <c r="DC132" s="285"/>
      <c r="DD132" s="285"/>
      <c r="DE132" s="285"/>
      <c r="DF132" s="285"/>
      <c r="DG132" s="285"/>
      <c r="DH132" s="285"/>
      <c r="DI132" s="285"/>
      <c r="DJ132" s="285"/>
      <c r="DK132" s="285"/>
      <c r="DL132" s="285"/>
    </row>
    <row r="133" s="248" customFormat="1" ht="17.8" customHeight="1" spans="1:116">
      <c r="A133" s="258">
        <v>60</v>
      </c>
      <c r="B133" s="259" t="s">
        <v>16</v>
      </c>
      <c r="C133" s="260" t="s">
        <v>94</v>
      </c>
      <c r="D133" s="266" t="s">
        <v>67</v>
      </c>
      <c r="E133" s="37">
        <v>730</v>
      </c>
      <c r="F133" s="262" t="s">
        <v>45</v>
      </c>
      <c r="G133" s="39">
        <f>E133+I133-I134</f>
        <v>730</v>
      </c>
      <c r="H133" s="40" t="s">
        <v>46</v>
      </c>
      <c r="I133" s="40">
        <f t="shared" si="25"/>
        <v>0</v>
      </c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  <c r="AI133" s="277"/>
      <c r="AJ133" s="277"/>
      <c r="AK133" s="277"/>
      <c r="AL133" s="277"/>
      <c r="AM133" s="277"/>
      <c r="AN133" s="277"/>
      <c r="AO133" s="67"/>
      <c r="AP133" s="90"/>
      <c r="AQ133" s="284"/>
      <c r="AR133" s="284"/>
      <c r="AS133" s="99"/>
      <c r="AT133" s="99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</row>
    <row r="134" s="249" customFormat="1" ht="17.8" customHeight="1" spans="1:116">
      <c r="A134" s="263"/>
      <c r="B134" s="259"/>
      <c r="C134" s="264"/>
      <c r="D134" s="261"/>
      <c r="E134" s="43"/>
      <c r="F134" s="265"/>
      <c r="G134" s="45"/>
      <c r="H134" s="46" t="s">
        <v>47</v>
      </c>
      <c r="I134" s="46">
        <f t="shared" si="25"/>
        <v>0</v>
      </c>
      <c r="J134" s="275"/>
      <c r="K134" s="275"/>
      <c r="L134" s="275"/>
      <c r="M134" s="275"/>
      <c r="N134" s="275"/>
      <c r="O134" s="275"/>
      <c r="P134" s="290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  <c r="AB134" s="275"/>
      <c r="AC134" s="275"/>
      <c r="AD134" s="275"/>
      <c r="AE134" s="275"/>
      <c r="AF134" s="275"/>
      <c r="AG134" s="275"/>
      <c r="AH134" s="275"/>
      <c r="AI134" s="275"/>
      <c r="AJ134" s="275"/>
      <c r="AK134" s="275"/>
      <c r="AL134" s="275"/>
      <c r="AM134" s="275"/>
      <c r="AN134" s="275"/>
      <c r="AO134" s="65"/>
      <c r="AP134" s="285"/>
      <c r="AQ134" s="286"/>
      <c r="AR134" s="286"/>
      <c r="AS134" s="32"/>
      <c r="AT134" s="32"/>
      <c r="AU134" s="285"/>
      <c r="AV134" s="285"/>
      <c r="AW134" s="285"/>
      <c r="AX134" s="285"/>
      <c r="AY134" s="285"/>
      <c r="AZ134" s="285"/>
      <c r="BA134" s="285"/>
      <c r="BB134" s="285"/>
      <c r="BC134" s="285"/>
      <c r="BD134" s="285"/>
      <c r="BE134" s="285"/>
      <c r="BF134" s="285"/>
      <c r="BG134" s="285"/>
      <c r="BH134" s="285"/>
      <c r="BI134" s="285"/>
      <c r="BJ134" s="285"/>
      <c r="BK134" s="285"/>
      <c r="BL134" s="285"/>
      <c r="BM134" s="285"/>
      <c r="BN134" s="285"/>
      <c r="BO134" s="285"/>
      <c r="BP134" s="285"/>
      <c r="BQ134" s="285"/>
      <c r="BR134" s="285"/>
      <c r="BS134" s="285"/>
      <c r="BT134" s="285"/>
      <c r="BU134" s="285"/>
      <c r="BV134" s="285"/>
      <c r="BW134" s="285"/>
      <c r="BX134" s="285"/>
      <c r="BY134" s="285"/>
      <c r="BZ134" s="285"/>
      <c r="CA134" s="285"/>
      <c r="CB134" s="285"/>
      <c r="CC134" s="285"/>
      <c r="CD134" s="285"/>
      <c r="CE134" s="285"/>
      <c r="CF134" s="285"/>
      <c r="CG134" s="285"/>
      <c r="CH134" s="285"/>
      <c r="CI134" s="285"/>
      <c r="CJ134" s="285"/>
      <c r="CK134" s="285"/>
      <c r="CL134" s="285"/>
      <c r="CM134" s="285"/>
      <c r="CN134" s="285"/>
      <c r="CO134" s="285"/>
      <c r="CP134" s="285"/>
      <c r="CQ134" s="285"/>
      <c r="CR134" s="285"/>
      <c r="CS134" s="285"/>
      <c r="CT134" s="285"/>
      <c r="CU134" s="285"/>
      <c r="CV134" s="285"/>
      <c r="CW134" s="285"/>
      <c r="CX134" s="285"/>
      <c r="CY134" s="285"/>
      <c r="CZ134" s="285"/>
      <c r="DA134" s="285"/>
      <c r="DB134" s="285"/>
      <c r="DC134" s="285"/>
      <c r="DD134" s="285"/>
      <c r="DE134" s="285"/>
      <c r="DF134" s="285"/>
      <c r="DG134" s="285"/>
      <c r="DH134" s="285"/>
      <c r="DI134" s="285"/>
      <c r="DJ134" s="285"/>
      <c r="DK134" s="285"/>
      <c r="DL134" s="285"/>
    </row>
    <row r="135" s="248" customFormat="1" ht="17.8" customHeight="1" spans="1:116">
      <c r="A135" s="258">
        <v>61</v>
      </c>
      <c r="B135" s="259" t="s">
        <v>16</v>
      </c>
      <c r="C135" s="260" t="s">
        <v>94</v>
      </c>
      <c r="D135" s="266" t="s">
        <v>44</v>
      </c>
      <c r="E135" s="37">
        <v>11195</v>
      </c>
      <c r="F135" s="262" t="s">
        <v>45</v>
      </c>
      <c r="G135" s="39">
        <f t="shared" ref="G135:G139" si="26">E135+I135-I136</f>
        <v>14405</v>
      </c>
      <c r="H135" s="40" t="s">
        <v>46</v>
      </c>
      <c r="I135" s="40">
        <f t="shared" ref="I135:I140" si="27">SUM(J135:AO135)</f>
        <v>3210</v>
      </c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>
        <v>3210</v>
      </c>
      <c r="AH135" s="277"/>
      <c r="AI135" s="277"/>
      <c r="AJ135" s="277"/>
      <c r="AK135" s="277"/>
      <c r="AL135" s="277"/>
      <c r="AM135" s="277"/>
      <c r="AN135" s="277"/>
      <c r="AO135" s="67"/>
      <c r="AP135" s="90"/>
      <c r="AQ135" s="284"/>
      <c r="AR135" s="284"/>
      <c r="AS135" s="99"/>
      <c r="AT135" s="99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</row>
    <row r="136" s="249" customFormat="1" ht="17.8" customHeight="1" spans="1:116">
      <c r="A136" s="263"/>
      <c r="B136" s="259"/>
      <c r="C136" s="264"/>
      <c r="D136" s="261"/>
      <c r="E136" s="43"/>
      <c r="F136" s="265"/>
      <c r="G136" s="45"/>
      <c r="H136" s="46" t="s">
        <v>47</v>
      </c>
      <c r="I136" s="46">
        <f t="shared" si="27"/>
        <v>0</v>
      </c>
      <c r="J136" s="275"/>
      <c r="K136" s="275"/>
      <c r="L136" s="275"/>
      <c r="M136" s="275"/>
      <c r="N136" s="275"/>
      <c r="O136" s="275"/>
      <c r="P136" s="290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  <c r="AB136" s="275"/>
      <c r="AC136" s="275"/>
      <c r="AD136" s="275"/>
      <c r="AE136" s="275"/>
      <c r="AF136" s="275"/>
      <c r="AG136" s="275"/>
      <c r="AH136" s="275"/>
      <c r="AI136" s="275"/>
      <c r="AJ136" s="275"/>
      <c r="AK136" s="275"/>
      <c r="AL136" s="275"/>
      <c r="AM136" s="275"/>
      <c r="AN136" s="275"/>
      <c r="AO136" s="65"/>
      <c r="AP136" s="285"/>
      <c r="AQ136" s="286"/>
      <c r="AR136" s="286"/>
      <c r="AS136" s="32"/>
      <c r="AT136" s="32"/>
      <c r="AU136" s="285"/>
      <c r="AV136" s="285"/>
      <c r="AW136" s="285"/>
      <c r="AX136" s="285"/>
      <c r="AY136" s="285"/>
      <c r="AZ136" s="285"/>
      <c r="BA136" s="285"/>
      <c r="BB136" s="285"/>
      <c r="BC136" s="285"/>
      <c r="BD136" s="285"/>
      <c r="BE136" s="285"/>
      <c r="BF136" s="285"/>
      <c r="BG136" s="285"/>
      <c r="BH136" s="285"/>
      <c r="BI136" s="285"/>
      <c r="BJ136" s="285"/>
      <c r="BK136" s="285"/>
      <c r="BL136" s="285"/>
      <c r="BM136" s="285"/>
      <c r="BN136" s="285"/>
      <c r="BO136" s="285"/>
      <c r="BP136" s="285"/>
      <c r="BQ136" s="285"/>
      <c r="BR136" s="285"/>
      <c r="BS136" s="285"/>
      <c r="BT136" s="285"/>
      <c r="BU136" s="285"/>
      <c r="BV136" s="285"/>
      <c r="BW136" s="285"/>
      <c r="BX136" s="285"/>
      <c r="BY136" s="285"/>
      <c r="BZ136" s="285"/>
      <c r="CA136" s="285"/>
      <c r="CB136" s="285"/>
      <c r="CC136" s="285"/>
      <c r="CD136" s="285"/>
      <c r="CE136" s="285"/>
      <c r="CF136" s="285"/>
      <c r="CG136" s="285"/>
      <c r="CH136" s="285"/>
      <c r="CI136" s="285"/>
      <c r="CJ136" s="285"/>
      <c r="CK136" s="285"/>
      <c r="CL136" s="285"/>
      <c r="CM136" s="285"/>
      <c r="CN136" s="285"/>
      <c r="CO136" s="285"/>
      <c r="CP136" s="285"/>
      <c r="CQ136" s="285"/>
      <c r="CR136" s="285"/>
      <c r="CS136" s="285"/>
      <c r="CT136" s="285"/>
      <c r="CU136" s="285"/>
      <c r="CV136" s="285"/>
      <c r="CW136" s="285"/>
      <c r="CX136" s="285"/>
      <c r="CY136" s="285"/>
      <c r="CZ136" s="285"/>
      <c r="DA136" s="285"/>
      <c r="DB136" s="285"/>
      <c r="DC136" s="285"/>
      <c r="DD136" s="285"/>
      <c r="DE136" s="285"/>
      <c r="DF136" s="285"/>
      <c r="DG136" s="285"/>
      <c r="DH136" s="285"/>
      <c r="DI136" s="285"/>
      <c r="DJ136" s="285"/>
      <c r="DK136" s="285"/>
      <c r="DL136" s="285"/>
    </row>
    <row r="137" s="248" customFormat="1" ht="17.8" customHeight="1" spans="1:116">
      <c r="A137" s="258">
        <v>62</v>
      </c>
      <c r="B137" s="259" t="s">
        <v>16</v>
      </c>
      <c r="C137" s="260" t="s">
        <v>95</v>
      </c>
      <c r="D137" s="261" t="s">
        <v>44</v>
      </c>
      <c r="E137" s="37">
        <v>150</v>
      </c>
      <c r="F137" s="262" t="s">
        <v>45</v>
      </c>
      <c r="G137" s="39">
        <f t="shared" si="26"/>
        <v>150</v>
      </c>
      <c r="H137" s="40" t="s">
        <v>46</v>
      </c>
      <c r="I137" s="40">
        <f t="shared" si="27"/>
        <v>0</v>
      </c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77"/>
      <c r="AB137" s="277"/>
      <c r="AC137" s="277"/>
      <c r="AD137" s="277"/>
      <c r="AE137" s="277"/>
      <c r="AF137" s="277"/>
      <c r="AG137" s="277"/>
      <c r="AH137" s="277"/>
      <c r="AI137" s="277"/>
      <c r="AJ137" s="277"/>
      <c r="AK137" s="277"/>
      <c r="AL137" s="277"/>
      <c r="AM137" s="277"/>
      <c r="AN137" s="277"/>
      <c r="AO137" s="67"/>
      <c r="AP137" s="90"/>
      <c r="AQ137" s="284"/>
      <c r="AR137" s="284"/>
      <c r="AS137" s="99"/>
      <c r="AT137" s="99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</row>
    <row r="138" s="249" customFormat="1" ht="17.8" customHeight="1" spans="1:116">
      <c r="A138" s="263"/>
      <c r="B138" s="259"/>
      <c r="C138" s="264"/>
      <c r="D138" s="261"/>
      <c r="E138" s="43"/>
      <c r="F138" s="265"/>
      <c r="G138" s="45"/>
      <c r="H138" s="46" t="s">
        <v>47</v>
      </c>
      <c r="I138" s="46">
        <f t="shared" si="27"/>
        <v>0</v>
      </c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  <c r="AB138" s="275"/>
      <c r="AC138" s="275"/>
      <c r="AD138" s="275"/>
      <c r="AE138" s="275"/>
      <c r="AF138" s="275"/>
      <c r="AG138" s="275"/>
      <c r="AH138" s="275"/>
      <c r="AI138" s="275"/>
      <c r="AJ138" s="275"/>
      <c r="AK138" s="275"/>
      <c r="AL138" s="275"/>
      <c r="AM138" s="275"/>
      <c r="AN138" s="275"/>
      <c r="AO138" s="65"/>
      <c r="AP138" s="285"/>
      <c r="AQ138" s="286"/>
      <c r="AR138" s="286"/>
      <c r="AS138" s="32"/>
      <c r="AT138" s="32"/>
      <c r="AU138" s="285"/>
      <c r="AV138" s="285"/>
      <c r="AW138" s="285"/>
      <c r="AX138" s="285"/>
      <c r="AY138" s="285"/>
      <c r="AZ138" s="285"/>
      <c r="BA138" s="285"/>
      <c r="BB138" s="285"/>
      <c r="BC138" s="285"/>
      <c r="BD138" s="285"/>
      <c r="BE138" s="285"/>
      <c r="BF138" s="285"/>
      <c r="BG138" s="285"/>
      <c r="BH138" s="285"/>
      <c r="BI138" s="285"/>
      <c r="BJ138" s="285"/>
      <c r="BK138" s="285"/>
      <c r="BL138" s="285"/>
      <c r="BM138" s="285"/>
      <c r="BN138" s="285"/>
      <c r="BO138" s="285"/>
      <c r="BP138" s="285"/>
      <c r="BQ138" s="285"/>
      <c r="BR138" s="285"/>
      <c r="BS138" s="285"/>
      <c r="BT138" s="285"/>
      <c r="BU138" s="285"/>
      <c r="BV138" s="285"/>
      <c r="BW138" s="285"/>
      <c r="BX138" s="285"/>
      <c r="BY138" s="285"/>
      <c r="BZ138" s="285"/>
      <c r="CA138" s="285"/>
      <c r="CB138" s="285"/>
      <c r="CC138" s="285"/>
      <c r="CD138" s="285"/>
      <c r="CE138" s="285"/>
      <c r="CF138" s="285"/>
      <c r="CG138" s="285"/>
      <c r="CH138" s="285"/>
      <c r="CI138" s="285"/>
      <c r="CJ138" s="285"/>
      <c r="CK138" s="285"/>
      <c r="CL138" s="285"/>
      <c r="CM138" s="285"/>
      <c r="CN138" s="285"/>
      <c r="CO138" s="285"/>
      <c r="CP138" s="285"/>
      <c r="CQ138" s="285"/>
      <c r="CR138" s="285"/>
      <c r="CS138" s="285"/>
      <c r="CT138" s="285"/>
      <c r="CU138" s="285"/>
      <c r="CV138" s="285"/>
      <c r="CW138" s="285"/>
      <c r="CX138" s="285"/>
      <c r="CY138" s="285"/>
      <c r="CZ138" s="285"/>
      <c r="DA138" s="285"/>
      <c r="DB138" s="285"/>
      <c r="DC138" s="285"/>
      <c r="DD138" s="285"/>
      <c r="DE138" s="285"/>
      <c r="DF138" s="285"/>
      <c r="DG138" s="285"/>
      <c r="DH138" s="285"/>
      <c r="DI138" s="285"/>
      <c r="DJ138" s="285"/>
      <c r="DK138" s="285"/>
      <c r="DL138" s="285"/>
    </row>
    <row r="139" s="248" customFormat="1" ht="17.8" customHeight="1" spans="1:116">
      <c r="A139" s="258">
        <v>63</v>
      </c>
      <c r="B139" s="259" t="s">
        <v>16</v>
      </c>
      <c r="C139" s="260" t="s">
        <v>96</v>
      </c>
      <c r="D139" s="269" t="s">
        <v>67</v>
      </c>
      <c r="E139" s="37">
        <v>10</v>
      </c>
      <c r="F139" s="262" t="s">
        <v>45</v>
      </c>
      <c r="G139" s="39">
        <f t="shared" si="26"/>
        <v>180</v>
      </c>
      <c r="H139" s="40" t="s">
        <v>46</v>
      </c>
      <c r="I139" s="40">
        <f t="shared" si="27"/>
        <v>6570</v>
      </c>
      <c r="J139" s="277"/>
      <c r="K139" s="277"/>
      <c r="L139" s="277"/>
      <c r="M139" s="277"/>
      <c r="N139" s="277">
        <v>6570</v>
      </c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7"/>
      <c r="AF139" s="277"/>
      <c r="AG139" s="277"/>
      <c r="AH139" s="277"/>
      <c r="AI139" s="277"/>
      <c r="AJ139" s="277"/>
      <c r="AK139" s="277"/>
      <c r="AL139" s="277"/>
      <c r="AM139" s="277"/>
      <c r="AN139" s="277"/>
      <c r="AO139" s="67"/>
      <c r="AP139" s="90"/>
      <c r="AQ139" s="284"/>
      <c r="AR139" s="284"/>
      <c r="AS139" s="99"/>
      <c r="AT139" s="99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  <c r="DL139" s="90"/>
    </row>
    <row r="140" s="249" customFormat="1" ht="17.8" customHeight="1" spans="1:116">
      <c r="A140" s="263"/>
      <c r="B140" s="259"/>
      <c r="C140" s="264"/>
      <c r="D140" s="269"/>
      <c r="E140" s="43"/>
      <c r="F140" s="265"/>
      <c r="G140" s="45"/>
      <c r="H140" s="46" t="s">
        <v>47</v>
      </c>
      <c r="I140" s="46">
        <f t="shared" si="27"/>
        <v>6400</v>
      </c>
      <c r="J140" s="275"/>
      <c r="K140" s="275"/>
      <c r="L140" s="275"/>
      <c r="M140" s="275"/>
      <c r="N140" s="275"/>
      <c r="O140" s="275">
        <v>6400</v>
      </c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  <c r="AB140" s="275"/>
      <c r="AC140" s="275"/>
      <c r="AD140" s="275"/>
      <c r="AE140" s="275"/>
      <c r="AF140" s="275"/>
      <c r="AG140" s="275"/>
      <c r="AH140" s="275"/>
      <c r="AI140" s="275"/>
      <c r="AJ140" s="275"/>
      <c r="AK140" s="275"/>
      <c r="AL140" s="275"/>
      <c r="AM140" s="275"/>
      <c r="AN140" s="275"/>
      <c r="AO140" s="65"/>
      <c r="AP140" s="285"/>
      <c r="AQ140" s="286"/>
      <c r="AR140" s="286"/>
      <c r="AS140" s="32"/>
      <c r="AT140" s="32"/>
      <c r="AU140" s="285"/>
      <c r="AV140" s="285"/>
      <c r="AW140" s="285"/>
      <c r="AX140" s="285"/>
      <c r="AY140" s="285"/>
      <c r="AZ140" s="285"/>
      <c r="BA140" s="285"/>
      <c r="BB140" s="285"/>
      <c r="BC140" s="285"/>
      <c r="BD140" s="285"/>
      <c r="BE140" s="285"/>
      <c r="BF140" s="285"/>
      <c r="BG140" s="285"/>
      <c r="BH140" s="285"/>
      <c r="BI140" s="285"/>
      <c r="BJ140" s="285"/>
      <c r="BK140" s="285"/>
      <c r="BL140" s="285"/>
      <c r="BM140" s="285"/>
      <c r="BN140" s="285"/>
      <c r="BO140" s="285"/>
      <c r="BP140" s="285"/>
      <c r="BQ140" s="285"/>
      <c r="BR140" s="285"/>
      <c r="BS140" s="285"/>
      <c r="BT140" s="285"/>
      <c r="BU140" s="285"/>
      <c r="BV140" s="285"/>
      <c r="BW140" s="285"/>
      <c r="BX140" s="285"/>
      <c r="BY140" s="285"/>
      <c r="BZ140" s="285"/>
      <c r="CA140" s="285"/>
      <c r="CB140" s="285"/>
      <c r="CC140" s="285"/>
      <c r="CD140" s="285"/>
      <c r="CE140" s="285"/>
      <c r="CF140" s="285"/>
      <c r="CG140" s="285"/>
      <c r="CH140" s="285"/>
      <c r="CI140" s="285"/>
      <c r="CJ140" s="285"/>
      <c r="CK140" s="285"/>
      <c r="CL140" s="285"/>
      <c r="CM140" s="285"/>
      <c r="CN140" s="285"/>
      <c r="CO140" s="285"/>
      <c r="CP140" s="285"/>
      <c r="CQ140" s="285"/>
      <c r="CR140" s="285"/>
      <c r="CS140" s="285"/>
      <c r="CT140" s="285"/>
      <c r="CU140" s="285"/>
      <c r="CV140" s="285"/>
      <c r="CW140" s="285"/>
      <c r="CX140" s="285"/>
      <c r="CY140" s="285"/>
      <c r="CZ140" s="285"/>
      <c r="DA140" s="285"/>
      <c r="DB140" s="285"/>
      <c r="DC140" s="285"/>
      <c r="DD140" s="285"/>
      <c r="DE140" s="285"/>
      <c r="DF140" s="285"/>
      <c r="DG140" s="285"/>
      <c r="DH140" s="285"/>
      <c r="DI140" s="285"/>
      <c r="DJ140" s="285"/>
      <c r="DK140" s="285"/>
      <c r="DL140" s="285"/>
    </row>
    <row r="141" s="248" customFormat="1" ht="17.8" customHeight="1" spans="1:116">
      <c r="A141" s="258">
        <v>64</v>
      </c>
      <c r="B141" s="259" t="s">
        <v>16</v>
      </c>
      <c r="C141" s="260" t="s">
        <v>89</v>
      </c>
      <c r="D141" s="261" t="s">
        <v>48</v>
      </c>
      <c r="E141" s="37">
        <v>890</v>
      </c>
      <c r="F141" s="262" t="s">
        <v>45</v>
      </c>
      <c r="G141" s="39">
        <f>E141+I141-I142</f>
        <v>890</v>
      </c>
      <c r="H141" s="40" t="s">
        <v>46</v>
      </c>
      <c r="I141" s="40">
        <f t="shared" ref="I141:I151" si="28">SUM(J141:AO141)</f>
        <v>0</v>
      </c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  <c r="AA141" s="277"/>
      <c r="AB141" s="277"/>
      <c r="AC141" s="277"/>
      <c r="AD141" s="277"/>
      <c r="AE141" s="277"/>
      <c r="AF141" s="277"/>
      <c r="AG141" s="277"/>
      <c r="AH141" s="277"/>
      <c r="AI141" s="277"/>
      <c r="AJ141" s="277"/>
      <c r="AK141" s="277"/>
      <c r="AL141" s="277"/>
      <c r="AM141" s="277"/>
      <c r="AN141" s="277"/>
      <c r="AO141" s="67"/>
      <c r="AP141" s="90"/>
      <c r="AQ141" s="284"/>
      <c r="AR141" s="284"/>
      <c r="AS141" s="99"/>
      <c r="AT141" s="99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  <c r="DL141" s="90"/>
    </row>
    <row r="142" s="249" customFormat="1" ht="17.8" customHeight="1" spans="1:116">
      <c r="A142" s="263"/>
      <c r="B142" s="259"/>
      <c r="C142" s="264"/>
      <c r="D142" s="261"/>
      <c r="E142" s="43"/>
      <c r="F142" s="265"/>
      <c r="G142" s="45"/>
      <c r="H142" s="46" t="s">
        <v>47</v>
      </c>
      <c r="I142" s="46">
        <f t="shared" si="28"/>
        <v>0</v>
      </c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  <c r="AD142" s="275"/>
      <c r="AE142" s="275"/>
      <c r="AF142" s="275"/>
      <c r="AG142" s="275"/>
      <c r="AH142" s="275"/>
      <c r="AI142" s="275"/>
      <c r="AJ142" s="275"/>
      <c r="AK142" s="275"/>
      <c r="AL142" s="275"/>
      <c r="AM142" s="275"/>
      <c r="AN142" s="275"/>
      <c r="AO142" s="65"/>
      <c r="AP142" s="285"/>
      <c r="AQ142" s="286"/>
      <c r="AR142" s="286"/>
      <c r="AS142" s="32"/>
      <c r="AT142" s="32"/>
      <c r="AU142" s="285"/>
      <c r="AV142" s="285"/>
      <c r="AW142" s="285"/>
      <c r="AX142" s="285"/>
      <c r="AY142" s="285"/>
      <c r="AZ142" s="285"/>
      <c r="BA142" s="285"/>
      <c r="BB142" s="285"/>
      <c r="BC142" s="285"/>
      <c r="BD142" s="285"/>
      <c r="BE142" s="285"/>
      <c r="BF142" s="285"/>
      <c r="BG142" s="285"/>
      <c r="BH142" s="285"/>
      <c r="BI142" s="285"/>
      <c r="BJ142" s="285"/>
      <c r="BK142" s="285"/>
      <c r="BL142" s="285"/>
      <c r="BM142" s="285"/>
      <c r="BN142" s="285"/>
      <c r="BO142" s="285"/>
      <c r="BP142" s="285"/>
      <c r="BQ142" s="285"/>
      <c r="BR142" s="285"/>
      <c r="BS142" s="285"/>
      <c r="BT142" s="285"/>
      <c r="BU142" s="285"/>
      <c r="BV142" s="285"/>
      <c r="BW142" s="285"/>
      <c r="BX142" s="285"/>
      <c r="BY142" s="285"/>
      <c r="BZ142" s="285"/>
      <c r="CA142" s="285"/>
      <c r="CB142" s="285"/>
      <c r="CC142" s="285"/>
      <c r="CD142" s="285"/>
      <c r="CE142" s="285"/>
      <c r="CF142" s="285"/>
      <c r="CG142" s="285"/>
      <c r="CH142" s="285"/>
      <c r="CI142" s="285"/>
      <c r="CJ142" s="285"/>
      <c r="CK142" s="285"/>
      <c r="CL142" s="285"/>
      <c r="CM142" s="285"/>
      <c r="CN142" s="285"/>
      <c r="CO142" s="285"/>
      <c r="CP142" s="285"/>
      <c r="CQ142" s="285"/>
      <c r="CR142" s="285"/>
      <c r="CS142" s="285"/>
      <c r="CT142" s="285"/>
      <c r="CU142" s="285"/>
      <c r="CV142" s="285"/>
      <c r="CW142" s="285"/>
      <c r="CX142" s="285"/>
      <c r="CY142" s="285"/>
      <c r="CZ142" s="285"/>
      <c r="DA142" s="285"/>
      <c r="DB142" s="285"/>
      <c r="DC142" s="285"/>
      <c r="DD142" s="285"/>
      <c r="DE142" s="285"/>
      <c r="DF142" s="285"/>
      <c r="DG142" s="285"/>
      <c r="DH142" s="285"/>
      <c r="DI142" s="285"/>
      <c r="DJ142" s="285"/>
      <c r="DK142" s="285"/>
      <c r="DL142" s="285"/>
    </row>
    <row r="143" s="248" customFormat="1" ht="17.8" customHeight="1" spans="1:116">
      <c r="A143" s="258">
        <v>65</v>
      </c>
      <c r="B143" s="259" t="s">
        <v>16</v>
      </c>
      <c r="C143" s="260" t="s">
        <v>90</v>
      </c>
      <c r="D143" s="266" t="s">
        <v>48</v>
      </c>
      <c r="E143" s="37">
        <v>980</v>
      </c>
      <c r="F143" s="262" t="s">
        <v>45</v>
      </c>
      <c r="G143" s="39">
        <f>E143+I143-I144</f>
        <v>980</v>
      </c>
      <c r="H143" s="40" t="s">
        <v>46</v>
      </c>
      <c r="I143" s="40">
        <f t="shared" si="28"/>
        <v>0</v>
      </c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77"/>
      <c r="AB143" s="277"/>
      <c r="AC143" s="277"/>
      <c r="AD143" s="277"/>
      <c r="AE143" s="277"/>
      <c r="AF143" s="277"/>
      <c r="AG143" s="277"/>
      <c r="AH143" s="277"/>
      <c r="AI143" s="277"/>
      <c r="AJ143" s="277"/>
      <c r="AK143" s="277"/>
      <c r="AL143" s="277"/>
      <c r="AM143" s="277"/>
      <c r="AN143" s="277"/>
      <c r="AO143" s="67"/>
      <c r="AP143" s="90"/>
      <c r="AQ143" s="284"/>
      <c r="AR143" s="284"/>
      <c r="AS143" s="99"/>
      <c r="AT143" s="99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  <c r="DL143" s="90"/>
    </row>
    <row r="144" s="249" customFormat="1" ht="17.8" customHeight="1" spans="1:116">
      <c r="A144" s="263"/>
      <c r="B144" s="259"/>
      <c r="C144" s="264"/>
      <c r="D144" s="261"/>
      <c r="E144" s="43"/>
      <c r="F144" s="265"/>
      <c r="G144" s="45"/>
      <c r="H144" s="46" t="s">
        <v>47</v>
      </c>
      <c r="I144" s="46">
        <f t="shared" si="28"/>
        <v>0</v>
      </c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  <c r="AB144" s="275"/>
      <c r="AC144" s="275"/>
      <c r="AD144" s="275"/>
      <c r="AE144" s="275"/>
      <c r="AF144" s="275"/>
      <c r="AG144" s="275"/>
      <c r="AH144" s="275"/>
      <c r="AI144" s="275"/>
      <c r="AJ144" s="275"/>
      <c r="AK144" s="275"/>
      <c r="AL144" s="275"/>
      <c r="AM144" s="275"/>
      <c r="AN144" s="275"/>
      <c r="AO144" s="65"/>
      <c r="AP144" s="285"/>
      <c r="AQ144" s="286"/>
      <c r="AR144" s="286"/>
      <c r="AS144" s="32"/>
      <c r="AT144" s="32"/>
      <c r="AU144" s="285"/>
      <c r="AV144" s="285"/>
      <c r="AW144" s="285"/>
      <c r="AX144" s="285"/>
      <c r="AY144" s="285"/>
      <c r="AZ144" s="285"/>
      <c r="BA144" s="285"/>
      <c r="BB144" s="285"/>
      <c r="BC144" s="285"/>
      <c r="BD144" s="285"/>
      <c r="BE144" s="285"/>
      <c r="BF144" s="285"/>
      <c r="BG144" s="285"/>
      <c r="BH144" s="285"/>
      <c r="BI144" s="285"/>
      <c r="BJ144" s="285"/>
      <c r="BK144" s="285"/>
      <c r="BL144" s="285"/>
      <c r="BM144" s="285"/>
      <c r="BN144" s="285"/>
      <c r="BO144" s="285"/>
      <c r="BP144" s="285"/>
      <c r="BQ144" s="285"/>
      <c r="BR144" s="285"/>
      <c r="BS144" s="285"/>
      <c r="BT144" s="285"/>
      <c r="BU144" s="285"/>
      <c r="BV144" s="285"/>
      <c r="BW144" s="285"/>
      <c r="BX144" s="285"/>
      <c r="BY144" s="285"/>
      <c r="BZ144" s="285"/>
      <c r="CA144" s="285"/>
      <c r="CB144" s="285"/>
      <c r="CC144" s="285"/>
      <c r="CD144" s="285"/>
      <c r="CE144" s="285"/>
      <c r="CF144" s="285"/>
      <c r="CG144" s="285"/>
      <c r="CH144" s="285"/>
      <c r="CI144" s="285"/>
      <c r="CJ144" s="285"/>
      <c r="CK144" s="285"/>
      <c r="CL144" s="285"/>
      <c r="CM144" s="285"/>
      <c r="CN144" s="285"/>
      <c r="CO144" s="285"/>
      <c r="CP144" s="285"/>
      <c r="CQ144" s="285"/>
      <c r="CR144" s="285"/>
      <c r="CS144" s="285"/>
      <c r="CT144" s="285"/>
      <c r="CU144" s="285"/>
      <c r="CV144" s="285"/>
      <c r="CW144" s="285"/>
      <c r="CX144" s="285"/>
      <c r="CY144" s="285"/>
      <c r="CZ144" s="285"/>
      <c r="DA144" s="285"/>
      <c r="DB144" s="285"/>
      <c r="DC144" s="285"/>
      <c r="DD144" s="285"/>
      <c r="DE144" s="285"/>
      <c r="DF144" s="285"/>
      <c r="DG144" s="285"/>
      <c r="DH144" s="285"/>
      <c r="DI144" s="285"/>
      <c r="DJ144" s="285"/>
      <c r="DK144" s="285"/>
      <c r="DL144" s="285"/>
    </row>
    <row r="145" s="248" customFormat="1" ht="17.8" customHeight="1" spans="1:116">
      <c r="A145" s="258">
        <v>66</v>
      </c>
      <c r="B145" s="259" t="s">
        <v>16</v>
      </c>
      <c r="C145" s="260" t="s">
        <v>94</v>
      </c>
      <c r="D145" s="261" t="s">
        <v>48</v>
      </c>
      <c r="E145" s="37">
        <v>2467</v>
      </c>
      <c r="F145" s="262" t="s">
        <v>45</v>
      </c>
      <c r="G145" s="39">
        <f>E145+I145-I146</f>
        <v>2467</v>
      </c>
      <c r="H145" s="40" t="s">
        <v>46</v>
      </c>
      <c r="I145" s="40">
        <f t="shared" si="28"/>
        <v>0</v>
      </c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  <c r="AI145" s="277"/>
      <c r="AJ145" s="277"/>
      <c r="AK145" s="277"/>
      <c r="AL145" s="277"/>
      <c r="AM145" s="277"/>
      <c r="AN145" s="277"/>
      <c r="AO145" s="67"/>
      <c r="AP145" s="90"/>
      <c r="AQ145" s="284"/>
      <c r="AR145" s="284"/>
      <c r="AS145" s="99"/>
      <c r="AT145" s="99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</row>
    <row r="146" s="249" customFormat="1" ht="17.8" customHeight="1" spans="1:116">
      <c r="A146" s="263"/>
      <c r="B146" s="259"/>
      <c r="C146" s="264"/>
      <c r="D146" s="261"/>
      <c r="E146" s="43"/>
      <c r="F146" s="265"/>
      <c r="G146" s="45"/>
      <c r="H146" s="46" t="s">
        <v>47</v>
      </c>
      <c r="I146" s="46">
        <f t="shared" si="28"/>
        <v>0</v>
      </c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  <c r="AB146" s="275"/>
      <c r="AC146" s="275"/>
      <c r="AD146" s="275"/>
      <c r="AE146" s="275"/>
      <c r="AF146" s="275"/>
      <c r="AG146" s="275"/>
      <c r="AH146" s="275"/>
      <c r="AI146" s="275"/>
      <c r="AJ146" s="275"/>
      <c r="AK146" s="275"/>
      <c r="AL146" s="275"/>
      <c r="AM146" s="275"/>
      <c r="AN146" s="275"/>
      <c r="AO146" s="65"/>
      <c r="AP146" s="285"/>
      <c r="AQ146" s="286"/>
      <c r="AR146" s="286"/>
      <c r="AS146" s="32"/>
      <c r="AT146" s="32"/>
      <c r="AU146" s="285"/>
      <c r="AV146" s="285"/>
      <c r="AW146" s="285"/>
      <c r="AX146" s="285"/>
      <c r="AY146" s="285"/>
      <c r="AZ146" s="285"/>
      <c r="BA146" s="285"/>
      <c r="BB146" s="285"/>
      <c r="BC146" s="285"/>
      <c r="BD146" s="285"/>
      <c r="BE146" s="285"/>
      <c r="BF146" s="285"/>
      <c r="BG146" s="285"/>
      <c r="BH146" s="285"/>
      <c r="BI146" s="285"/>
      <c r="BJ146" s="285"/>
      <c r="BK146" s="285"/>
      <c r="BL146" s="285"/>
      <c r="BM146" s="285"/>
      <c r="BN146" s="285"/>
      <c r="BO146" s="285"/>
      <c r="BP146" s="285"/>
      <c r="BQ146" s="285"/>
      <c r="BR146" s="285"/>
      <c r="BS146" s="285"/>
      <c r="BT146" s="285"/>
      <c r="BU146" s="285"/>
      <c r="BV146" s="285"/>
      <c r="BW146" s="285"/>
      <c r="BX146" s="285"/>
      <c r="BY146" s="285"/>
      <c r="BZ146" s="285"/>
      <c r="CA146" s="285"/>
      <c r="CB146" s="285"/>
      <c r="CC146" s="285"/>
      <c r="CD146" s="285"/>
      <c r="CE146" s="285"/>
      <c r="CF146" s="285"/>
      <c r="CG146" s="285"/>
      <c r="CH146" s="285"/>
      <c r="CI146" s="285"/>
      <c r="CJ146" s="285"/>
      <c r="CK146" s="285"/>
      <c r="CL146" s="285"/>
      <c r="CM146" s="285"/>
      <c r="CN146" s="285"/>
      <c r="CO146" s="285"/>
      <c r="CP146" s="285"/>
      <c r="CQ146" s="285"/>
      <c r="CR146" s="285"/>
      <c r="CS146" s="285"/>
      <c r="CT146" s="285"/>
      <c r="CU146" s="285"/>
      <c r="CV146" s="285"/>
      <c r="CW146" s="285"/>
      <c r="CX146" s="285"/>
      <c r="CY146" s="285"/>
      <c r="CZ146" s="285"/>
      <c r="DA146" s="285"/>
      <c r="DB146" s="285"/>
      <c r="DC146" s="285"/>
      <c r="DD146" s="285"/>
      <c r="DE146" s="285"/>
      <c r="DF146" s="285"/>
      <c r="DG146" s="285"/>
      <c r="DH146" s="285"/>
      <c r="DI146" s="285"/>
      <c r="DJ146" s="285"/>
      <c r="DK146" s="285"/>
      <c r="DL146" s="285"/>
    </row>
    <row r="147" s="248" customFormat="1" ht="17.8" customHeight="1" spans="1:116">
      <c r="A147" s="258">
        <v>67</v>
      </c>
      <c r="B147" s="259" t="s">
        <v>16</v>
      </c>
      <c r="C147" s="260" t="s">
        <v>96</v>
      </c>
      <c r="D147" s="266" t="s">
        <v>48</v>
      </c>
      <c r="E147" s="37">
        <v>590</v>
      </c>
      <c r="F147" s="262" t="s">
        <v>45</v>
      </c>
      <c r="G147" s="39">
        <f>E147+I147-I148</f>
        <v>590</v>
      </c>
      <c r="H147" s="40" t="s">
        <v>46</v>
      </c>
      <c r="I147" s="40">
        <f t="shared" si="28"/>
        <v>0</v>
      </c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  <c r="AA147" s="277"/>
      <c r="AB147" s="277"/>
      <c r="AC147" s="277"/>
      <c r="AD147" s="277"/>
      <c r="AE147" s="277"/>
      <c r="AF147" s="277"/>
      <c r="AG147" s="277"/>
      <c r="AH147" s="277"/>
      <c r="AI147" s="277"/>
      <c r="AJ147" s="277"/>
      <c r="AK147" s="277"/>
      <c r="AL147" s="277"/>
      <c r="AM147" s="277"/>
      <c r="AN147" s="277"/>
      <c r="AO147" s="67"/>
      <c r="AP147" s="90"/>
      <c r="AQ147" s="284"/>
      <c r="AR147" s="284"/>
      <c r="AS147" s="99"/>
      <c r="AT147" s="99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</row>
    <row r="148" s="249" customFormat="1" ht="17.8" customHeight="1" spans="1:116">
      <c r="A148" s="263"/>
      <c r="B148" s="259"/>
      <c r="C148" s="264"/>
      <c r="D148" s="261"/>
      <c r="E148" s="43"/>
      <c r="F148" s="265"/>
      <c r="G148" s="45"/>
      <c r="H148" s="46" t="s">
        <v>47</v>
      </c>
      <c r="I148" s="46">
        <f t="shared" si="28"/>
        <v>0</v>
      </c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  <c r="AD148" s="275"/>
      <c r="AE148" s="275"/>
      <c r="AF148" s="275"/>
      <c r="AG148" s="275"/>
      <c r="AH148" s="275"/>
      <c r="AI148" s="275"/>
      <c r="AJ148" s="275"/>
      <c r="AK148" s="275"/>
      <c r="AL148" s="275"/>
      <c r="AM148" s="275"/>
      <c r="AN148" s="275"/>
      <c r="AO148" s="65"/>
      <c r="AP148" s="285"/>
      <c r="AQ148" s="286"/>
      <c r="AR148" s="286"/>
      <c r="AS148" s="32"/>
      <c r="AT148" s="32"/>
      <c r="AU148" s="285"/>
      <c r="AV148" s="285"/>
      <c r="AW148" s="285"/>
      <c r="AX148" s="285"/>
      <c r="AY148" s="285"/>
      <c r="AZ148" s="285"/>
      <c r="BA148" s="285"/>
      <c r="BB148" s="285"/>
      <c r="BC148" s="285"/>
      <c r="BD148" s="285"/>
      <c r="BE148" s="285"/>
      <c r="BF148" s="285"/>
      <c r="BG148" s="285"/>
      <c r="BH148" s="285"/>
      <c r="BI148" s="285"/>
      <c r="BJ148" s="285"/>
      <c r="BK148" s="285"/>
      <c r="BL148" s="285"/>
      <c r="BM148" s="285"/>
      <c r="BN148" s="285"/>
      <c r="BO148" s="285"/>
      <c r="BP148" s="285"/>
      <c r="BQ148" s="285"/>
      <c r="BR148" s="285"/>
      <c r="BS148" s="285"/>
      <c r="BT148" s="285"/>
      <c r="BU148" s="285"/>
      <c r="BV148" s="285"/>
      <c r="BW148" s="285"/>
      <c r="BX148" s="285"/>
      <c r="BY148" s="285"/>
      <c r="BZ148" s="285"/>
      <c r="CA148" s="285"/>
      <c r="CB148" s="285"/>
      <c r="CC148" s="285"/>
      <c r="CD148" s="285"/>
      <c r="CE148" s="285"/>
      <c r="CF148" s="285"/>
      <c r="CG148" s="285"/>
      <c r="CH148" s="285"/>
      <c r="CI148" s="285"/>
      <c r="CJ148" s="285"/>
      <c r="CK148" s="285"/>
      <c r="CL148" s="285"/>
      <c r="CM148" s="285"/>
      <c r="CN148" s="285"/>
      <c r="CO148" s="285"/>
      <c r="CP148" s="285"/>
      <c r="CQ148" s="285"/>
      <c r="CR148" s="285"/>
      <c r="CS148" s="285"/>
      <c r="CT148" s="285"/>
      <c r="CU148" s="285"/>
      <c r="CV148" s="285"/>
      <c r="CW148" s="285"/>
      <c r="CX148" s="285"/>
      <c r="CY148" s="285"/>
      <c r="CZ148" s="285"/>
      <c r="DA148" s="285"/>
      <c r="DB148" s="285"/>
      <c r="DC148" s="285"/>
      <c r="DD148" s="285"/>
      <c r="DE148" s="285"/>
      <c r="DF148" s="285"/>
      <c r="DG148" s="285"/>
      <c r="DH148" s="285"/>
      <c r="DI148" s="285"/>
      <c r="DJ148" s="285"/>
      <c r="DK148" s="285"/>
      <c r="DL148" s="285"/>
    </row>
    <row r="149" s="248" customFormat="1" ht="17.8" customHeight="1" spans="1:116">
      <c r="A149" s="258">
        <v>68</v>
      </c>
      <c r="B149" s="259" t="s">
        <v>16</v>
      </c>
      <c r="C149" s="260" t="s">
        <v>97</v>
      </c>
      <c r="D149" s="261" t="s">
        <v>48</v>
      </c>
      <c r="E149" s="37">
        <v>660</v>
      </c>
      <c r="F149" s="262" t="s">
        <v>45</v>
      </c>
      <c r="G149" s="39">
        <f>E149+I149-I150</f>
        <v>660</v>
      </c>
      <c r="H149" s="40" t="s">
        <v>46</v>
      </c>
      <c r="I149" s="40">
        <f t="shared" si="28"/>
        <v>0</v>
      </c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77"/>
      <c r="AB149" s="277"/>
      <c r="AC149" s="277"/>
      <c r="AD149" s="277"/>
      <c r="AE149" s="277"/>
      <c r="AF149" s="277"/>
      <c r="AG149" s="277"/>
      <c r="AH149" s="277"/>
      <c r="AI149" s="277"/>
      <c r="AJ149" s="277"/>
      <c r="AK149" s="277"/>
      <c r="AL149" s="277"/>
      <c r="AM149" s="277"/>
      <c r="AN149" s="277"/>
      <c r="AO149" s="67"/>
      <c r="AP149" s="90"/>
      <c r="AQ149" s="284"/>
      <c r="AR149" s="284"/>
      <c r="AS149" s="99"/>
      <c r="AT149" s="99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</row>
    <row r="150" s="249" customFormat="1" ht="17.8" customHeight="1" spans="1:116">
      <c r="A150" s="263"/>
      <c r="B150" s="259"/>
      <c r="C150" s="264"/>
      <c r="D150" s="261"/>
      <c r="E150" s="43"/>
      <c r="F150" s="265"/>
      <c r="G150" s="45"/>
      <c r="H150" s="46" t="s">
        <v>47</v>
      </c>
      <c r="I150" s="46">
        <f t="shared" si="28"/>
        <v>0</v>
      </c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  <c r="AB150" s="275"/>
      <c r="AC150" s="275"/>
      <c r="AD150" s="275"/>
      <c r="AE150" s="275"/>
      <c r="AF150" s="275"/>
      <c r="AG150" s="275"/>
      <c r="AH150" s="275"/>
      <c r="AI150" s="275"/>
      <c r="AJ150" s="275"/>
      <c r="AK150" s="275"/>
      <c r="AL150" s="275"/>
      <c r="AM150" s="275"/>
      <c r="AN150" s="275"/>
      <c r="AO150" s="65"/>
      <c r="AP150" s="285"/>
      <c r="AQ150" s="286"/>
      <c r="AR150" s="286"/>
      <c r="AS150" s="32"/>
      <c r="AT150" s="32"/>
      <c r="AU150" s="285"/>
      <c r="AV150" s="285"/>
      <c r="AW150" s="285"/>
      <c r="AX150" s="285"/>
      <c r="AY150" s="285"/>
      <c r="AZ150" s="285"/>
      <c r="BA150" s="285"/>
      <c r="BB150" s="285"/>
      <c r="BC150" s="285"/>
      <c r="BD150" s="285"/>
      <c r="BE150" s="285"/>
      <c r="BF150" s="285"/>
      <c r="BG150" s="285"/>
      <c r="BH150" s="285"/>
      <c r="BI150" s="285"/>
      <c r="BJ150" s="285"/>
      <c r="BK150" s="285"/>
      <c r="BL150" s="285"/>
      <c r="BM150" s="285"/>
      <c r="BN150" s="285"/>
      <c r="BO150" s="285"/>
      <c r="BP150" s="285"/>
      <c r="BQ150" s="285"/>
      <c r="BR150" s="285"/>
      <c r="BS150" s="285"/>
      <c r="BT150" s="285"/>
      <c r="BU150" s="285"/>
      <c r="BV150" s="285"/>
      <c r="BW150" s="285"/>
      <c r="BX150" s="285"/>
      <c r="BY150" s="285"/>
      <c r="BZ150" s="285"/>
      <c r="CA150" s="285"/>
      <c r="CB150" s="285"/>
      <c r="CC150" s="285"/>
      <c r="CD150" s="285"/>
      <c r="CE150" s="285"/>
      <c r="CF150" s="285"/>
      <c r="CG150" s="285"/>
      <c r="CH150" s="285"/>
      <c r="CI150" s="285"/>
      <c r="CJ150" s="285"/>
      <c r="CK150" s="285"/>
      <c r="CL150" s="285"/>
      <c r="CM150" s="285"/>
      <c r="CN150" s="285"/>
      <c r="CO150" s="285"/>
      <c r="CP150" s="285"/>
      <c r="CQ150" s="285"/>
      <c r="CR150" s="285"/>
      <c r="CS150" s="285"/>
      <c r="CT150" s="285"/>
      <c r="CU150" s="285"/>
      <c r="CV150" s="285"/>
      <c r="CW150" s="285"/>
      <c r="CX150" s="285"/>
      <c r="CY150" s="285"/>
      <c r="CZ150" s="285"/>
      <c r="DA150" s="285"/>
      <c r="DB150" s="285"/>
      <c r="DC150" s="285"/>
      <c r="DD150" s="285"/>
      <c r="DE150" s="285"/>
      <c r="DF150" s="285"/>
      <c r="DG150" s="285"/>
      <c r="DH150" s="285"/>
      <c r="DI150" s="285"/>
      <c r="DJ150" s="285"/>
      <c r="DK150" s="285"/>
      <c r="DL150" s="285"/>
    </row>
    <row r="151" s="248" customFormat="1" ht="17.8" customHeight="1" spans="1:116">
      <c r="A151" s="258">
        <v>69</v>
      </c>
      <c r="B151" s="259" t="s">
        <v>16</v>
      </c>
      <c r="C151" s="260" t="s">
        <v>98</v>
      </c>
      <c r="D151" s="287" t="s">
        <v>55</v>
      </c>
      <c r="E151" s="37">
        <v>655</v>
      </c>
      <c r="F151" s="262" t="s">
        <v>45</v>
      </c>
      <c r="G151" s="39">
        <f>E151+I151-I152</f>
        <v>655</v>
      </c>
      <c r="H151" s="40" t="s">
        <v>46</v>
      </c>
      <c r="I151" s="40">
        <f t="shared" si="28"/>
        <v>0</v>
      </c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77"/>
      <c r="AB151" s="277"/>
      <c r="AC151" s="277"/>
      <c r="AD151" s="277"/>
      <c r="AE151" s="277"/>
      <c r="AF151" s="277"/>
      <c r="AG151" s="277"/>
      <c r="AH151" s="277"/>
      <c r="AI151" s="277"/>
      <c r="AJ151" s="277"/>
      <c r="AK151" s="277"/>
      <c r="AL151" s="277"/>
      <c r="AM151" s="277"/>
      <c r="AN151" s="277"/>
      <c r="AO151" s="67"/>
      <c r="AP151" s="90"/>
      <c r="AQ151" s="284"/>
      <c r="AR151" s="284"/>
      <c r="AS151" s="99"/>
      <c r="AT151" s="99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</row>
    <row r="152" s="249" customFormat="1" ht="17.8" customHeight="1" spans="1:116">
      <c r="A152" s="263"/>
      <c r="B152" s="259"/>
      <c r="C152" s="264"/>
      <c r="D152" s="269"/>
      <c r="E152" s="43"/>
      <c r="F152" s="265"/>
      <c r="G152" s="45"/>
      <c r="H152" s="46" t="s">
        <v>47</v>
      </c>
      <c r="I152" s="46">
        <f t="shared" ref="I152:I158" si="29">SUM(J152:AO152)</f>
        <v>0</v>
      </c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  <c r="AB152" s="275"/>
      <c r="AC152" s="275"/>
      <c r="AD152" s="275"/>
      <c r="AE152" s="275"/>
      <c r="AF152" s="275"/>
      <c r="AG152" s="275"/>
      <c r="AH152" s="275"/>
      <c r="AI152" s="275"/>
      <c r="AJ152" s="275"/>
      <c r="AK152" s="275"/>
      <c r="AL152" s="275"/>
      <c r="AM152" s="275"/>
      <c r="AN152" s="275"/>
      <c r="AO152" s="65"/>
      <c r="AP152" s="285"/>
      <c r="AQ152" s="286"/>
      <c r="AR152" s="286"/>
      <c r="AS152" s="32"/>
      <c r="AT152" s="32"/>
      <c r="AU152" s="285"/>
      <c r="AV152" s="285"/>
      <c r="AW152" s="285"/>
      <c r="AX152" s="285"/>
      <c r="AY152" s="285"/>
      <c r="AZ152" s="285"/>
      <c r="BA152" s="285"/>
      <c r="BB152" s="285"/>
      <c r="BC152" s="285"/>
      <c r="BD152" s="285"/>
      <c r="BE152" s="285"/>
      <c r="BF152" s="285"/>
      <c r="BG152" s="285"/>
      <c r="BH152" s="285"/>
      <c r="BI152" s="285"/>
      <c r="BJ152" s="285"/>
      <c r="BK152" s="285"/>
      <c r="BL152" s="285"/>
      <c r="BM152" s="285"/>
      <c r="BN152" s="285"/>
      <c r="BO152" s="285"/>
      <c r="BP152" s="285"/>
      <c r="BQ152" s="285"/>
      <c r="BR152" s="285"/>
      <c r="BS152" s="285"/>
      <c r="BT152" s="285"/>
      <c r="BU152" s="285"/>
      <c r="BV152" s="285"/>
      <c r="BW152" s="285"/>
      <c r="BX152" s="285"/>
      <c r="BY152" s="285"/>
      <c r="BZ152" s="285"/>
      <c r="CA152" s="285"/>
      <c r="CB152" s="285"/>
      <c r="CC152" s="285"/>
      <c r="CD152" s="285"/>
      <c r="CE152" s="285"/>
      <c r="CF152" s="285"/>
      <c r="CG152" s="285"/>
      <c r="CH152" s="285"/>
      <c r="CI152" s="285"/>
      <c r="CJ152" s="285"/>
      <c r="CK152" s="285"/>
      <c r="CL152" s="285"/>
      <c r="CM152" s="285"/>
      <c r="CN152" s="285"/>
      <c r="CO152" s="285"/>
      <c r="CP152" s="285"/>
      <c r="CQ152" s="285"/>
      <c r="CR152" s="285"/>
      <c r="CS152" s="285"/>
      <c r="CT152" s="285"/>
      <c r="CU152" s="285"/>
      <c r="CV152" s="285"/>
      <c r="CW152" s="285"/>
      <c r="CX152" s="285"/>
      <c r="CY152" s="285"/>
      <c r="CZ152" s="285"/>
      <c r="DA152" s="285"/>
      <c r="DB152" s="285"/>
      <c r="DC152" s="285"/>
      <c r="DD152" s="285"/>
      <c r="DE152" s="285"/>
      <c r="DF152" s="285"/>
      <c r="DG152" s="285"/>
      <c r="DH152" s="285"/>
      <c r="DI152" s="285"/>
      <c r="DJ152" s="285"/>
      <c r="DK152" s="285"/>
      <c r="DL152" s="285"/>
    </row>
    <row r="153" s="248" customFormat="1" ht="17.8" customHeight="1" spans="1:116">
      <c r="A153" s="258">
        <v>70</v>
      </c>
      <c r="B153" s="259" t="s">
        <v>9</v>
      </c>
      <c r="C153" s="260" t="s">
        <v>99</v>
      </c>
      <c r="D153" s="266" t="s">
        <v>44</v>
      </c>
      <c r="E153" s="37">
        <v>161243</v>
      </c>
      <c r="F153" s="262" t="s">
        <v>45</v>
      </c>
      <c r="G153" s="39">
        <f t="shared" ref="G153:G157" si="30">E153+I153-I154</f>
        <v>160743</v>
      </c>
      <c r="H153" s="40" t="s">
        <v>46</v>
      </c>
      <c r="I153" s="40">
        <f t="shared" si="29"/>
        <v>0</v>
      </c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  <c r="AI153" s="277"/>
      <c r="AJ153" s="277"/>
      <c r="AK153" s="277"/>
      <c r="AL153" s="277"/>
      <c r="AM153" s="277"/>
      <c r="AN153" s="277"/>
      <c r="AO153" s="67"/>
      <c r="AP153" s="90"/>
      <c r="AQ153" s="284"/>
      <c r="AR153" s="284"/>
      <c r="AS153" s="99"/>
      <c r="AT153" s="99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</row>
    <row r="154" s="249" customFormat="1" ht="17.8" customHeight="1" spans="1:116">
      <c r="A154" s="263"/>
      <c r="B154" s="259"/>
      <c r="C154" s="264"/>
      <c r="D154" s="261"/>
      <c r="E154" s="43"/>
      <c r="F154" s="265"/>
      <c r="G154" s="45"/>
      <c r="H154" s="46" t="s">
        <v>47</v>
      </c>
      <c r="I154" s="46">
        <f t="shared" si="29"/>
        <v>500</v>
      </c>
      <c r="J154" s="275"/>
      <c r="K154" s="275"/>
      <c r="L154" s="275">
        <v>500</v>
      </c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  <c r="AB154" s="275"/>
      <c r="AC154" s="275"/>
      <c r="AD154" s="275"/>
      <c r="AE154" s="275"/>
      <c r="AF154" s="275"/>
      <c r="AG154" s="275"/>
      <c r="AH154" s="275"/>
      <c r="AI154" s="275"/>
      <c r="AJ154" s="275"/>
      <c r="AK154" s="275"/>
      <c r="AL154" s="275"/>
      <c r="AM154" s="275"/>
      <c r="AN154" s="275"/>
      <c r="AO154" s="65"/>
      <c r="AP154" s="285"/>
      <c r="AQ154" s="286"/>
      <c r="AR154" s="286"/>
      <c r="AS154" s="32"/>
      <c r="AT154" s="32"/>
      <c r="AU154" s="285"/>
      <c r="AV154" s="285"/>
      <c r="AW154" s="285"/>
      <c r="AX154" s="285"/>
      <c r="AY154" s="285"/>
      <c r="AZ154" s="285"/>
      <c r="BA154" s="285"/>
      <c r="BB154" s="285"/>
      <c r="BC154" s="285"/>
      <c r="BD154" s="285"/>
      <c r="BE154" s="285"/>
      <c r="BF154" s="285"/>
      <c r="BG154" s="285"/>
      <c r="BH154" s="285"/>
      <c r="BI154" s="285"/>
      <c r="BJ154" s="285"/>
      <c r="BK154" s="285"/>
      <c r="BL154" s="285"/>
      <c r="BM154" s="285"/>
      <c r="BN154" s="285"/>
      <c r="BO154" s="285"/>
      <c r="BP154" s="285"/>
      <c r="BQ154" s="285"/>
      <c r="BR154" s="285"/>
      <c r="BS154" s="285"/>
      <c r="BT154" s="285"/>
      <c r="BU154" s="285"/>
      <c r="BV154" s="285"/>
      <c r="BW154" s="285"/>
      <c r="BX154" s="285"/>
      <c r="BY154" s="285"/>
      <c r="BZ154" s="285"/>
      <c r="CA154" s="285"/>
      <c r="CB154" s="285"/>
      <c r="CC154" s="285"/>
      <c r="CD154" s="285"/>
      <c r="CE154" s="285"/>
      <c r="CF154" s="285"/>
      <c r="CG154" s="285"/>
      <c r="CH154" s="285"/>
      <c r="CI154" s="285"/>
      <c r="CJ154" s="285"/>
      <c r="CK154" s="285"/>
      <c r="CL154" s="285"/>
      <c r="CM154" s="285"/>
      <c r="CN154" s="285"/>
      <c r="CO154" s="285"/>
      <c r="CP154" s="285"/>
      <c r="CQ154" s="285"/>
      <c r="CR154" s="285"/>
      <c r="CS154" s="285"/>
      <c r="CT154" s="285"/>
      <c r="CU154" s="285"/>
      <c r="CV154" s="285"/>
      <c r="CW154" s="285"/>
      <c r="CX154" s="285"/>
      <c r="CY154" s="285"/>
      <c r="CZ154" s="285"/>
      <c r="DA154" s="285"/>
      <c r="DB154" s="285"/>
      <c r="DC154" s="285"/>
      <c r="DD154" s="285"/>
      <c r="DE154" s="285"/>
      <c r="DF154" s="285"/>
      <c r="DG154" s="285"/>
      <c r="DH154" s="285"/>
      <c r="DI154" s="285"/>
      <c r="DJ154" s="285"/>
      <c r="DK154" s="285"/>
      <c r="DL154" s="285"/>
    </row>
    <row r="155" s="248" customFormat="1" ht="17.8" customHeight="1" spans="1:116">
      <c r="A155" s="258">
        <v>71</v>
      </c>
      <c r="B155" s="288" t="s">
        <v>9</v>
      </c>
      <c r="C155" s="260" t="s">
        <v>99</v>
      </c>
      <c r="D155" s="261" t="s">
        <v>48</v>
      </c>
      <c r="E155" s="37">
        <v>154942</v>
      </c>
      <c r="F155" s="262" t="s">
        <v>45</v>
      </c>
      <c r="G155" s="39">
        <f t="shared" si="30"/>
        <v>154942</v>
      </c>
      <c r="H155" s="40" t="s">
        <v>46</v>
      </c>
      <c r="I155" s="40">
        <f t="shared" si="29"/>
        <v>0</v>
      </c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77"/>
      <c r="AB155" s="277"/>
      <c r="AC155" s="277"/>
      <c r="AD155" s="277"/>
      <c r="AE155" s="277"/>
      <c r="AF155" s="277"/>
      <c r="AG155" s="277"/>
      <c r="AH155" s="277"/>
      <c r="AI155" s="277"/>
      <c r="AJ155" s="277"/>
      <c r="AK155" s="277"/>
      <c r="AL155" s="277"/>
      <c r="AM155" s="277"/>
      <c r="AN155" s="277"/>
      <c r="AO155" s="67"/>
      <c r="AP155" s="90"/>
      <c r="AQ155" s="284"/>
      <c r="AR155" s="284"/>
      <c r="AS155" s="99"/>
      <c r="AT155" s="99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  <c r="DL155" s="90"/>
    </row>
    <row r="156" s="249" customFormat="1" ht="17.8" customHeight="1" spans="1:116">
      <c r="A156" s="263"/>
      <c r="B156" s="288"/>
      <c r="C156" s="264"/>
      <c r="D156" s="261"/>
      <c r="E156" s="43"/>
      <c r="F156" s="265"/>
      <c r="G156" s="45"/>
      <c r="H156" s="46" t="s">
        <v>47</v>
      </c>
      <c r="I156" s="46">
        <f t="shared" si="29"/>
        <v>0</v>
      </c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  <c r="AD156" s="275"/>
      <c r="AE156" s="275"/>
      <c r="AF156" s="275"/>
      <c r="AG156" s="275"/>
      <c r="AH156" s="275"/>
      <c r="AI156" s="275"/>
      <c r="AJ156" s="275"/>
      <c r="AK156" s="275"/>
      <c r="AL156" s="275"/>
      <c r="AM156" s="275"/>
      <c r="AN156" s="275"/>
      <c r="AO156" s="65"/>
      <c r="AP156" s="285"/>
      <c r="AQ156" s="286"/>
      <c r="AR156" s="286"/>
      <c r="AS156" s="32"/>
      <c r="AT156" s="32"/>
      <c r="AU156" s="285"/>
      <c r="AV156" s="285"/>
      <c r="AW156" s="285"/>
      <c r="AX156" s="285"/>
      <c r="AY156" s="285"/>
      <c r="AZ156" s="285"/>
      <c r="BA156" s="285"/>
      <c r="BB156" s="285"/>
      <c r="BC156" s="285"/>
      <c r="BD156" s="285"/>
      <c r="BE156" s="285"/>
      <c r="BF156" s="285"/>
      <c r="BG156" s="285"/>
      <c r="BH156" s="285"/>
      <c r="BI156" s="285"/>
      <c r="BJ156" s="285"/>
      <c r="BK156" s="285"/>
      <c r="BL156" s="285"/>
      <c r="BM156" s="285"/>
      <c r="BN156" s="285"/>
      <c r="BO156" s="285"/>
      <c r="BP156" s="285"/>
      <c r="BQ156" s="285"/>
      <c r="BR156" s="285"/>
      <c r="BS156" s="285"/>
      <c r="BT156" s="285"/>
      <c r="BU156" s="285"/>
      <c r="BV156" s="285"/>
      <c r="BW156" s="285"/>
      <c r="BX156" s="285"/>
      <c r="BY156" s="285"/>
      <c r="BZ156" s="285"/>
      <c r="CA156" s="285"/>
      <c r="CB156" s="285"/>
      <c r="CC156" s="285"/>
      <c r="CD156" s="285"/>
      <c r="CE156" s="285"/>
      <c r="CF156" s="285"/>
      <c r="CG156" s="285"/>
      <c r="CH156" s="285"/>
      <c r="CI156" s="285"/>
      <c r="CJ156" s="285"/>
      <c r="CK156" s="285"/>
      <c r="CL156" s="285"/>
      <c r="CM156" s="285"/>
      <c r="CN156" s="285"/>
      <c r="CO156" s="285"/>
      <c r="CP156" s="285"/>
      <c r="CQ156" s="285"/>
      <c r="CR156" s="285"/>
      <c r="CS156" s="285"/>
      <c r="CT156" s="285"/>
      <c r="CU156" s="285"/>
      <c r="CV156" s="285"/>
      <c r="CW156" s="285"/>
      <c r="CX156" s="285"/>
      <c r="CY156" s="285"/>
      <c r="CZ156" s="285"/>
      <c r="DA156" s="285"/>
      <c r="DB156" s="285"/>
      <c r="DC156" s="285"/>
      <c r="DD156" s="285"/>
      <c r="DE156" s="285"/>
      <c r="DF156" s="285"/>
      <c r="DG156" s="285"/>
      <c r="DH156" s="285"/>
      <c r="DI156" s="285"/>
      <c r="DJ156" s="285"/>
      <c r="DK156" s="285"/>
      <c r="DL156" s="285"/>
    </row>
    <row r="157" s="248" customFormat="1" ht="17.8" customHeight="1" spans="1:116">
      <c r="A157" s="258">
        <v>72</v>
      </c>
      <c r="B157" s="288" t="s">
        <v>9</v>
      </c>
      <c r="C157" s="260" t="s">
        <v>99</v>
      </c>
      <c r="D157" s="261" t="s">
        <v>53</v>
      </c>
      <c r="E157" s="37">
        <v>2590</v>
      </c>
      <c r="F157" s="262" t="s">
        <v>45</v>
      </c>
      <c r="G157" s="39">
        <f t="shared" si="30"/>
        <v>2590</v>
      </c>
      <c r="H157" s="40" t="s">
        <v>46</v>
      </c>
      <c r="I157" s="40">
        <f t="shared" si="29"/>
        <v>0</v>
      </c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77"/>
      <c r="AB157" s="277"/>
      <c r="AC157" s="277"/>
      <c r="AD157" s="277"/>
      <c r="AE157" s="277"/>
      <c r="AF157" s="277"/>
      <c r="AG157" s="277"/>
      <c r="AH157" s="277"/>
      <c r="AI157" s="277"/>
      <c r="AJ157" s="277"/>
      <c r="AK157" s="277"/>
      <c r="AL157" s="277"/>
      <c r="AM157" s="277"/>
      <c r="AN157" s="277"/>
      <c r="AO157" s="67"/>
      <c r="AP157" s="90"/>
      <c r="AQ157" s="284"/>
      <c r="AR157" s="284"/>
      <c r="AS157" s="99"/>
      <c r="AT157" s="99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</row>
    <row r="158" s="249" customFormat="1" ht="17.8" customHeight="1" spans="1:116">
      <c r="A158" s="263"/>
      <c r="B158" s="288"/>
      <c r="C158" s="264"/>
      <c r="D158" s="261"/>
      <c r="E158" s="43"/>
      <c r="F158" s="265"/>
      <c r="G158" s="45"/>
      <c r="H158" s="46" t="s">
        <v>47</v>
      </c>
      <c r="I158" s="46">
        <f t="shared" si="29"/>
        <v>0</v>
      </c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  <c r="AB158" s="275"/>
      <c r="AC158" s="275"/>
      <c r="AD158" s="275"/>
      <c r="AE158" s="275"/>
      <c r="AF158" s="275"/>
      <c r="AG158" s="275"/>
      <c r="AH158" s="275"/>
      <c r="AI158" s="275"/>
      <c r="AJ158" s="275"/>
      <c r="AK158" s="275"/>
      <c r="AL158" s="275"/>
      <c r="AM158" s="275"/>
      <c r="AN158" s="275"/>
      <c r="AO158" s="65"/>
      <c r="AP158" s="285"/>
      <c r="AQ158" s="286"/>
      <c r="AR158" s="286"/>
      <c r="AS158" s="32"/>
      <c r="AT158" s="32"/>
      <c r="AU158" s="285"/>
      <c r="AV158" s="285"/>
      <c r="AW158" s="285"/>
      <c r="AX158" s="285"/>
      <c r="AY158" s="285"/>
      <c r="AZ158" s="285"/>
      <c r="BA158" s="285"/>
      <c r="BB158" s="285"/>
      <c r="BC158" s="285"/>
      <c r="BD158" s="285"/>
      <c r="BE158" s="285"/>
      <c r="BF158" s="285"/>
      <c r="BG158" s="285"/>
      <c r="BH158" s="285"/>
      <c r="BI158" s="285"/>
      <c r="BJ158" s="285"/>
      <c r="BK158" s="285"/>
      <c r="BL158" s="285"/>
      <c r="BM158" s="285"/>
      <c r="BN158" s="285"/>
      <c r="BO158" s="285"/>
      <c r="BP158" s="285"/>
      <c r="BQ158" s="285"/>
      <c r="BR158" s="285"/>
      <c r="BS158" s="285"/>
      <c r="BT158" s="285"/>
      <c r="BU158" s="285"/>
      <c r="BV158" s="285"/>
      <c r="BW158" s="285"/>
      <c r="BX158" s="285"/>
      <c r="BY158" s="285"/>
      <c r="BZ158" s="285"/>
      <c r="CA158" s="285"/>
      <c r="CB158" s="285"/>
      <c r="CC158" s="285"/>
      <c r="CD158" s="285"/>
      <c r="CE158" s="285"/>
      <c r="CF158" s="285"/>
      <c r="CG158" s="285"/>
      <c r="CH158" s="285"/>
      <c r="CI158" s="285"/>
      <c r="CJ158" s="285"/>
      <c r="CK158" s="285"/>
      <c r="CL158" s="285"/>
      <c r="CM158" s="285"/>
      <c r="CN158" s="285"/>
      <c r="CO158" s="285"/>
      <c r="CP158" s="285"/>
      <c r="CQ158" s="285"/>
      <c r="CR158" s="285"/>
      <c r="CS158" s="285"/>
      <c r="CT158" s="285"/>
      <c r="CU158" s="285"/>
      <c r="CV158" s="285"/>
      <c r="CW158" s="285"/>
      <c r="CX158" s="285"/>
      <c r="CY158" s="285"/>
      <c r="CZ158" s="285"/>
      <c r="DA158" s="285"/>
      <c r="DB158" s="285"/>
      <c r="DC158" s="285"/>
      <c r="DD158" s="285"/>
      <c r="DE158" s="285"/>
      <c r="DF158" s="285"/>
      <c r="DG158" s="285"/>
      <c r="DH158" s="285"/>
      <c r="DI158" s="285"/>
      <c r="DJ158" s="285"/>
      <c r="DK158" s="285"/>
      <c r="DL158" s="285"/>
    </row>
    <row r="159" s="248" customFormat="1" ht="17.8" customHeight="1" spans="1:116">
      <c r="A159" s="258">
        <v>73</v>
      </c>
      <c r="B159" s="288" t="s">
        <v>9</v>
      </c>
      <c r="C159" s="260" t="s">
        <v>99</v>
      </c>
      <c r="D159" s="261" t="s">
        <v>66</v>
      </c>
      <c r="E159" s="37">
        <v>1230</v>
      </c>
      <c r="F159" s="262" t="s">
        <v>45</v>
      </c>
      <c r="G159" s="39">
        <f>E159+I159-I160</f>
        <v>1230</v>
      </c>
      <c r="H159" s="40" t="s">
        <v>46</v>
      </c>
      <c r="I159" s="40">
        <f t="shared" ref="I159:I177" si="31">SUM(J159:AO159)</f>
        <v>0</v>
      </c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77"/>
      <c r="AB159" s="277"/>
      <c r="AC159" s="277"/>
      <c r="AD159" s="277"/>
      <c r="AE159" s="277"/>
      <c r="AF159" s="277"/>
      <c r="AG159" s="277"/>
      <c r="AH159" s="277"/>
      <c r="AI159" s="277"/>
      <c r="AJ159" s="277"/>
      <c r="AK159" s="277"/>
      <c r="AL159" s="277"/>
      <c r="AM159" s="277"/>
      <c r="AN159" s="277"/>
      <c r="AO159" s="67"/>
      <c r="AP159" s="90"/>
      <c r="AQ159" s="284"/>
      <c r="AR159" s="284"/>
      <c r="AS159" s="99"/>
      <c r="AT159" s="99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  <c r="DL159" s="90"/>
    </row>
    <row r="160" s="249" customFormat="1" ht="17.8" customHeight="1" spans="1:116">
      <c r="A160" s="263"/>
      <c r="B160" s="288"/>
      <c r="C160" s="264"/>
      <c r="D160" s="261"/>
      <c r="E160" s="43"/>
      <c r="F160" s="265"/>
      <c r="G160" s="45"/>
      <c r="H160" s="46" t="s">
        <v>47</v>
      </c>
      <c r="I160" s="46">
        <f t="shared" si="31"/>
        <v>0</v>
      </c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  <c r="AB160" s="275"/>
      <c r="AC160" s="275"/>
      <c r="AD160" s="275"/>
      <c r="AE160" s="275"/>
      <c r="AF160" s="275"/>
      <c r="AG160" s="275"/>
      <c r="AH160" s="275"/>
      <c r="AI160" s="275"/>
      <c r="AJ160" s="275"/>
      <c r="AK160" s="275"/>
      <c r="AL160" s="275"/>
      <c r="AM160" s="275"/>
      <c r="AN160" s="275"/>
      <c r="AO160" s="65"/>
      <c r="AP160" s="285"/>
      <c r="AQ160" s="286"/>
      <c r="AR160" s="286"/>
      <c r="AS160" s="32"/>
      <c r="AT160" s="32"/>
      <c r="AU160" s="285"/>
      <c r="AV160" s="285"/>
      <c r="AW160" s="285"/>
      <c r="AX160" s="285"/>
      <c r="AY160" s="285"/>
      <c r="AZ160" s="285"/>
      <c r="BA160" s="285"/>
      <c r="BB160" s="285"/>
      <c r="BC160" s="285"/>
      <c r="BD160" s="285"/>
      <c r="BE160" s="285"/>
      <c r="BF160" s="285"/>
      <c r="BG160" s="285"/>
      <c r="BH160" s="285"/>
      <c r="BI160" s="285"/>
      <c r="BJ160" s="285"/>
      <c r="BK160" s="285"/>
      <c r="BL160" s="285"/>
      <c r="BM160" s="285"/>
      <c r="BN160" s="285"/>
      <c r="BO160" s="285"/>
      <c r="BP160" s="285"/>
      <c r="BQ160" s="285"/>
      <c r="BR160" s="285"/>
      <c r="BS160" s="285"/>
      <c r="BT160" s="285"/>
      <c r="BU160" s="285"/>
      <c r="BV160" s="285"/>
      <c r="BW160" s="285"/>
      <c r="BX160" s="285"/>
      <c r="BY160" s="285"/>
      <c r="BZ160" s="285"/>
      <c r="CA160" s="285"/>
      <c r="CB160" s="285"/>
      <c r="CC160" s="285"/>
      <c r="CD160" s="285"/>
      <c r="CE160" s="285"/>
      <c r="CF160" s="285"/>
      <c r="CG160" s="285"/>
      <c r="CH160" s="285"/>
      <c r="CI160" s="285"/>
      <c r="CJ160" s="285"/>
      <c r="CK160" s="285"/>
      <c r="CL160" s="285"/>
      <c r="CM160" s="285"/>
      <c r="CN160" s="285"/>
      <c r="CO160" s="285"/>
      <c r="CP160" s="285"/>
      <c r="CQ160" s="285"/>
      <c r="CR160" s="285"/>
      <c r="CS160" s="285"/>
      <c r="CT160" s="285"/>
      <c r="CU160" s="285"/>
      <c r="CV160" s="285"/>
      <c r="CW160" s="285"/>
      <c r="CX160" s="285"/>
      <c r="CY160" s="285"/>
      <c r="CZ160" s="285"/>
      <c r="DA160" s="285"/>
      <c r="DB160" s="285"/>
      <c r="DC160" s="285"/>
      <c r="DD160" s="285"/>
      <c r="DE160" s="285"/>
      <c r="DF160" s="285"/>
      <c r="DG160" s="285"/>
      <c r="DH160" s="285"/>
      <c r="DI160" s="285"/>
      <c r="DJ160" s="285"/>
      <c r="DK160" s="285"/>
      <c r="DL160" s="285"/>
    </row>
    <row r="161" s="248" customFormat="1" ht="17.8" customHeight="1" spans="1:116">
      <c r="A161" s="258">
        <v>74</v>
      </c>
      <c r="B161" s="288" t="s">
        <v>9</v>
      </c>
      <c r="C161" s="260" t="s">
        <v>99</v>
      </c>
      <c r="D161" s="266" t="s">
        <v>100</v>
      </c>
      <c r="E161" s="37">
        <v>650</v>
      </c>
      <c r="F161" s="262" t="s">
        <v>45</v>
      </c>
      <c r="G161" s="39">
        <f>E161+I161-I162</f>
        <v>650</v>
      </c>
      <c r="H161" s="40" t="s">
        <v>46</v>
      </c>
      <c r="I161" s="40">
        <f t="shared" si="31"/>
        <v>0</v>
      </c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  <c r="AF161" s="277"/>
      <c r="AG161" s="277"/>
      <c r="AH161" s="277"/>
      <c r="AI161" s="277"/>
      <c r="AJ161" s="277"/>
      <c r="AK161" s="277"/>
      <c r="AL161" s="277"/>
      <c r="AM161" s="277"/>
      <c r="AN161" s="277"/>
      <c r="AO161" s="67"/>
      <c r="AP161" s="90"/>
      <c r="AQ161" s="284"/>
      <c r="AR161" s="284"/>
      <c r="AS161" s="99"/>
      <c r="AT161" s="99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  <c r="DL161" s="90"/>
    </row>
    <row r="162" s="249" customFormat="1" ht="17.8" customHeight="1" spans="1:116">
      <c r="A162" s="263"/>
      <c r="B162" s="288"/>
      <c r="C162" s="264"/>
      <c r="D162" s="261"/>
      <c r="E162" s="43"/>
      <c r="F162" s="265"/>
      <c r="G162" s="45"/>
      <c r="H162" s="46" t="s">
        <v>47</v>
      </c>
      <c r="I162" s="46">
        <f t="shared" si="31"/>
        <v>0</v>
      </c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5"/>
      <c r="AG162" s="275"/>
      <c r="AH162" s="275"/>
      <c r="AI162" s="275"/>
      <c r="AJ162" s="275"/>
      <c r="AK162" s="275"/>
      <c r="AL162" s="275"/>
      <c r="AM162" s="275"/>
      <c r="AN162" s="275"/>
      <c r="AO162" s="65"/>
      <c r="AP162" s="285"/>
      <c r="AQ162" s="286"/>
      <c r="AR162" s="286"/>
      <c r="AS162" s="32"/>
      <c r="AT162" s="32"/>
      <c r="AU162" s="285"/>
      <c r="AV162" s="285"/>
      <c r="AW162" s="285"/>
      <c r="AX162" s="285"/>
      <c r="AY162" s="285"/>
      <c r="AZ162" s="285"/>
      <c r="BA162" s="285"/>
      <c r="BB162" s="285"/>
      <c r="BC162" s="285"/>
      <c r="BD162" s="285"/>
      <c r="BE162" s="285"/>
      <c r="BF162" s="285"/>
      <c r="BG162" s="285"/>
      <c r="BH162" s="285"/>
      <c r="BI162" s="285"/>
      <c r="BJ162" s="285"/>
      <c r="BK162" s="285"/>
      <c r="BL162" s="285"/>
      <c r="BM162" s="285"/>
      <c r="BN162" s="285"/>
      <c r="BO162" s="285"/>
      <c r="BP162" s="285"/>
      <c r="BQ162" s="285"/>
      <c r="BR162" s="285"/>
      <c r="BS162" s="285"/>
      <c r="BT162" s="285"/>
      <c r="BU162" s="285"/>
      <c r="BV162" s="285"/>
      <c r="BW162" s="285"/>
      <c r="BX162" s="285"/>
      <c r="BY162" s="285"/>
      <c r="BZ162" s="285"/>
      <c r="CA162" s="285"/>
      <c r="CB162" s="285"/>
      <c r="CC162" s="285"/>
      <c r="CD162" s="285"/>
      <c r="CE162" s="285"/>
      <c r="CF162" s="285"/>
      <c r="CG162" s="285"/>
      <c r="CH162" s="285"/>
      <c r="CI162" s="285"/>
      <c r="CJ162" s="285"/>
      <c r="CK162" s="285"/>
      <c r="CL162" s="285"/>
      <c r="CM162" s="285"/>
      <c r="CN162" s="285"/>
      <c r="CO162" s="285"/>
      <c r="CP162" s="285"/>
      <c r="CQ162" s="285"/>
      <c r="CR162" s="285"/>
      <c r="CS162" s="285"/>
      <c r="CT162" s="285"/>
      <c r="CU162" s="285"/>
      <c r="CV162" s="285"/>
      <c r="CW162" s="285"/>
      <c r="CX162" s="285"/>
      <c r="CY162" s="285"/>
      <c r="CZ162" s="285"/>
      <c r="DA162" s="285"/>
      <c r="DB162" s="285"/>
      <c r="DC162" s="285"/>
      <c r="DD162" s="285"/>
      <c r="DE162" s="285"/>
      <c r="DF162" s="285"/>
      <c r="DG162" s="285"/>
      <c r="DH162" s="285"/>
      <c r="DI162" s="285"/>
      <c r="DJ162" s="285"/>
      <c r="DK162" s="285"/>
      <c r="DL162" s="285"/>
    </row>
    <row r="163" s="248" customFormat="1" ht="17.8" customHeight="1" spans="1:116">
      <c r="A163" s="258">
        <v>75</v>
      </c>
      <c r="B163" s="259" t="s">
        <v>16</v>
      </c>
      <c r="C163" s="260" t="s">
        <v>101</v>
      </c>
      <c r="D163" s="261" t="s">
        <v>44</v>
      </c>
      <c r="E163" s="37">
        <v>980</v>
      </c>
      <c r="F163" s="262" t="s">
        <v>45</v>
      </c>
      <c r="G163" s="39">
        <f>E163+I163-I164</f>
        <v>980</v>
      </c>
      <c r="H163" s="40" t="s">
        <v>46</v>
      </c>
      <c r="I163" s="40">
        <f t="shared" si="31"/>
        <v>0</v>
      </c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  <c r="AF163" s="277"/>
      <c r="AG163" s="277"/>
      <c r="AH163" s="277"/>
      <c r="AI163" s="277"/>
      <c r="AJ163" s="277"/>
      <c r="AK163" s="277"/>
      <c r="AL163" s="277"/>
      <c r="AM163" s="277"/>
      <c r="AN163" s="277"/>
      <c r="AO163" s="67"/>
      <c r="AP163" s="90"/>
      <c r="AQ163" s="284"/>
      <c r="AR163" s="284"/>
      <c r="AS163" s="99"/>
      <c r="AT163" s="99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  <c r="DL163" s="90"/>
    </row>
    <row r="164" s="249" customFormat="1" ht="17.8" customHeight="1" spans="1:116">
      <c r="A164" s="263"/>
      <c r="B164" s="259"/>
      <c r="C164" s="264"/>
      <c r="D164" s="261"/>
      <c r="E164" s="43"/>
      <c r="F164" s="265"/>
      <c r="G164" s="45"/>
      <c r="H164" s="46" t="s">
        <v>47</v>
      </c>
      <c r="I164" s="46">
        <f t="shared" si="31"/>
        <v>0</v>
      </c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  <c r="AB164" s="275"/>
      <c r="AC164" s="275"/>
      <c r="AD164" s="275"/>
      <c r="AE164" s="275"/>
      <c r="AF164" s="275"/>
      <c r="AG164" s="275"/>
      <c r="AH164" s="275"/>
      <c r="AI164" s="275"/>
      <c r="AJ164" s="275"/>
      <c r="AK164" s="275"/>
      <c r="AL164" s="275"/>
      <c r="AM164" s="275"/>
      <c r="AN164" s="275"/>
      <c r="AO164" s="65"/>
      <c r="AP164" s="285"/>
      <c r="AQ164" s="286"/>
      <c r="AR164" s="286"/>
      <c r="AS164" s="32"/>
      <c r="AT164" s="32"/>
      <c r="AU164" s="285"/>
      <c r="AV164" s="285"/>
      <c r="AW164" s="285"/>
      <c r="AX164" s="285"/>
      <c r="AY164" s="285"/>
      <c r="AZ164" s="285"/>
      <c r="BA164" s="285"/>
      <c r="BB164" s="285"/>
      <c r="BC164" s="285"/>
      <c r="BD164" s="285"/>
      <c r="BE164" s="285"/>
      <c r="BF164" s="285"/>
      <c r="BG164" s="285"/>
      <c r="BH164" s="285"/>
      <c r="BI164" s="285"/>
      <c r="BJ164" s="285"/>
      <c r="BK164" s="285"/>
      <c r="BL164" s="285"/>
      <c r="BM164" s="285"/>
      <c r="BN164" s="285"/>
      <c r="BO164" s="285"/>
      <c r="BP164" s="285"/>
      <c r="BQ164" s="285"/>
      <c r="BR164" s="285"/>
      <c r="BS164" s="285"/>
      <c r="BT164" s="285"/>
      <c r="BU164" s="285"/>
      <c r="BV164" s="285"/>
      <c r="BW164" s="285"/>
      <c r="BX164" s="285"/>
      <c r="BY164" s="285"/>
      <c r="BZ164" s="285"/>
      <c r="CA164" s="285"/>
      <c r="CB164" s="285"/>
      <c r="CC164" s="285"/>
      <c r="CD164" s="285"/>
      <c r="CE164" s="285"/>
      <c r="CF164" s="285"/>
      <c r="CG164" s="285"/>
      <c r="CH164" s="285"/>
      <c r="CI164" s="285"/>
      <c r="CJ164" s="285"/>
      <c r="CK164" s="285"/>
      <c r="CL164" s="285"/>
      <c r="CM164" s="285"/>
      <c r="CN164" s="285"/>
      <c r="CO164" s="285"/>
      <c r="CP164" s="285"/>
      <c r="CQ164" s="285"/>
      <c r="CR164" s="285"/>
      <c r="CS164" s="285"/>
      <c r="CT164" s="285"/>
      <c r="CU164" s="285"/>
      <c r="CV164" s="285"/>
      <c r="CW164" s="285"/>
      <c r="CX164" s="285"/>
      <c r="CY164" s="285"/>
      <c r="CZ164" s="285"/>
      <c r="DA164" s="285"/>
      <c r="DB164" s="285"/>
      <c r="DC164" s="285"/>
      <c r="DD164" s="285"/>
      <c r="DE164" s="285"/>
      <c r="DF164" s="285"/>
      <c r="DG164" s="285"/>
      <c r="DH164" s="285"/>
      <c r="DI164" s="285"/>
      <c r="DJ164" s="285"/>
      <c r="DK164" s="285"/>
      <c r="DL164" s="285"/>
    </row>
    <row r="165" s="248" customFormat="1" ht="17.8" customHeight="1" spans="1:116">
      <c r="A165" s="258">
        <v>76</v>
      </c>
      <c r="B165" s="259" t="s">
        <v>16</v>
      </c>
      <c r="C165" s="260" t="s">
        <v>102</v>
      </c>
      <c r="D165" s="266" t="s">
        <v>44</v>
      </c>
      <c r="E165" s="37">
        <v>300</v>
      </c>
      <c r="F165" s="262" t="s">
        <v>45</v>
      </c>
      <c r="G165" s="39">
        <f>E165+I165-I166</f>
        <v>300</v>
      </c>
      <c r="H165" s="40" t="s">
        <v>46</v>
      </c>
      <c r="I165" s="40">
        <f t="shared" si="31"/>
        <v>0</v>
      </c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  <c r="AF165" s="277"/>
      <c r="AG165" s="277"/>
      <c r="AH165" s="277"/>
      <c r="AI165" s="277"/>
      <c r="AJ165" s="277"/>
      <c r="AK165" s="277"/>
      <c r="AL165" s="277"/>
      <c r="AM165" s="277"/>
      <c r="AN165" s="277"/>
      <c r="AO165" s="67"/>
      <c r="AP165" s="90"/>
      <c r="AQ165" s="284"/>
      <c r="AR165" s="284"/>
      <c r="AS165" s="99"/>
      <c r="AT165" s="99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</row>
    <row r="166" s="249" customFormat="1" ht="17.8" customHeight="1" spans="1:116">
      <c r="A166" s="263"/>
      <c r="B166" s="259"/>
      <c r="C166" s="264"/>
      <c r="D166" s="261"/>
      <c r="E166" s="43"/>
      <c r="F166" s="265"/>
      <c r="G166" s="45"/>
      <c r="H166" s="46" t="s">
        <v>47</v>
      </c>
      <c r="I166" s="46">
        <f t="shared" si="31"/>
        <v>0</v>
      </c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  <c r="AD166" s="275"/>
      <c r="AE166" s="275"/>
      <c r="AF166" s="275"/>
      <c r="AG166" s="275"/>
      <c r="AH166" s="275"/>
      <c r="AI166" s="275"/>
      <c r="AJ166" s="275"/>
      <c r="AK166" s="275"/>
      <c r="AL166" s="275"/>
      <c r="AM166" s="275"/>
      <c r="AN166" s="275"/>
      <c r="AO166" s="65"/>
      <c r="AP166" s="285"/>
      <c r="AQ166" s="286"/>
      <c r="AR166" s="286"/>
      <c r="AS166" s="32"/>
      <c r="AT166" s="32"/>
      <c r="AU166" s="285"/>
      <c r="AV166" s="285"/>
      <c r="AW166" s="285"/>
      <c r="AX166" s="285"/>
      <c r="AY166" s="285"/>
      <c r="AZ166" s="285"/>
      <c r="BA166" s="285"/>
      <c r="BB166" s="285"/>
      <c r="BC166" s="285"/>
      <c r="BD166" s="285"/>
      <c r="BE166" s="285"/>
      <c r="BF166" s="285"/>
      <c r="BG166" s="285"/>
      <c r="BH166" s="285"/>
      <c r="BI166" s="285"/>
      <c r="BJ166" s="285"/>
      <c r="BK166" s="285"/>
      <c r="BL166" s="285"/>
      <c r="BM166" s="285"/>
      <c r="BN166" s="285"/>
      <c r="BO166" s="285"/>
      <c r="BP166" s="285"/>
      <c r="BQ166" s="285"/>
      <c r="BR166" s="285"/>
      <c r="BS166" s="285"/>
      <c r="BT166" s="285"/>
      <c r="BU166" s="285"/>
      <c r="BV166" s="285"/>
      <c r="BW166" s="285"/>
      <c r="BX166" s="285"/>
      <c r="BY166" s="285"/>
      <c r="BZ166" s="285"/>
      <c r="CA166" s="285"/>
      <c r="CB166" s="285"/>
      <c r="CC166" s="285"/>
      <c r="CD166" s="285"/>
      <c r="CE166" s="285"/>
      <c r="CF166" s="285"/>
      <c r="CG166" s="285"/>
      <c r="CH166" s="285"/>
      <c r="CI166" s="285"/>
      <c r="CJ166" s="285"/>
      <c r="CK166" s="285"/>
      <c r="CL166" s="285"/>
      <c r="CM166" s="285"/>
      <c r="CN166" s="285"/>
      <c r="CO166" s="285"/>
      <c r="CP166" s="285"/>
      <c r="CQ166" s="285"/>
      <c r="CR166" s="285"/>
      <c r="CS166" s="285"/>
      <c r="CT166" s="285"/>
      <c r="CU166" s="285"/>
      <c r="CV166" s="285"/>
      <c r="CW166" s="285"/>
      <c r="CX166" s="285"/>
      <c r="CY166" s="285"/>
      <c r="CZ166" s="285"/>
      <c r="DA166" s="285"/>
      <c r="DB166" s="285"/>
      <c r="DC166" s="285"/>
      <c r="DD166" s="285"/>
      <c r="DE166" s="285"/>
      <c r="DF166" s="285"/>
      <c r="DG166" s="285"/>
      <c r="DH166" s="285"/>
      <c r="DI166" s="285"/>
      <c r="DJ166" s="285"/>
      <c r="DK166" s="285"/>
      <c r="DL166" s="285"/>
    </row>
    <row r="167" s="248" customFormat="1" ht="17.8" customHeight="1" spans="1:116">
      <c r="A167" s="258">
        <v>77</v>
      </c>
      <c r="B167" s="259" t="s">
        <v>16</v>
      </c>
      <c r="C167" s="260" t="s">
        <v>103</v>
      </c>
      <c r="D167" s="266" t="s">
        <v>44</v>
      </c>
      <c r="E167" s="37">
        <v>24480</v>
      </c>
      <c r="F167" s="262" t="s">
        <v>45</v>
      </c>
      <c r="G167" s="39">
        <f>E167+I167-I168</f>
        <v>24230</v>
      </c>
      <c r="H167" s="40" t="s">
        <v>46</v>
      </c>
      <c r="I167" s="40">
        <f t="shared" si="31"/>
        <v>0</v>
      </c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  <c r="AF167" s="277"/>
      <c r="AG167" s="277"/>
      <c r="AH167" s="277"/>
      <c r="AI167" s="277"/>
      <c r="AJ167" s="277"/>
      <c r="AK167" s="277"/>
      <c r="AL167" s="277"/>
      <c r="AM167" s="277"/>
      <c r="AN167" s="277"/>
      <c r="AO167" s="67"/>
      <c r="AP167" s="90"/>
      <c r="AQ167" s="284"/>
      <c r="AR167" s="284"/>
      <c r="AS167" s="99"/>
      <c r="AT167" s="99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  <c r="DL167" s="90"/>
    </row>
    <row r="168" s="249" customFormat="1" ht="17.8" customHeight="1" spans="1:116">
      <c r="A168" s="263"/>
      <c r="B168" s="259"/>
      <c r="C168" s="264"/>
      <c r="D168" s="261"/>
      <c r="E168" s="43"/>
      <c r="F168" s="265"/>
      <c r="G168" s="45"/>
      <c r="H168" s="46" t="s">
        <v>47</v>
      </c>
      <c r="I168" s="46">
        <f t="shared" si="31"/>
        <v>250</v>
      </c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>
        <v>100</v>
      </c>
      <c r="AA168" s="275"/>
      <c r="AB168" s="275"/>
      <c r="AC168" s="275"/>
      <c r="AD168" s="275"/>
      <c r="AE168" s="275"/>
      <c r="AF168" s="275"/>
      <c r="AG168" s="275"/>
      <c r="AH168" s="275"/>
      <c r="AI168" s="275">
        <v>150</v>
      </c>
      <c r="AJ168" s="275"/>
      <c r="AK168" s="275"/>
      <c r="AL168" s="275"/>
      <c r="AM168" s="275"/>
      <c r="AN168" s="275"/>
      <c r="AO168" s="65"/>
      <c r="AP168" s="285"/>
      <c r="AQ168" s="286"/>
      <c r="AR168" s="286"/>
      <c r="AS168" s="32"/>
      <c r="AT168" s="32"/>
      <c r="AU168" s="285"/>
      <c r="AV168" s="285"/>
      <c r="AW168" s="285"/>
      <c r="AX168" s="285"/>
      <c r="AY168" s="285"/>
      <c r="AZ168" s="285"/>
      <c r="BA168" s="285"/>
      <c r="BB168" s="285"/>
      <c r="BC168" s="285"/>
      <c r="BD168" s="285"/>
      <c r="BE168" s="285"/>
      <c r="BF168" s="285"/>
      <c r="BG168" s="285"/>
      <c r="BH168" s="285"/>
      <c r="BI168" s="285"/>
      <c r="BJ168" s="285"/>
      <c r="BK168" s="285"/>
      <c r="BL168" s="285"/>
      <c r="BM168" s="285"/>
      <c r="BN168" s="285"/>
      <c r="BO168" s="285"/>
      <c r="BP168" s="285"/>
      <c r="BQ168" s="285"/>
      <c r="BR168" s="285"/>
      <c r="BS168" s="285"/>
      <c r="BT168" s="285"/>
      <c r="BU168" s="285"/>
      <c r="BV168" s="285"/>
      <c r="BW168" s="285"/>
      <c r="BX168" s="285"/>
      <c r="BY168" s="285"/>
      <c r="BZ168" s="285"/>
      <c r="CA168" s="285"/>
      <c r="CB168" s="285"/>
      <c r="CC168" s="285"/>
      <c r="CD168" s="285"/>
      <c r="CE168" s="285"/>
      <c r="CF168" s="285"/>
      <c r="CG168" s="285"/>
      <c r="CH168" s="285"/>
      <c r="CI168" s="285"/>
      <c r="CJ168" s="285"/>
      <c r="CK168" s="285"/>
      <c r="CL168" s="285"/>
      <c r="CM168" s="285"/>
      <c r="CN168" s="285"/>
      <c r="CO168" s="285"/>
      <c r="CP168" s="285"/>
      <c r="CQ168" s="285"/>
      <c r="CR168" s="285"/>
      <c r="CS168" s="285"/>
      <c r="CT168" s="285"/>
      <c r="CU168" s="285"/>
      <c r="CV168" s="285"/>
      <c r="CW168" s="285"/>
      <c r="CX168" s="285"/>
      <c r="CY168" s="285"/>
      <c r="CZ168" s="285"/>
      <c r="DA168" s="285"/>
      <c r="DB168" s="285"/>
      <c r="DC168" s="285"/>
      <c r="DD168" s="285"/>
      <c r="DE168" s="285"/>
      <c r="DF168" s="285"/>
      <c r="DG168" s="285"/>
      <c r="DH168" s="285"/>
      <c r="DI168" s="285"/>
      <c r="DJ168" s="285"/>
      <c r="DK168" s="285"/>
      <c r="DL168" s="285"/>
    </row>
    <row r="169" s="248" customFormat="1" ht="17.8" customHeight="1" spans="1:116">
      <c r="A169" s="258">
        <v>78</v>
      </c>
      <c r="B169" s="259" t="s">
        <v>16</v>
      </c>
      <c r="C169" s="260" t="s">
        <v>104</v>
      </c>
      <c r="D169" s="261" t="s">
        <v>44</v>
      </c>
      <c r="E169" s="37">
        <v>990</v>
      </c>
      <c r="F169" s="262" t="s">
        <v>45</v>
      </c>
      <c r="G169" s="39">
        <f>E169+I169-I170</f>
        <v>990</v>
      </c>
      <c r="H169" s="40" t="s">
        <v>46</v>
      </c>
      <c r="I169" s="40">
        <f t="shared" si="31"/>
        <v>0</v>
      </c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  <c r="AA169" s="277"/>
      <c r="AB169" s="277"/>
      <c r="AC169" s="277"/>
      <c r="AD169" s="277"/>
      <c r="AE169" s="277"/>
      <c r="AF169" s="277"/>
      <c r="AG169" s="277"/>
      <c r="AH169" s="277"/>
      <c r="AI169" s="277"/>
      <c r="AJ169" s="277"/>
      <c r="AK169" s="277"/>
      <c r="AL169" s="277"/>
      <c r="AM169" s="277"/>
      <c r="AN169" s="277"/>
      <c r="AO169" s="67"/>
      <c r="AP169" s="90"/>
      <c r="AQ169" s="284"/>
      <c r="AR169" s="284"/>
      <c r="AS169" s="99"/>
      <c r="AT169" s="99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  <c r="DL169" s="90"/>
    </row>
    <row r="170" s="249" customFormat="1" ht="17.8" customHeight="1" spans="1:116">
      <c r="A170" s="263"/>
      <c r="B170" s="259"/>
      <c r="C170" s="264"/>
      <c r="D170" s="261"/>
      <c r="E170" s="43"/>
      <c r="F170" s="265"/>
      <c r="G170" s="45"/>
      <c r="H170" s="46" t="s">
        <v>47</v>
      </c>
      <c r="I170" s="46">
        <f t="shared" si="31"/>
        <v>0</v>
      </c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  <c r="AD170" s="275"/>
      <c r="AE170" s="275"/>
      <c r="AF170" s="275"/>
      <c r="AG170" s="275"/>
      <c r="AH170" s="275"/>
      <c r="AI170" s="275"/>
      <c r="AJ170" s="275"/>
      <c r="AK170" s="275"/>
      <c r="AL170" s="275"/>
      <c r="AM170" s="275"/>
      <c r="AN170" s="275"/>
      <c r="AO170" s="65"/>
      <c r="AP170" s="285"/>
      <c r="AQ170" s="286"/>
      <c r="AR170" s="286"/>
      <c r="AS170" s="32"/>
      <c r="AT170" s="32"/>
      <c r="AU170" s="285"/>
      <c r="AV170" s="285"/>
      <c r="AW170" s="285"/>
      <c r="AX170" s="285"/>
      <c r="AY170" s="285"/>
      <c r="AZ170" s="285"/>
      <c r="BA170" s="285"/>
      <c r="BB170" s="285"/>
      <c r="BC170" s="285"/>
      <c r="BD170" s="285"/>
      <c r="BE170" s="285"/>
      <c r="BF170" s="285"/>
      <c r="BG170" s="285"/>
      <c r="BH170" s="285"/>
      <c r="BI170" s="285"/>
      <c r="BJ170" s="285"/>
      <c r="BK170" s="285"/>
      <c r="BL170" s="285"/>
      <c r="BM170" s="285"/>
      <c r="BN170" s="285"/>
      <c r="BO170" s="285"/>
      <c r="BP170" s="285"/>
      <c r="BQ170" s="285"/>
      <c r="BR170" s="285"/>
      <c r="BS170" s="285"/>
      <c r="BT170" s="285"/>
      <c r="BU170" s="285"/>
      <c r="BV170" s="285"/>
      <c r="BW170" s="285"/>
      <c r="BX170" s="285"/>
      <c r="BY170" s="285"/>
      <c r="BZ170" s="285"/>
      <c r="CA170" s="285"/>
      <c r="CB170" s="285"/>
      <c r="CC170" s="285"/>
      <c r="CD170" s="285"/>
      <c r="CE170" s="285"/>
      <c r="CF170" s="285"/>
      <c r="CG170" s="285"/>
      <c r="CH170" s="285"/>
      <c r="CI170" s="285"/>
      <c r="CJ170" s="285"/>
      <c r="CK170" s="285"/>
      <c r="CL170" s="285"/>
      <c r="CM170" s="285"/>
      <c r="CN170" s="285"/>
      <c r="CO170" s="285"/>
      <c r="CP170" s="285"/>
      <c r="CQ170" s="285"/>
      <c r="CR170" s="285"/>
      <c r="CS170" s="285"/>
      <c r="CT170" s="285"/>
      <c r="CU170" s="285"/>
      <c r="CV170" s="285"/>
      <c r="CW170" s="285"/>
      <c r="CX170" s="285"/>
      <c r="CY170" s="285"/>
      <c r="CZ170" s="285"/>
      <c r="DA170" s="285"/>
      <c r="DB170" s="285"/>
      <c r="DC170" s="285"/>
      <c r="DD170" s="285"/>
      <c r="DE170" s="285"/>
      <c r="DF170" s="285"/>
      <c r="DG170" s="285"/>
      <c r="DH170" s="285"/>
      <c r="DI170" s="285"/>
      <c r="DJ170" s="285"/>
      <c r="DK170" s="285"/>
      <c r="DL170" s="285"/>
    </row>
    <row r="171" s="248" customFormat="1" ht="17.8" customHeight="1" spans="1:116">
      <c r="A171" s="258">
        <v>79</v>
      </c>
      <c r="B171" s="259" t="s">
        <v>16</v>
      </c>
      <c r="C171" s="260" t="s">
        <v>104</v>
      </c>
      <c r="D171" s="266" t="s">
        <v>53</v>
      </c>
      <c r="E171" s="37">
        <v>38200</v>
      </c>
      <c r="F171" s="262" t="s">
        <v>45</v>
      </c>
      <c r="G171" s="39">
        <f>E171+I171-I172</f>
        <v>38200</v>
      </c>
      <c r="H171" s="40" t="s">
        <v>46</v>
      </c>
      <c r="I171" s="40">
        <f t="shared" si="31"/>
        <v>0</v>
      </c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77"/>
      <c r="AB171" s="277"/>
      <c r="AC171" s="277"/>
      <c r="AD171" s="277"/>
      <c r="AE171" s="277"/>
      <c r="AF171" s="277"/>
      <c r="AG171" s="277"/>
      <c r="AH171" s="277"/>
      <c r="AI171" s="277"/>
      <c r="AJ171" s="277"/>
      <c r="AK171" s="277"/>
      <c r="AL171" s="277"/>
      <c r="AM171" s="277"/>
      <c r="AN171" s="277"/>
      <c r="AO171" s="67"/>
      <c r="AP171" s="90"/>
      <c r="AQ171" s="284"/>
      <c r="AR171" s="284"/>
      <c r="AS171" s="99"/>
      <c r="AT171" s="99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  <c r="DL171" s="90"/>
    </row>
    <row r="172" s="249" customFormat="1" ht="17.8" customHeight="1" spans="1:116">
      <c r="A172" s="263"/>
      <c r="B172" s="259"/>
      <c r="C172" s="264"/>
      <c r="D172" s="261"/>
      <c r="E172" s="43"/>
      <c r="F172" s="265"/>
      <c r="G172" s="45"/>
      <c r="H172" s="46" t="s">
        <v>47</v>
      </c>
      <c r="I172" s="46">
        <f t="shared" si="31"/>
        <v>0</v>
      </c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  <c r="AB172" s="275"/>
      <c r="AC172" s="275"/>
      <c r="AD172" s="275"/>
      <c r="AE172" s="275"/>
      <c r="AF172" s="275"/>
      <c r="AG172" s="275"/>
      <c r="AH172" s="275"/>
      <c r="AI172" s="275"/>
      <c r="AJ172" s="275"/>
      <c r="AK172" s="275"/>
      <c r="AL172" s="275"/>
      <c r="AM172" s="275"/>
      <c r="AN172" s="275"/>
      <c r="AO172" s="65"/>
      <c r="AP172" s="285"/>
      <c r="AQ172" s="286"/>
      <c r="AR172" s="286"/>
      <c r="AS172" s="32"/>
      <c r="AT172" s="32"/>
      <c r="AU172" s="285"/>
      <c r="AV172" s="285"/>
      <c r="AW172" s="285"/>
      <c r="AX172" s="285"/>
      <c r="AY172" s="285"/>
      <c r="AZ172" s="285"/>
      <c r="BA172" s="285"/>
      <c r="BB172" s="285"/>
      <c r="BC172" s="285"/>
      <c r="BD172" s="285"/>
      <c r="BE172" s="285"/>
      <c r="BF172" s="285"/>
      <c r="BG172" s="285"/>
      <c r="BH172" s="285"/>
      <c r="BI172" s="285"/>
      <c r="BJ172" s="285"/>
      <c r="BK172" s="285"/>
      <c r="BL172" s="285"/>
      <c r="BM172" s="285"/>
      <c r="BN172" s="285"/>
      <c r="BO172" s="285"/>
      <c r="BP172" s="285"/>
      <c r="BQ172" s="285"/>
      <c r="BR172" s="285"/>
      <c r="BS172" s="285"/>
      <c r="BT172" s="285"/>
      <c r="BU172" s="285"/>
      <c r="BV172" s="285"/>
      <c r="BW172" s="285"/>
      <c r="BX172" s="285"/>
      <c r="BY172" s="285"/>
      <c r="BZ172" s="285"/>
      <c r="CA172" s="285"/>
      <c r="CB172" s="285"/>
      <c r="CC172" s="285"/>
      <c r="CD172" s="285"/>
      <c r="CE172" s="285"/>
      <c r="CF172" s="285"/>
      <c r="CG172" s="285"/>
      <c r="CH172" s="285"/>
      <c r="CI172" s="285"/>
      <c r="CJ172" s="285"/>
      <c r="CK172" s="285"/>
      <c r="CL172" s="285"/>
      <c r="CM172" s="285"/>
      <c r="CN172" s="285"/>
      <c r="CO172" s="285"/>
      <c r="CP172" s="285"/>
      <c r="CQ172" s="285"/>
      <c r="CR172" s="285"/>
      <c r="CS172" s="285"/>
      <c r="CT172" s="285"/>
      <c r="CU172" s="285"/>
      <c r="CV172" s="285"/>
      <c r="CW172" s="285"/>
      <c r="CX172" s="285"/>
      <c r="CY172" s="285"/>
      <c r="CZ172" s="285"/>
      <c r="DA172" s="285"/>
      <c r="DB172" s="285"/>
      <c r="DC172" s="285"/>
      <c r="DD172" s="285"/>
      <c r="DE172" s="285"/>
      <c r="DF172" s="285"/>
      <c r="DG172" s="285"/>
      <c r="DH172" s="285"/>
      <c r="DI172" s="285"/>
      <c r="DJ172" s="285"/>
      <c r="DK172" s="285"/>
      <c r="DL172" s="285"/>
    </row>
    <row r="173" s="248" customFormat="1" ht="17.8" customHeight="1" spans="1:116">
      <c r="A173" s="258">
        <v>80</v>
      </c>
      <c r="B173" s="259" t="s">
        <v>16</v>
      </c>
      <c r="C173" s="260" t="s">
        <v>103</v>
      </c>
      <c r="D173" s="261" t="s">
        <v>53</v>
      </c>
      <c r="E173" s="37">
        <v>66431</v>
      </c>
      <c r="F173" s="262" t="s">
        <v>45</v>
      </c>
      <c r="G173" s="39">
        <f>E173+I173-I174</f>
        <v>57431</v>
      </c>
      <c r="H173" s="40" t="s">
        <v>46</v>
      </c>
      <c r="I173" s="40">
        <f t="shared" si="31"/>
        <v>0</v>
      </c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77"/>
      <c r="AB173" s="277"/>
      <c r="AC173" s="277"/>
      <c r="AD173" s="277"/>
      <c r="AE173" s="277"/>
      <c r="AF173" s="277"/>
      <c r="AG173" s="277"/>
      <c r="AH173" s="277"/>
      <c r="AI173" s="277"/>
      <c r="AJ173" s="277"/>
      <c r="AK173" s="277"/>
      <c r="AL173" s="277"/>
      <c r="AM173" s="277"/>
      <c r="AN173" s="277"/>
      <c r="AO173" s="67"/>
      <c r="AP173" s="90"/>
      <c r="AQ173" s="284"/>
      <c r="AR173" s="284"/>
      <c r="AS173" s="99"/>
      <c r="AT173" s="99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</row>
    <row r="174" s="249" customFormat="1" ht="17.8" customHeight="1" spans="1:116">
      <c r="A174" s="263"/>
      <c r="B174" s="259"/>
      <c r="C174" s="264"/>
      <c r="D174" s="261"/>
      <c r="E174" s="43"/>
      <c r="F174" s="265"/>
      <c r="G174" s="45"/>
      <c r="H174" s="46" t="s">
        <v>47</v>
      </c>
      <c r="I174" s="46">
        <f t="shared" si="31"/>
        <v>9000</v>
      </c>
      <c r="J174" s="275"/>
      <c r="K174" s="275"/>
      <c r="L174" s="275"/>
      <c r="M174" s="275"/>
      <c r="N174" s="275"/>
      <c r="O174" s="275"/>
      <c r="P174" s="275"/>
      <c r="Q174" s="275">
        <v>6000</v>
      </c>
      <c r="R174" s="275">
        <v>3000</v>
      </c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  <c r="AD174" s="275"/>
      <c r="AE174" s="275"/>
      <c r="AF174" s="275"/>
      <c r="AG174" s="275"/>
      <c r="AH174" s="275"/>
      <c r="AI174" s="275"/>
      <c r="AJ174" s="275"/>
      <c r="AK174" s="275"/>
      <c r="AL174" s="275"/>
      <c r="AM174" s="275"/>
      <c r="AN174" s="275"/>
      <c r="AO174" s="65"/>
      <c r="AP174" s="285"/>
      <c r="AQ174" s="286"/>
      <c r="AR174" s="286"/>
      <c r="AS174" s="32"/>
      <c r="AT174" s="32"/>
      <c r="AU174" s="285"/>
      <c r="AV174" s="285"/>
      <c r="AW174" s="285"/>
      <c r="AX174" s="285"/>
      <c r="AY174" s="285"/>
      <c r="AZ174" s="285"/>
      <c r="BA174" s="285"/>
      <c r="BB174" s="285"/>
      <c r="BC174" s="285"/>
      <c r="BD174" s="285"/>
      <c r="BE174" s="285"/>
      <c r="BF174" s="285"/>
      <c r="BG174" s="285"/>
      <c r="BH174" s="285"/>
      <c r="BI174" s="285"/>
      <c r="BJ174" s="285"/>
      <c r="BK174" s="285"/>
      <c r="BL174" s="285"/>
      <c r="BM174" s="285"/>
      <c r="BN174" s="285"/>
      <c r="BO174" s="285"/>
      <c r="BP174" s="285"/>
      <c r="BQ174" s="285"/>
      <c r="BR174" s="285"/>
      <c r="BS174" s="285"/>
      <c r="BT174" s="285"/>
      <c r="BU174" s="285"/>
      <c r="BV174" s="285"/>
      <c r="BW174" s="285"/>
      <c r="BX174" s="285"/>
      <c r="BY174" s="285"/>
      <c r="BZ174" s="285"/>
      <c r="CA174" s="285"/>
      <c r="CB174" s="285"/>
      <c r="CC174" s="285"/>
      <c r="CD174" s="285"/>
      <c r="CE174" s="285"/>
      <c r="CF174" s="285"/>
      <c r="CG174" s="285"/>
      <c r="CH174" s="285"/>
      <c r="CI174" s="285"/>
      <c r="CJ174" s="285"/>
      <c r="CK174" s="285"/>
      <c r="CL174" s="285"/>
      <c r="CM174" s="285"/>
      <c r="CN174" s="285"/>
      <c r="CO174" s="285"/>
      <c r="CP174" s="285"/>
      <c r="CQ174" s="285"/>
      <c r="CR174" s="285"/>
      <c r="CS174" s="285"/>
      <c r="CT174" s="285"/>
      <c r="CU174" s="285"/>
      <c r="CV174" s="285"/>
      <c r="CW174" s="285"/>
      <c r="CX174" s="285"/>
      <c r="CY174" s="285"/>
      <c r="CZ174" s="285"/>
      <c r="DA174" s="285"/>
      <c r="DB174" s="285"/>
      <c r="DC174" s="285"/>
      <c r="DD174" s="285"/>
      <c r="DE174" s="285"/>
      <c r="DF174" s="285"/>
      <c r="DG174" s="285"/>
      <c r="DH174" s="285"/>
      <c r="DI174" s="285"/>
      <c r="DJ174" s="285"/>
      <c r="DK174" s="285"/>
      <c r="DL174" s="285"/>
    </row>
    <row r="175" s="248" customFormat="1" ht="17.8" customHeight="1" spans="1:116">
      <c r="A175" s="258">
        <v>81</v>
      </c>
      <c r="B175" s="259" t="s">
        <v>16</v>
      </c>
      <c r="C175" s="260" t="s">
        <v>104</v>
      </c>
      <c r="D175" s="266" t="s">
        <v>48</v>
      </c>
      <c r="E175" s="37">
        <v>220</v>
      </c>
      <c r="F175" s="262" t="s">
        <v>45</v>
      </c>
      <c r="G175" s="39">
        <f>E175+I175-I176</f>
        <v>220</v>
      </c>
      <c r="H175" s="40" t="s">
        <v>46</v>
      </c>
      <c r="I175" s="40">
        <f t="shared" si="31"/>
        <v>0</v>
      </c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  <c r="AF175" s="277"/>
      <c r="AG175" s="277"/>
      <c r="AH175" s="277"/>
      <c r="AI175" s="277"/>
      <c r="AJ175" s="277"/>
      <c r="AK175" s="277"/>
      <c r="AL175" s="277"/>
      <c r="AM175" s="277"/>
      <c r="AN175" s="277"/>
      <c r="AO175" s="67"/>
      <c r="AP175" s="90"/>
      <c r="AQ175" s="284"/>
      <c r="AR175" s="284"/>
      <c r="AS175" s="99"/>
      <c r="AT175" s="99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  <c r="DL175" s="90"/>
    </row>
    <row r="176" s="249" customFormat="1" ht="17.8" customHeight="1" spans="1:116">
      <c r="A176" s="263"/>
      <c r="B176" s="259"/>
      <c r="C176" s="264"/>
      <c r="D176" s="261"/>
      <c r="E176" s="43"/>
      <c r="F176" s="265"/>
      <c r="G176" s="45"/>
      <c r="H176" s="46" t="s">
        <v>47</v>
      </c>
      <c r="I176" s="46">
        <f t="shared" si="31"/>
        <v>0</v>
      </c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  <c r="AD176" s="275"/>
      <c r="AE176" s="275"/>
      <c r="AF176" s="275"/>
      <c r="AG176" s="275"/>
      <c r="AH176" s="275"/>
      <c r="AI176" s="275"/>
      <c r="AJ176" s="275"/>
      <c r="AK176" s="275"/>
      <c r="AL176" s="275"/>
      <c r="AM176" s="275"/>
      <c r="AN176" s="275"/>
      <c r="AO176" s="65"/>
      <c r="AP176" s="285"/>
      <c r="AQ176" s="286"/>
      <c r="AR176" s="286"/>
      <c r="AS176" s="32"/>
      <c r="AT176" s="32"/>
      <c r="AU176" s="285"/>
      <c r="AV176" s="285"/>
      <c r="AW176" s="285"/>
      <c r="AX176" s="285"/>
      <c r="AY176" s="285"/>
      <c r="AZ176" s="285"/>
      <c r="BA176" s="285"/>
      <c r="BB176" s="285"/>
      <c r="BC176" s="285"/>
      <c r="BD176" s="285"/>
      <c r="BE176" s="285"/>
      <c r="BF176" s="285"/>
      <c r="BG176" s="285"/>
      <c r="BH176" s="285"/>
      <c r="BI176" s="285"/>
      <c r="BJ176" s="285"/>
      <c r="BK176" s="285"/>
      <c r="BL176" s="285"/>
      <c r="BM176" s="285"/>
      <c r="BN176" s="285"/>
      <c r="BO176" s="285"/>
      <c r="BP176" s="285"/>
      <c r="BQ176" s="285"/>
      <c r="BR176" s="285"/>
      <c r="BS176" s="285"/>
      <c r="BT176" s="285"/>
      <c r="BU176" s="285"/>
      <c r="BV176" s="285"/>
      <c r="BW176" s="285"/>
      <c r="BX176" s="285"/>
      <c r="BY176" s="285"/>
      <c r="BZ176" s="285"/>
      <c r="CA176" s="285"/>
      <c r="CB176" s="285"/>
      <c r="CC176" s="285"/>
      <c r="CD176" s="285"/>
      <c r="CE176" s="285"/>
      <c r="CF176" s="285"/>
      <c r="CG176" s="285"/>
      <c r="CH176" s="285"/>
      <c r="CI176" s="285"/>
      <c r="CJ176" s="285"/>
      <c r="CK176" s="285"/>
      <c r="CL176" s="285"/>
      <c r="CM176" s="285"/>
      <c r="CN176" s="285"/>
      <c r="CO176" s="285"/>
      <c r="CP176" s="285"/>
      <c r="CQ176" s="285"/>
      <c r="CR176" s="285"/>
      <c r="CS176" s="285"/>
      <c r="CT176" s="285"/>
      <c r="CU176" s="285"/>
      <c r="CV176" s="285"/>
      <c r="CW176" s="285"/>
      <c r="CX176" s="285"/>
      <c r="CY176" s="285"/>
      <c r="CZ176" s="285"/>
      <c r="DA176" s="285"/>
      <c r="DB176" s="285"/>
      <c r="DC176" s="285"/>
      <c r="DD176" s="285"/>
      <c r="DE176" s="285"/>
      <c r="DF176" s="285"/>
      <c r="DG176" s="285"/>
      <c r="DH176" s="285"/>
      <c r="DI176" s="285"/>
      <c r="DJ176" s="285"/>
      <c r="DK176" s="285"/>
      <c r="DL176" s="285"/>
    </row>
    <row r="177" s="248" customFormat="1" ht="17.8" customHeight="1" spans="1:116">
      <c r="A177" s="258">
        <v>82</v>
      </c>
      <c r="B177" s="259" t="s">
        <v>9</v>
      </c>
      <c r="C177" s="260" t="s">
        <v>105</v>
      </c>
      <c r="D177" s="266" t="s">
        <v>44</v>
      </c>
      <c r="E177" s="37">
        <v>62462</v>
      </c>
      <c r="F177" s="262" t="s">
        <v>45</v>
      </c>
      <c r="G177" s="39">
        <f>E177+I177-I178</f>
        <v>56130</v>
      </c>
      <c r="H177" s="40" t="s">
        <v>46</v>
      </c>
      <c r="I177" s="40">
        <f t="shared" si="31"/>
        <v>0</v>
      </c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  <c r="AF177" s="277"/>
      <c r="AG177" s="277"/>
      <c r="AH177" s="277"/>
      <c r="AI177" s="277"/>
      <c r="AJ177" s="277"/>
      <c r="AK177" s="277"/>
      <c r="AL177" s="277"/>
      <c r="AM177" s="277"/>
      <c r="AN177" s="277"/>
      <c r="AO177" s="67"/>
      <c r="AP177" s="90"/>
      <c r="AQ177" s="284"/>
      <c r="AR177" s="284"/>
      <c r="AS177" s="99"/>
      <c r="AT177" s="99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  <c r="DL177" s="90"/>
    </row>
    <row r="178" s="249" customFormat="1" ht="17.8" customHeight="1" spans="1:116">
      <c r="A178" s="263"/>
      <c r="B178" s="259"/>
      <c r="C178" s="264"/>
      <c r="D178" s="261"/>
      <c r="E178" s="43"/>
      <c r="F178" s="265"/>
      <c r="G178" s="45"/>
      <c r="H178" s="46" t="s">
        <v>47</v>
      </c>
      <c r="I178" s="46">
        <f t="shared" ref="I178:I184" si="32">SUM(J178:AO178)</f>
        <v>6332</v>
      </c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  <c r="AB178" s="275"/>
      <c r="AC178" s="275"/>
      <c r="AD178" s="275"/>
      <c r="AE178" s="275">
        <v>6332</v>
      </c>
      <c r="AF178" s="275"/>
      <c r="AG178" s="275"/>
      <c r="AH178" s="275"/>
      <c r="AI178" s="275"/>
      <c r="AJ178" s="275"/>
      <c r="AK178" s="275"/>
      <c r="AL178" s="275"/>
      <c r="AM178" s="275"/>
      <c r="AN178" s="275"/>
      <c r="AO178" s="65"/>
      <c r="AP178" s="285"/>
      <c r="AQ178" s="286"/>
      <c r="AR178" s="286"/>
      <c r="AS178" s="32"/>
      <c r="AT178" s="32"/>
      <c r="AU178" s="285"/>
      <c r="AV178" s="285"/>
      <c r="AW178" s="285"/>
      <c r="AX178" s="285"/>
      <c r="AY178" s="285"/>
      <c r="AZ178" s="285"/>
      <c r="BA178" s="285"/>
      <c r="BB178" s="285"/>
      <c r="BC178" s="285"/>
      <c r="BD178" s="285"/>
      <c r="BE178" s="285"/>
      <c r="BF178" s="285"/>
      <c r="BG178" s="285"/>
      <c r="BH178" s="285"/>
      <c r="BI178" s="285"/>
      <c r="BJ178" s="285"/>
      <c r="BK178" s="285"/>
      <c r="BL178" s="285"/>
      <c r="BM178" s="285"/>
      <c r="BN178" s="285"/>
      <c r="BO178" s="285"/>
      <c r="BP178" s="285"/>
      <c r="BQ178" s="285"/>
      <c r="BR178" s="285"/>
      <c r="BS178" s="285"/>
      <c r="BT178" s="285"/>
      <c r="BU178" s="285"/>
      <c r="BV178" s="285"/>
      <c r="BW178" s="285"/>
      <c r="BX178" s="285"/>
      <c r="BY178" s="285"/>
      <c r="BZ178" s="285"/>
      <c r="CA178" s="285"/>
      <c r="CB178" s="285"/>
      <c r="CC178" s="285"/>
      <c r="CD178" s="285"/>
      <c r="CE178" s="285"/>
      <c r="CF178" s="285"/>
      <c r="CG178" s="285"/>
      <c r="CH178" s="285"/>
      <c r="CI178" s="285"/>
      <c r="CJ178" s="285"/>
      <c r="CK178" s="285"/>
      <c r="CL178" s="285"/>
      <c r="CM178" s="285"/>
      <c r="CN178" s="285"/>
      <c r="CO178" s="285"/>
      <c r="CP178" s="285"/>
      <c r="CQ178" s="285"/>
      <c r="CR178" s="285"/>
      <c r="CS178" s="285"/>
      <c r="CT178" s="285"/>
      <c r="CU178" s="285"/>
      <c r="CV178" s="285"/>
      <c r="CW178" s="285"/>
      <c r="CX178" s="285"/>
      <c r="CY178" s="285"/>
      <c r="CZ178" s="285"/>
      <c r="DA178" s="285"/>
      <c r="DB178" s="285"/>
      <c r="DC178" s="285"/>
      <c r="DD178" s="285"/>
      <c r="DE178" s="285"/>
      <c r="DF178" s="285"/>
      <c r="DG178" s="285"/>
      <c r="DH178" s="285"/>
      <c r="DI178" s="285"/>
      <c r="DJ178" s="285"/>
      <c r="DK178" s="285"/>
      <c r="DL178" s="285"/>
    </row>
    <row r="179" s="248" customFormat="1" ht="17.8" customHeight="1" spans="1:116">
      <c r="A179" s="258">
        <v>83</v>
      </c>
      <c r="B179" s="259" t="s">
        <v>9</v>
      </c>
      <c r="C179" s="260" t="s">
        <v>105</v>
      </c>
      <c r="D179" s="266" t="s">
        <v>48</v>
      </c>
      <c r="E179" s="37">
        <v>189980</v>
      </c>
      <c r="F179" s="262" t="s">
        <v>45</v>
      </c>
      <c r="G179" s="39">
        <f t="shared" ref="G179:G183" si="33">E179+I179-I180</f>
        <v>189980</v>
      </c>
      <c r="H179" s="40" t="s">
        <v>46</v>
      </c>
      <c r="I179" s="40">
        <f t="shared" si="32"/>
        <v>0</v>
      </c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  <c r="AF179" s="277"/>
      <c r="AG179" s="277"/>
      <c r="AH179" s="277"/>
      <c r="AI179" s="277"/>
      <c r="AJ179" s="277"/>
      <c r="AK179" s="277"/>
      <c r="AL179" s="277"/>
      <c r="AM179" s="277"/>
      <c r="AN179" s="277"/>
      <c r="AO179" s="67"/>
      <c r="AP179" s="90"/>
      <c r="AQ179" s="284"/>
      <c r="AR179" s="284"/>
      <c r="AS179" s="99"/>
      <c r="AT179" s="99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  <c r="DL179" s="90"/>
    </row>
    <row r="180" s="249" customFormat="1" ht="17.8" customHeight="1" spans="1:116">
      <c r="A180" s="263"/>
      <c r="B180" s="259"/>
      <c r="C180" s="264"/>
      <c r="D180" s="261"/>
      <c r="E180" s="43"/>
      <c r="F180" s="265"/>
      <c r="G180" s="45"/>
      <c r="H180" s="46" t="s">
        <v>47</v>
      </c>
      <c r="I180" s="46">
        <f t="shared" si="32"/>
        <v>0</v>
      </c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  <c r="AD180" s="275"/>
      <c r="AE180" s="275"/>
      <c r="AF180" s="275"/>
      <c r="AG180" s="275"/>
      <c r="AH180" s="275"/>
      <c r="AI180" s="275"/>
      <c r="AJ180" s="275"/>
      <c r="AK180" s="275"/>
      <c r="AL180" s="275"/>
      <c r="AM180" s="275"/>
      <c r="AN180" s="275"/>
      <c r="AO180" s="65"/>
      <c r="AP180" s="285"/>
      <c r="AQ180" s="286"/>
      <c r="AR180" s="286"/>
      <c r="AS180" s="32"/>
      <c r="AT180" s="32"/>
      <c r="AU180" s="285"/>
      <c r="AV180" s="285"/>
      <c r="AW180" s="285"/>
      <c r="AX180" s="285"/>
      <c r="AY180" s="285"/>
      <c r="AZ180" s="285"/>
      <c r="BA180" s="285"/>
      <c r="BB180" s="285"/>
      <c r="BC180" s="285"/>
      <c r="BD180" s="285"/>
      <c r="BE180" s="285"/>
      <c r="BF180" s="285"/>
      <c r="BG180" s="285"/>
      <c r="BH180" s="285"/>
      <c r="BI180" s="285"/>
      <c r="BJ180" s="285"/>
      <c r="BK180" s="285"/>
      <c r="BL180" s="285"/>
      <c r="BM180" s="285"/>
      <c r="BN180" s="285"/>
      <c r="BO180" s="285"/>
      <c r="BP180" s="285"/>
      <c r="BQ180" s="285"/>
      <c r="BR180" s="285"/>
      <c r="BS180" s="285"/>
      <c r="BT180" s="285"/>
      <c r="BU180" s="285"/>
      <c r="BV180" s="285"/>
      <c r="BW180" s="285"/>
      <c r="BX180" s="285"/>
      <c r="BY180" s="285"/>
      <c r="BZ180" s="285"/>
      <c r="CA180" s="285"/>
      <c r="CB180" s="285"/>
      <c r="CC180" s="285"/>
      <c r="CD180" s="285"/>
      <c r="CE180" s="285"/>
      <c r="CF180" s="285"/>
      <c r="CG180" s="285"/>
      <c r="CH180" s="285"/>
      <c r="CI180" s="285"/>
      <c r="CJ180" s="285"/>
      <c r="CK180" s="285"/>
      <c r="CL180" s="285"/>
      <c r="CM180" s="285"/>
      <c r="CN180" s="285"/>
      <c r="CO180" s="285"/>
      <c r="CP180" s="285"/>
      <c r="CQ180" s="285"/>
      <c r="CR180" s="285"/>
      <c r="CS180" s="285"/>
      <c r="CT180" s="285"/>
      <c r="CU180" s="285"/>
      <c r="CV180" s="285"/>
      <c r="CW180" s="285"/>
      <c r="CX180" s="285"/>
      <c r="CY180" s="285"/>
      <c r="CZ180" s="285"/>
      <c r="DA180" s="285"/>
      <c r="DB180" s="285"/>
      <c r="DC180" s="285"/>
      <c r="DD180" s="285"/>
      <c r="DE180" s="285"/>
      <c r="DF180" s="285"/>
      <c r="DG180" s="285"/>
      <c r="DH180" s="285"/>
      <c r="DI180" s="285"/>
      <c r="DJ180" s="285"/>
      <c r="DK180" s="285"/>
      <c r="DL180" s="285"/>
    </row>
    <row r="181" s="248" customFormat="1" ht="17.8" customHeight="1" spans="1:116">
      <c r="A181" s="258">
        <v>84</v>
      </c>
      <c r="B181" s="288" t="s">
        <v>9</v>
      </c>
      <c r="C181" s="260" t="s">
        <v>105</v>
      </c>
      <c r="D181" s="261" t="s">
        <v>53</v>
      </c>
      <c r="E181" s="37">
        <v>1150</v>
      </c>
      <c r="F181" s="262" t="s">
        <v>45</v>
      </c>
      <c r="G181" s="39">
        <f t="shared" si="33"/>
        <v>1150</v>
      </c>
      <c r="H181" s="40" t="s">
        <v>46</v>
      </c>
      <c r="I181" s="40">
        <f t="shared" si="32"/>
        <v>0</v>
      </c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F181" s="277"/>
      <c r="AG181" s="277"/>
      <c r="AH181" s="277"/>
      <c r="AI181" s="277"/>
      <c r="AJ181" s="277"/>
      <c r="AK181" s="277"/>
      <c r="AL181" s="277"/>
      <c r="AM181" s="277"/>
      <c r="AN181" s="277"/>
      <c r="AO181" s="67"/>
      <c r="AP181" s="90"/>
      <c r="AQ181" s="284"/>
      <c r="AR181" s="284"/>
      <c r="AS181" s="99"/>
      <c r="AT181" s="99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  <c r="DL181" s="90"/>
    </row>
    <row r="182" s="249" customFormat="1" ht="17.8" customHeight="1" spans="1:116">
      <c r="A182" s="263"/>
      <c r="B182" s="288"/>
      <c r="C182" s="264"/>
      <c r="D182" s="261"/>
      <c r="E182" s="43"/>
      <c r="F182" s="265"/>
      <c r="G182" s="45"/>
      <c r="H182" s="46" t="s">
        <v>47</v>
      </c>
      <c r="I182" s="46">
        <f t="shared" si="32"/>
        <v>0</v>
      </c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  <c r="AD182" s="275"/>
      <c r="AE182" s="275"/>
      <c r="AF182" s="275"/>
      <c r="AG182" s="275"/>
      <c r="AH182" s="275"/>
      <c r="AI182" s="275"/>
      <c r="AJ182" s="275"/>
      <c r="AK182" s="275"/>
      <c r="AL182" s="275"/>
      <c r="AM182" s="275"/>
      <c r="AN182" s="275"/>
      <c r="AO182" s="65"/>
      <c r="AP182" s="285"/>
      <c r="AQ182" s="286"/>
      <c r="AR182" s="286"/>
      <c r="AS182" s="32"/>
      <c r="AT182" s="32"/>
      <c r="AU182" s="285"/>
      <c r="AV182" s="285"/>
      <c r="AW182" s="285"/>
      <c r="AX182" s="285"/>
      <c r="AY182" s="285"/>
      <c r="AZ182" s="285"/>
      <c r="BA182" s="285"/>
      <c r="BB182" s="285"/>
      <c r="BC182" s="285"/>
      <c r="BD182" s="285"/>
      <c r="BE182" s="285"/>
      <c r="BF182" s="285"/>
      <c r="BG182" s="285"/>
      <c r="BH182" s="285"/>
      <c r="BI182" s="285"/>
      <c r="BJ182" s="285"/>
      <c r="BK182" s="285"/>
      <c r="BL182" s="285"/>
      <c r="BM182" s="285"/>
      <c r="BN182" s="285"/>
      <c r="BO182" s="285"/>
      <c r="BP182" s="285"/>
      <c r="BQ182" s="285"/>
      <c r="BR182" s="285"/>
      <c r="BS182" s="285"/>
      <c r="BT182" s="285"/>
      <c r="BU182" s="285"/>
      <c r="BV182" s="285"/>
      <c r="BW182" s="285"/>
      <c r="BX182" s="285"/>
      <c r="BY182" s="285"/>
      <c r="BZ182" s="285"/>
      <c r="CA182" s="285"/>
      <c r="CB182" s="285"/>
      <c r="CC182" s="285"/>
      <c r="CD182" s="285"/>
      <c r="CE182" s="285"/>
      <c r="CF182" s="285"/>
      <c r="CG182" s="285"/>
      <c r="CH182" s="285"/>
      <c r="CI182" s="285"/>
      <c r="CJ182" s="285"/>
      <c r="CK182" s="285"/>
      <c r="CL182" s="285"/>
      <c r="CM182" s="285"/>
      <c r="CN182" s="285"/>
      <c r="CO182" s="285"/>
      <c r="CP182" s="285"/>
      <c r="CQ182" s="285"/>
      <c r="CR182" s="285"/>
      <c r="CS182" s="285"/>
      <c r="CT182" s="285"/>
      <c r="CU182" s="285"/>
      <c r="CV182" s="285"/>
      <c r="CW182" s="285"/>
      <c r="CX182" s="285"/>
      <c r="CY182" s="285"/>
      <c r="CZ182" s="285"/>
      <c r="DA182" s="285"/>
      <c r="DB182" s="285"/>
      <c r="DC182" s="285"/>
      <c r="DD182" s="285"/>
      <c r="DE182" s="285"/>
      <c r="DF182" s="285"/>
      <c r="DG182" s="285"/>
      <c r="DH182" s="285"/>
      <c r="DI182" s="285"/>
      <c r="DJ182" s="285"/>
      <c r="DK182" s="285"/>
      <c r="DL182" s="285"/>
    </row>
    <row r="183" s="248" customFormat="1" ht="17.8" customHeight="1" spans="1:116">
      <c r="A183" s="258">
        <v>85</v>
      </c>
      <c r="B183" s="288" t="s">
        <v>9</v>
      </c>
      <c r="C183" s="260" t="s">
        <v>105</v>
      </c>
      <c r="D183" s="261" t="s">
        <v>51</v>
      </c>
      <c r="E183" s="37">
        <v>62</v>
      </c>
      <c r="F183" s="262" t="s">
        <v>45</v>
      </c>
      <c r="G183" s="39">
        <f t="shared" si="33"/>
        <v>62</v>
      </c>
      <c r="H183" s="40" t="s">
        <v>46</v>
      </c>
      <c r="I183" s="40">
        <f t="shared" si="32"/>
        <v>0</v>
      </c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  <c r="AF183" s="277"/>
      <c r="AG183" s="277"/>
      <c r="AH183" s="277"/>
      <c r="AI183" s="277"/>
      <c r="AJ183" s="277"/>
      <c r="AK183" s="277"/>
      <c r="AL183" s="277"/>
      <c r="AM183" s="277"/>
      <c r="AN183" s="277"/>
      <c r="AO183" s="67"/>
      <c r="AP183" s="90"/>
      <c r="AQ183" s="284"/>
      <c r="AR183" s="284"/>
      <c r="AS183" s="99"/>
      <c r="AT183" s="99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  <c r="DL183" s="90"/>
    </row>
    <row r="184" s="249" customFormat="1" ht="17.8" customHeight="1" spans="1:116">
      <c r="A184" s="263"/>
      <c r="B184" s="288"/>
      <c r="C184" s="264"/>
      <c r="D184" s="261"/>
      <c r="E184" s="43"/>
      <c r="F184" s="265"/>
      <c r="G184" s="45"/>
      <c r="H184" s="46" t="s">
        <v>47</v>
      </c>
      <c r="I184" s="46">
        <f t="shared" si="32"/>
        <v>0</v>
      </c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  <c r="AD184" s="275"/>
      <c r="AE184" s="275"/>
      <c r="AF184" s="275"/>
      <c r="AG184" s="275"/>
      <c r="AH184" s="275"/>
      <c r="AI184" s="275"/>
      <c r="AJ184" s="275"/>
      <c r="AK184" s="275"/>
      <c r="AL184" s="275"/>
      <c r="AM184" s="275"/>
      <c r="AN184" s="275"/>
      <c r="AO184" s="65"/>
      <c r="AP184" s="285"/>
      <c r="AQ184" s="286"/>
      <c r="AR184" s="286"/>
      <c r="AS184" s="32"/>
      <c r="AT184" s="32"/>
      <c r="AU184" s="285"/>
      <c r="AV184" s="285"/>
      <c r="AW184" s="285"/>
      <c r="AX184" s="285"/>
      <c r="AY184" s="285"/>
      <c r="AZ184" s="285"/>
      <c r="BA184" s="285"/>
      <c r="BB184" s="285"/>
      <c r="BC184" s="285"/>
      <c r="BD184" s="285"/>
      <c r="BE184" s="285"/>
      <c r="BF184" s="285"/>
      <c r="BG184" s="285"/>
      <c r="BH184" s="285"/>
      <c r="BI184" s="285"/>
      <c r="BJ184" s="285"/>
      <c r="BK184" s="285"/>
      <c r="BL184" s="285"/>
      <c r="BM184" s="285"/>
      <c r="BN184" s="285"/>
      <c r="BO184" s="285"/>
      <c r="BP184" s="285"/>
      <c r="BQ184" s="285"/>
      <c r="BR184" s="285"/>
      <c r="BS184" s="285"/>
      <c r="BT184" s="285"/>
      <c r="BU184" s="285"/>
      <c r="BV184" s="285"/>
      <c r="BW184" s="285"/>
      <c r="BX184" s="285"/>
      <c r="BY184" s="285"/>
      <c r="BZ184" s="285"/>
      <c r="CA184" s="285"/>
      <c r="CB184" s="285"/>
      <c r="CC184" s="285"/>
      <c r="CD184" s="285"/>
      <c r="CE184" s="285"/>
      <c r="CF184" s="285"/>
      <c r="CG184" s="285"/>
      <c r="CH184" s="285"/>
      <c r="CI184" s="285"/>
      <c r="CJ184" s="285"/>
      <c r="CK184" s="285"/>
      <c r="CL184" s="285"/>
      <c r="CM184" s="285"/>
      <c r="CN184" s="285"/>
      <c r="CO184" s="285"/>
      <c r="CP184" s="285"/>
      <c r="CQ184" s="285"/>
      <c r="CR184" s="285"/>
      <c r="CS184" s="285"/>
      <c r="CT184" s="285"/>
      <c r="CU184" s="285"/>
      <c r="CV184" s="285"/>
      <c r="CW184" s="285"/>
      <c r="CX184" s="285"/>
      <c r="CY184" s="285"/>
      <c r="CZ184" s="285"/>
      <c r="DA184" s="285"/>
      <c r="DB184" s="285"/>
      <c r="DC184" s="285"/>
      <c r="DD184" s="285"/>
      <c r="DE184" s="285"/>
      <c r="DF184" s="285"/>
      <c r="DG184" s="285"/>
      <c r="DH184" s="285"/>
      <c r="DI184" s="285"/>
      <c r="DJ184" s="285"/>
      <c r="DK184" s="285"/>
      <c r="DL184" s="285"/>
    </row>
    <row r="185" s="248" customFormat="1" ht="17.8" customHeight="1" spans="1:116">
      <c r="A185" s="258">
        <v>86</v>
      </c>
      <c r="B185" s="288" t="s">
        <v>9</v>
      </c>
      <c r="C185" s="260" t="s">
        <v>105</v>
      </c>
      <c r="D185" s="266" t="s">
        <v>66</v>
      </c>
      <c r="E185" s="37">
        <v>852</v>
      </c>
      <c r="F185" s="262" t="s">
        <v>45</v>
      </c>
      <c r="G185" s="39">
        <f t="shared" ref="G185:G189" si="34">E185+I185-I186</f>
        <v>852</v>
      </c>
      <c r="H185" s="40" t="s">
        <v>46</v>
      </c>
      <c r="I185" s="40">
        <f t="shared" ref="I185:I200" si="35">SUM(J185:AO185)</f>
        <v>0</v>
      </c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  <c r="AF185" s="277"/>
      <c r="AG185" s="277"/>
      <c r="AH185" s="277"/>
      <c r="AI185" s="277"/>
      <c r="AJ185" s="277"/>
      <c r="AK185" s="277"/>
      <c r="AL185" s="277"/>
      <c r="AM185" s="277"/>
      <c r="AN185" s="277"/>
      <c r="AO185" s="67"/>
      <c r="AP185" s="90"/>
      <c r="AQ185" s="284"/>
      <c r="AR185" s="284"/>
      <c r="AS185" s="99"/>
      <c r="AT185" s="99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  <c r="DL185" s="90"/>
    </row>
    <row r="186" s="249" customFormat="1" ht="17.8" customHeight="1" spans="1:116">
      <c r="A186" s="263"/>
      <c r="B186" s="288"/>
      <c r="C186" s="264"/>
      <c r="D186" s="261"/>
      <c r="E186" s="43"/>
      <c r="F186" s="265"/>
      <c r="G186" s="45"/>
      <c r="H186" s="46" t="s">
        <v>47</v>
      </c>
      <c r="I186" s="46">
        <f t="shared" si="35"/>
        <v>0</v>
      </c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  <c r="AB186" s="275"/>
      <c r="AC186" s="275"/>
      <c r="AD186" s="275"/>
      <c r="AE186" s="275"/>
      <c r="AF186" s="275"/>
      <c r="AG186" s="275"/>
      <c r="AH186" s="275"/>
      <c r="AI186" s="275"/>
      <c r="AJ186" s="275"/>
      <c r="AK186" s="275"/>
      <c r="AL186" s="275"/>
      <c r="AM186" s="275"/>
      <c r="AN186" s="275"/>
      <c r="AO186" s="65"/>
      <c r="AP186" s="285"/>
      <c r="AQ186" s="286"/>
      <c r="AR186" s="286"/>
      <c r="AS186" s="32"/>
      <c r="AT186" s="32"/>
      <c r="AU186" s="285"/>
      <c r="AV186" s="285"/>
      <c r="AW186" s="285"/>
      <c r="AX186" s="285"/>
      <c r="AY186" s="285"/>
      <c r="AZ186" s="285"/>
      <c r="BA186" s="285"/>
      <c r="BB186" s="285"/>
      <c r="BC186" s="285"/>
      <c r="BD186" s="285"/>
      <c r="BE186" s="285"/>
      <c r="BF186" s="285"/>
      <c r="BG186" s="285"/>
      <c r="BH186" s="285"/>
      <c r="BI186" s="285"/>
      <c r="BJ186" s="285"/>
      <c r="BK186" s="285"/>
      <c r="BL186" s="285"/>
      <c r="BM186" s="285"/>
      <c r="BN186" s="285"/>
      <c r="BO186" s="285"/>
      <c r="BP186" s="285"/>
      <c r="BQ186" s="285"/>
      <c r="BR186" s="285"/>
      <c r="BS186" s="285"/>
      <c r="BT186" s="285"/>
      <c r="BU186" s="285"/>
      <c r="BV186" s="285"/>
      <c r="BW186" s="285"/>
      <c r="BX186" s="285"/>
      <c r="BY186" s="285"/>
      <c r="BZ186" s="285"/>
      <c r="CA186" s="285"/>
      <c r="CB186" s="285"/>
      <c r="CC186" s="285"/>
      <c r="CD186" s="285"/>
      <c r="CE186" s="285"/>
      <c r="CF186" s="285"/>
      <c r="CG186" s="285"/>
      <c r="CH186" s="285"/>
      <c r="CI186" s="285"/>
      <c r="CJ186" s="285"/>
      <c r="CK186" s="285"/>
      <c r="CL186" s="285"/>
      <c r="CM186" s="285"/>
      <c r="CN186" s="285"/>
      <c r="CO186" s="285"/>
      <c r="CP186" s="285"/>
      <c r="CQ186" s="285"/>
      <c r="CR186" s="285"/>
      <c r="CS186" s="285"/>
      <c r="CT186" s="285"/>
      <c r="CU186" s="285"/>
      <c r="CV186" s="285"/>
      <c r="CW186" s="285"/>
      <c r="CX186" s="285"/>
      <c r="CY186" s="285"/>
      <c r="CZ186" s="285"/>
      <c r="DA186" s="285"/>
      <c r="DB186" s="285"/>
      <c r="DC186" s="285"/>
      <c r="DD186" s="285"/>
      <c r="DE186" s="285"/>
      <c r="DF186" s="285"/>
      <c r="DG186" s="285"/>
      <c r="DH186" s="285"/>
      <c r="DI186" s="285"/>
      <c r="DJ186" s="285"/>
      <c r="DK186" s="285"/>
      <c r="DL186" s="285"/>
    </row>
    <row r="187" s="248" customFormat="1" ht="17.8" customHeight="1" spans="1:116">
      <c r="A187" s="258">
        <v>87</v>
      </c>
      <c r="B187" s="289" t="s">
        <v>86</v>
      </c>
      <c r="C187" s="260" t="s">
        <v>106</v>
      </c>
      <c r="D187" s="266" t="s">
        <v>44</v>
      </c>
      <c r="E187" s="37">
        <v>2713</v>
      </c>
      <c r="F187" s="262" t="s">
        <v>45</v>
      </c>
      <c r="G187" s="39">
        <f t="shared" si="34"/>
        <v>2713</v>
      </c>
      <c r="H187" s="40" t="s">
        <v>46</v>
      </c>
      <c r="I187" s="40">
        <f t="shared" si="35"/>
        <v>0</v>
      </c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  <c r="AA187" s="277"/>
      <c r="AB187" s="277"/>
      <c r="AC187" s="277"/>
      <c r="AD187" s="277"/>
      <c r="AE187" s="277"/>
      <c r="AF187" s="277"/>
      <c r="AG187" s="277"/>
      <c r="AH187" s="277"/>
      <c r="AI187" s="277"/>
      <c r="AJ187" s="277"/>
      <c r="AK187" s="277"/>
      <c r="AL187" s="277"/>
      <c r="AM187" s="277"/>
      <c r="AN187" s="277"/>
      <c r="AO187" s="67"/>
      <c r="AP187" s="90"/>
      <c r="AQ187" s="284"/>
      <c r="AR187" s="284"/>
      <c r="AS187" s="99"/>
      <c r="AT187" s="99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  <c r="DL187" s="90"/>
    </row>
    <row r="188" s="249" customFormat="1" ht="17.8" customHeight="1" spans="1:116">
      <c r="A188" s="263"/>
      <c r="B188" s="289"/>
      <c r="C188" s="264"/>
      <c r="D188" s="261"/>
      <c r="E188" s="43"/>
      <c r="F188" s="265"/>
      <c r="G188" s="45"/>
      <c r="H188" s="46" t="s">
        <v>47</v>
      </c>
      <c r="I188" s="46">
        <f t="shared" si="35"/>
        <v>0</v>
      </c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  <c r="AB188" s="275"/>
      <c r="AC188" s="275"/>
      <c r="AD188" s="275"/>
      <c r="AE188" s="275"/>
      <c r="AF188" s="275"/>
      <c r="AG188" s="275"/>
      <c r="AH188" s="275"/>
      <c r="AI188" s="275"/>
      <c r="AJ188" s="275"/>
      <c r="AK188" s="275"/>
      <c r="AL188" s="275"/>
      <c r="AM188" s="275"/>
      <c r="AN188" s="275"/>
      <c r="AO188" s="65"/>
      <c r="AP188" s="285"/>
      <c r="AQ188" s="286"/>
      <c r="AR188" s="286"/>
      <c r="AS188" s="32"/>
      <c r="AT188" s="32"/>
      <c r="AU188" s="285"/>
      <c r="AV188" s="285"/>
      <c r="AW188" s="285"/>
      <c r="AX188" s="285"/>
      <c r="AY188" s="285"/>
      <c r="AZ188" s="285"/>
      <c r="BA188" s="285"/>
      <c r="BB188" s="285"/>
      <c r="BC188" s="285"/>
      <c r="BD188" s="285"/>
      <c r="BE188" s="285"/>
      <c r="BF188" s="285"/>
      <c r="BG188" s="285"/>
      <c r="BH188" s="285"/>
      <c r="BI188" s="285"/>
      <c r="BJ188" s="285"/>
      <c r="BK188" s="285"/>
      <c r="BL188" s="285"/>
      <c r="BM188" s="285"/>
      <c r="BN188" s="285"/>
      <c r="BO188" s="285"/>
      <c r="BP188" s="285"/>
      <c r="BQ188" s="285"/>
      <c r="BR188" s="285"/>
      <c r="BS188" s="285"/>
      <c r="BT188" s="285"/>
      <c r="BU188" s="285"/>
      <c r="BV188" s="285"/>
      <c r="BW188" s="285"/>
      <c r="BX188" s="285"/>
      <c r="BY188" s="285"/>
      <c r="BZ188" s="285"/>
      <c r="CA188" s="285"/>
      <c r="CB188" s="285"/>
      <c r="CC188" s="285"/>
      <c r="CD188" s="285"/>
      <c r="CE188" s="285"/>
      <c r="CF188" s="285"/>
      <c r="CG188" s="285"/>
      <c r="CH188" s="285"/>
      <c r="CI188" s="285"/>
      <c r="CJ188" s="285"/>
      <c r="CK188" s="285"/>
      <c r="CL188" s="285"/>
      <c r="CM188" s="285"/>
      <c r="CN188" s="285"/>
      <c r="CO188" s="285"/>
      <c r="CP188" s="285"/>
      <c r="CQ188" s="285"/>
      <c r="CR188" s="285"/>
      <c r="CS188" s="285"/>
      <c r="CT188" s="285"/>
      <c r="CU188" s="285"/>
      <c r="CV188" s="285"/>
      <c r="CW188" s="285"/>
      <c r="CX188" s="285"/>
      <c r="CY188" s="285"/>
      <c r="CZ188" s="285"/>
      <c r="DA188" s="285"/>
      <c r="DB188" s="285"/>
      <c r="DC188" s="285"/>
      <c r="DD188" s="285"/>
      <c r="DE188" s="285"/>
      <c r="DF188" s="285"/>
      <c r="DG188" s="285"/>
      <c r="DH188" s="285"/>
      <c r="DI188" s="285"/>
      <c r="DJ188" s="285"/>
      <c r="DK188" s="285"/>
      <c r="DL188" s="285"/>
    </row>
    <row r="189" s="248" customFormat="1" ht="17.8" customHeight="1" spans="1:116">
      <c r="A189" s="258">
        <v>88</v>
      </c>
      <c r="B189" s="289" t="s">
        <v>68</v>
      </c>
      <c r="C189" s="260" t="s">
        <v>106</v>
      </c>
      <c r="D189" s="266" t="s">
        <v>53</v>
      </c>
      <c r="E189" s="37">
        <v>1280</v>
      </c>
      <c r="F189" s="262" t="s">
        <v>45</v>
      </c>
      <c r="G189" s="39">
        <f t="shared" si="34"/>
        <v>1280</v>
      </c>
      <c r="H189" s="40" t="s">
        <v>46</v>
      </c>
      <c r="I189" s="40">
        <f t="shared" si="35"/>
        <v>0</v>
      </c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  <c r="AF189" s="277"/>
      <c r="AG189" s="277"/>
      <c r="AH189" s="277"/>
      <c r="AI189" s="277"/>
      <c r="AJ189" s="277"/>
      <c r="AK189" s="277"/>
      <c r="AL189" s="277"/>
      <c r="AM189" s="277"/>
      <c r="AN189" s="277"/>
      <c r="AO189" s="67"/>
      <c r="AP189" s="90"/>
      <c r="AQ189" s="284"/>
      <c r="AR189" s="284"/>
      <c r="AS189" s="99"/>
      <c r="AT189" s="99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  <c r="CX189" s="90"/>
      <c r="CY189" s="90"/>
      <c r="CZ189" s="90"/>
      <c r="DA189" s="90"/>
      <c r="DB189" s="90"/>
      <c r="DC189" s="90"/>
      <c r="DD189" s="90"/>
      <c r="DE189" s="90"/>
      <c r="DF189" s="90"/>
      <c r="DG189" s="90"/>
      <c r="DH189" s="90"/>
      <c r="DI189" s="90"/>
      <c r="DJ189" s="90"/>
      <c r="DK189" s="90"/>
      <c r="DL189" s="90"/>
    </row>
    <row r="190" s="249" customFormat="1" ht="17.8" customHeight="1" spans="1:116">
      <c r="A190" s="263"/>
      <c r="B190" s="289"/>
      <c r="C190" s="264"/>
      <c r="D190" s="261"/>
      <c r="E190" s="43"/>
      <c r="F190" s="265"/>
      <c r="G190" s="45"/>
      <c r="H190" s="46" t="s">
        <v>47</v>
      </c>
      <c r="I190" s="46">
        <f t="shared" si="35"/>
        <v>0</v>
      </c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  <c r="AD190" s="275"/>
      <c r="AE190" s="275"/>
      <c r="AF190" s="275"/>
      <c r="AG190" s="275"/>
      <c r="AH190" s="275"/>
      <c r="AI190" s="275"/>
      <c r="AJ190" s="275"/>
      <c r="AK190" s="275"/>
      <c r="AL190" s="275"/>
      <c r="AM190" s="275"/>
      <c r="AN190" s="275"/>
      <c r="AO190" s="65"/>
      <c r="AP190" s="285"/>
      <c r="AQ190" s="286"/>
      <c r="AR190" s="286"/>
      <c r="AS190" s="32"/>
      <c r="AT190" s="32"/>
      <c r="AU190" s="285"/>
      <c r="AV190" s="285"/>
      <c r="AW190" s="285"/>
      <c r="AX190" s="285"/>
      <c r="AY190" s="285"/>
      <c r="AZ190" s="285"/>
      <c r="BA190" s="285"/>
      <c r="BB190" s="285"/>
      <c r="BC190" s="285"/>
      <c r="BD190" s="285"/>
      <c r="BE190" s="285"/>
      <c r="BF190" s="285"/>
      <c r="BG190" s="285"/>
      <c r="BH190" s="285"/>
      <c r="BI190" s="285"/>
      <c r="BJ190" s="285"/>
      <c r="BK190" s="285"/>
      <c r="BL190" s="285"/>
      <c r="BM190" s="285"/>
      <c r="BN190" s="285"/>
      <c r="BO190" s="285"/>
      <c r="BP190" s="285"/>
      <c r="BQ190" s="285"/>
      <c r="BR190" s="285"/>
      <c r="BS190" s="285"/>
      <c r="BT190" s="285"/>
      <c r="BU190" s="285"/>
      <c r="BV190" s="285"/>
      <c r="BW190" s="285"/>
      <c r="BX190" s="285"/>
      <c r="BY190" s="285"/>
      <c r="BZ190" s="285"/>
      <c r="CA190" s="285"/>
      <c r="CB190" s="285"/>
      <c r="CC190" s="285"/>
      <c r="CD190" s="285"/>
      <c r="CE190" s="285"/>
      <c r="CF190" s="285"/>
      <c r="CG190" s="285"/>
      <c r="CH190" s="285"/>
      <c r="CI190" s="285"/>
      <c r="CJ190" s="285"/>
      <c r="CK190" s="285"/>
      <c r="CL190" s="285"/>
      <c r="CM190" s="285"/>
      <c r="CN190" s="285"/>
      <c r="CO190" s="285"/>
      <c r="CP190" s="285"/>
      <c r="CQ190" s="285"/>
      <c r="CR190" s="285"/>
      <c r="CS190" s="285"/>
      <c r="CT190" s="285"/>
      <c r="CU190" s="285"/>
      <c r="CV190" s="285"/>
      <c r="CW190" s="285"/>
      <c r="CX190" s="285"/>
      <c r="CY190" s="285"/>
      <c r="CZ190" s="285"/>
      <c r="DA190" s="285"/>
      <c r="DB190" s="285"/>
      <c r="DC190" s="285"/>
      <c r="DD190" s="285"/>
      <c r="DE190" s="285"/>
      <c r="DF190" s="285"/>
      <c r="DG190" s="285"/>
      <c r="DH190" s="285"/>
      <c r="DI190" s="285"/>
      <c r="DJ190" s="285"/>
      <c r="DK190" s="285"/>
      <c r="DL190" s="285"/>
    </row>
    <row r="191" s="248" customFormat="1" ht="17.8" customHeight="1" spans="1:116">
      <c r="A191" s="258">
        <v>89</v>
      </c>
      <c r="B191" s="259" t="s">
        <v>9</v>
      </c>
      <c r="C191" s="260" t="s">
        <v>105</v>
      </c>
      <c r="D191" s="261" t="s">
        <v>67</v>
      </c>
      <c r="E191" s="37">
        <v>8585</v>
      </c>
      <c r="F191" s="262" t="s">
        <v>45</v>
      </c>
      <c r="G191" s="39">
        <f>E191+I191-I192</f>
        <v>8585</v>
      </c>
      <c r="H191" s="40" t="s">
        <v>46</v>
      </c>
      <c r="I191" s="40">
        <f t="shared" si="35"/>
        <v>0</v>
      </c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  <c r="AF191" s="277"/>
      <c r="AG191" s="277"/>
      <c r="AH191" s="277"/>
      <c r="AI191" s="277"/>
      <c r="AJ191" s="277"/>
      <c r="AK191" s="277"/>
      <c r="AL191" s="277"/>
      <c r="AM191" s="277"/>
      <c r="AN191" s="277"/>
      <c r="AO191" s="67"/>
      <c r="AP191" s="90"/>
      <c r="AQ191" s="284"/>
      <c r="AR191" s="284"/>
      <c r="AS191" s="99"/>
      <c r="AT191" s="99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  <c r="CX191" s="90"/>
      <c r="CY191" s="90"/>
      <c r="CZ191" s="90"/>
      <c r="DA191" s="90"/>
      <c r="DB191" s="90"/>
      <c r="DC191" s="90"/>
      <c r="DD191" s="90"/>
      <c r="DE191" s="90"/>
      <c r="DF191" s="90"/>
      <c r="DG191" s="90"/>
      <c r="DH191" s="90"/>
      <c r="DI191" s="90"/>
      <c r="DJ191" s="90"/>
      <c r="DK191" s="90"/>
      <c r="DL191" s="90"/>
    </row>
    <row r="192" s="249" customFormat="1" ht="17.8" customHeight="1" spans="1:116">
      <c r="A192" s="263"/>
      <c r="B192" s="259"/>
      <c r="C192" s="264"/>
      <c r="D192" s="261"/>
      <c r="E192" s="43"/>
      <c r="F192" s="265"/>
      <c r="G192" s="45"/>
      <c r="H192" s="46" t="s">
        <v>47</v>
      </c>
      <c r="I192" s="46">
        <f t="shared" si="35"/>
        <v>0</v>
      </c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  <c r="AB192" s="275"/>
      <c r="AC192" s="275"/>
      <c r="AD192" s="275"/>
      <c r="AE192" s="275"/>
      <c r="AF192" s="275"/>
      <c r="AG192" s="275"/>
      <c r="AH192" s="275"/>
      <c r="AI192" s="275"/>
      <c r="AJ192" s="275"/>
      <c r="AK192" s="275"/>
      <c r="AL192" s="275"/>
      <c r="AM192" s="275"/>
      <c r="AN192" s="275"/>
      <c r="AO192" s="65"/>
      <c r="AP192" s="285"/>
      <c r="AQ192" s="286"/>
      <c r="AR192" s="286"/>
      <c r="AS192" s="32"/>
      <c r="AT192" s="32"/>
      <c r="AU192" s="285"/>
      <c r="AV192" s="285"/>
      <c r="AW192" s="285"/>
      <c r="AX192" s="285"/>
      <c r="AY192" s="285"/>
      <c r="AZ192" s="285"/>
      <c r="BA192" s="285"/>
      <c r="BB192" s="285"/>
      <c r="BC192" s="285"/>
      <c r="BD192" s="285"/>
      <c r="BE192" s="285"/>
      <c r="BF192" s="285"/>
      <c r="BG192" s="285"/>
      <c r="BH192" s="285"/>
      <c r="BI192" s="285"/>
      <c r="BJ192" s="285"/>
      <c r="BK192" s="285"/>
      <c r="BL192" s="285"/>
      <c r="BM192" s="285"/>
      <c r="BN192" s="285"/>
      <c r="BO192" s="285"/>
      <c r="BP192" s="285"/>
      <c r="BQ192" s="285"/>
      <c r="BR192" s="285"/>
      <c r="BS192" s="285"/>
      <c r="BT192" s="285"/>
      <c r="BU192" s="285"/>
      <c r="BV192" s="285"/>
      <c r="BW192" s="285"/>
      <c r="BX192" s="285"/>
      <c r="BY192" s="285"/>
      <c r="BZ192" s="285"/>
      <c r="CA192" s="285"/>
      <c r="CB192" s="285"/>
      <c r="CC192" s="285"/>
      <c r="CD192" s="285"/>
      <c r="CE192" s="285"/>
      <c r="CF192" s="285"/>
      <c r="CG192" s="285"/>
      <c r="CH192" s="285"/>
      <c r="CI192" s="285"/>
      <c r="CJ192" s="285"/>
      <c r="CK192" s="285"/>
      <c r="CL192" s="285"/>
      <c r="CM192" s="285"/>
      <c r="CN192" s="285"/>
      <c r="CO192" s="285"/>
      <c r="CP192" s="285"/>
      <c r="CQ192" s="285"/>
      <c r="CR192" s="285"/>
      <c r="CS192" s="285"/>
      <c r="CT192" s="285"/>
      <c r="CU192" s="285"/>
      <c r="CV192" s="285"/>
      <c r="CW192" s="285"/>
      <c r="CX192" s="285"/>
      <c r="CY192" s="285"/>
      <c r="CZ192" s="285"/>
      <c r="DA192" s="285"/>
      <c r="DB192" s="285"/>
      <c r="DC192" s="285"/>
      <c r="DD192" s="285"/>
      <c r="DE192" s="285"/>
      <c r="DF192" s="285"/>
      <c r="DG192" s="285"/>
      <c r="DH192" s="285"/>
      <c r="DI192" s="285"/>
      <c r="DJ192" s="285"/>
      <c r="DK192" s="285"/>
      <c r="DL192" s="285"/>
    </row>
    <row r="193" s="248" customFormat="1" ht="17.8" customHeight="1" spans="1:116">
      <c r="A193" s="258">
        <v>90</v>
      </c>
      <c r="B193" s="259" t="s">
        <v>16</v>
      </c>
      <c r="C193" s="260" t="s">
        <v>107</v>
      </c>
      <c r="D193" s="266" t="s">
        <v>44</v>
      </c>
      <c r="E193" s="37">
        <v>80</v>
      </c>
      <c r="F193" s="262" t="s">
        <v>45</v>
      </c>
      <c r="G193" s="39">
        <f>E193+I193-I194</f>
        <v>80</v>
      </c>
      <c r="H193" s="40" t="s">
        <v>46</v>
      </c>
      <c r="I193" s="40">
        <f t="shared" si="35"/>
        <v>0</v>
      </c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  <c r="AA193" s="277"/>
      <c r="AB193" s="277"/>
      <c r="AC193" s="277"/>
      <c r="AD193" s="277"/>
      <c r="AE193" s="277"/>
      <c r="AF193" s="277"/>
      <c r="AG193" s="277"/>
      <c r="AH193" s="277"/>
      <c r="AI193" s="277"/>
      <c r="AJ193" s="277"/>
      <c r="AK193" s="277"/>
      <c r="AL193" s="277"/>
      <c r="AM193" s="277"/>
      <c r="AN193" s="277"/>
      <c r="AO193" s="67"/>
      <c r="AP193" s="90"/>
      <c r="AQ193" s="284"/>
      <c r="AR193" s="284"/>
      <c r="AS193" s="99"/>
      <c r="AT193" s="99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  <c r="DL193" s="90"/>
    </row>
    <row r="194" s="249" customFormat="1" ht="17.8" customHeight="1" spans="1:116">
      <c r="A194" s="263"/>
      <c r="B194" s="259"/>
      <c r="C194" s="264"/>
      <c r="D194" s="261"/>
      <c r="E194" s="43"/>
      <c r="F194" s="265"/>
      <c r="G194" s="45"/>
      <c r="H194" s="46" t="s">
        <v>47</v>
      </c>
      <c r="I194" s="46">
        <f t="shared" si="35"/>
        <v>0</v>
      </c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  <c r="AB194" s="275"/>
      <c r="AC194" s="275"/>
      <c r="AD194" s="275"/>
      <c r="AE194" s="275"/>
      <c r="AF194" s="275"/>
      <c r="AG194" s="275"/>
      <c r="AH194" s="275"/>
      <c r="AI194" s="275"/>
      <c r="AJ194" s="275"/>
      <c r="AK194" s="275"/>
      <c r="AL194" s="275"/>
      <c r="AM194" s="275"/>
      <c r="AN194" s="275"/>
      <c r="AO194" s="65"/>
      <c r="AP194" s="285"/>
      <c r="AQ194" s="286"/>
      <c r="AR194" s="286"/>
      <c r="AS194" s="32"/>
      <c r="AT194" s="32"/>
      <c r="AU194" s="285"/>
      <c r="AV194" s="285"/>
      <c r="AW194" s="285"/>
      <c r="AX194" s="285"/>
      <c r="AY194" s="285"/>
      <c r="AZ194" s="285"/>
      <c r="BA194" s="285"/>
      <c r="BB194" s="285"/>
      <c r="BC194" s="285"/>
      <c r="BD194" s="285"/>
      <c r="BE194" s="285"/>
      <c r="BF194" s="285"/>
      <c r="BG194" s="285"/>
      <c r="BH194" s="285"/>
      <c r="BI194" s="285"/>
      <c r="BJ194" s="285"/>
      <c r="BK194" s="285"/>
      <c r="BL194" s="285"/>
      <c r="BM194" s="285"/>
      <c r="BN194" s="285"/>
      <c r="BO194" s="285"/>
      <c r="BP194" s="285"/>
      <c r="BQ194" s="285"/>
      <c r="BR194" s="285"/>
      <c r="BS194" s="285"/>
      <c r="BT194" s="285"/>
      <c r="BU194" s="285"/>
      <c r="BV194" s="285"/>
      <c r="BW194" s="285"/>
      <c r="BX194" s="285"/>
      <c r="BY194" s="285"/>
      <c r="BZ194" s="285"/>
      <c r="CA194" s="285"/>
      <c r="CB194" s="285"/>
      <c r="CC194" s="285"/>
      <c r="CD194" s="285"/>
      <c r="CE194" s="285"/>
      <c r="CF194" s="285"/>
      <c r="CG194" s="285"/>
      <c r="CH194" s="285"/>
      <c r="CI194" s="285"/>
      <c r="CJ194" s="285"/>
      <c r="CK194" s="285"/>
      <c r="CL194" s="285"/>
      <c r="CM194" s="285"/>
      <c r="CN194" s="285"/>
      <c r="CO194" s="285"/>
      <c r="CP194" s="285"/>
      <c r="CQ194" s="285"/>
      <c r="CR194" s="285"/>
      <c r="CS194" s="285"/>
      <c r="CT194" s="285"/>
      <c r="CU194" s="285"/>
      <c r="CV194" s="285"/>
      <c r="CW194" s="285"/>
      <c r="CX194" s="285"/>
      <c r="CY194" s="285"/>
      <c r="CZ194" s="285"/>
      <c r="DA194" s="285"/>
      <c r="DB194" s="285"/>
      <c r="DC194" s="285"/>
      <c r="DD194" s="285"/>
      <c r="DE194" s="285"/>
      <c r="DF194" s="285"/>
      <c r="DG194" s="285"/>
      <c r="DH194" s="285"/>
      <c r="DI194" s="285"/>
      <c r="DJ194" s="285"/>
      <c r="DK194" s="285"/>
      <c r="DL194" s="285"/>
    </row>
    <row r="195" s="248" customFormat="1" ht="17.8" customHeight="1" spans="1:116">
      <c r="A195" s="258">
        <v>92</v>
      </c>
      <c r="B195" s="259" t="s">
        <v>16</v>
      </c>
      <c r="C195" s="260" t="s">
        <v>107</v>
      </c>
      <c r="D195" s="261" t="s">
        <v>57</v>
      </c>
      <c r="E195" s="37">
        <v>220</v>
      </c>
      <c r="F195" s="262" t="s">
        <v>45</v>
      </c>
      <c r="G195" s="39">
        <f>E195+I195-I196</f>
        <v>220</v>
      </c>
      <c r="H195" s="40" t="s">
        <v>46</v>
      </c>
      <c r="I195" s="40">
        <f t="shared" si="35"/>
        <v>0</v>
      </c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  <c r="AF195" s="277"/>
      <c r="AG195" s="277"/>
      <c r="AH195" s="277"/>
      <c r="AI195" s="277"/>
      <c r="AJ195" s="277"/>
      <c r="AK195" s="277"/>
      <c r="AL195" s="277"/>
      <c r="AM195" s="277"/>
      <c r="AN195" s="277"/>
      <c r="AO195" s="67"/>
      <c r="AP195" s="90"/>
      <c r="AQ195" s="284"/>
      <c r="AR195" s="284"/>
      <c r="AS195" s="99"/>
      <c r="AT195" s="99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  <c r="CX195" s="90"/>
      <c r="CY195" s="90"/>
      <c r="CZ195" s="90"/>
      <c r="DA195" s="90"/>
      <c r="DB195" s="90"/>
      <c r="DC195" s="90"/>
      <c r="DD195" s="90"/>
      <c r="DE195" s="90"/>
      <c r="DF195" s="90"/>
      <c r="DG195" s="90"/>
      <c r="DH195" s="90"/>
      <c r="DI195" s="90"/>
      <c r="DJ195" s="90"/>
      <c r="DK195" s="90"/>
      <c r="DL195" s="90"/>
    </row>
    <row r="196" s="249" customFormat="1" ht="17.8" customHeight="1" spans="1:116">
      <c r="A196" s="263"/>
      <c r="B196" s="259"/>
      <c r="C196" s="264"/>
      <c r="D196" s="261"/>
      <c r="E196" s="43"/>
      <c r="F196" s="265"/>
      <c r="G196" s="45"/>
      <c r="H196" s="46" t="s">
        <v>47</v>
      </c>
      <c r="I196" s="46">
        <f t="shared" si="35"/>
        <v>0</v>
      </c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  <c r="AB196" s="275"/>
      <c r="AC196" s="275"/>
      <c r="AD196" s="275"/>
      <c r="AE196" s="275"/>
      <c r="AF196" s="275"/>
      <c r="AG196" s="275"/>
      <c r="AH196" s="275"/>
      <c r="AI196" s="275"/>
      <c r="AJ196" s="275"/>
      <c r="AK196" s="275"/>
      <c r="AL196" s="275"/>
      <c r="AM196" s="275"/>
      <c r="AN196" s="275"/>
      <c r="AO196" s="65"/>
      <c r="AP196" s="285"/>
      <c r="AQ196" s="286"/>
      <c r="AR196" s="286"/>
      <c r="AS196" s="32"/>
      <c r="AT196" s="32"/>
      <c r="AU196" s="285"/>
      <c r="AV196" s="285"/>
      <c r="AW196" s="285"/>
      <c r="AX196" s="285"/>
      <c r="AY196" s="285"/>
      <c r="AZ196" s="285"/>
      <c r="BA196" s="285"/>
      <c r="BB196" s="285"/>
      <c r="BC196" s="285"/>
      <c r="BD196" s="285"/>
      <c r="BE196" s="285"/>
      <c r="BF196" s="285"/>
      <c r="BG196" s="285"/>
      <c r="BH196" s="285"/>
      <c r="BI196" s="285"/>
      <c r="BJ196" s="285"/>
      <c r="BK196" s="285"/>
      <c r="BL196" s="285"/>
      <c r="BM196" s="285"/>
      <c r="BN196" s="285"/>
      <c r="BO196" s="285"/>
      <c r="BP196" s="285"/>
      <c r="BQ196" s="285"/>
      <c r="BR196" s="285"/>
      <c r="BS196" s="285"/>
      <c r="BT196" s="285"/>
      <c r="BU196" s="285"/>
      <c r="BV196" s="285"/>
      <c r="BW196" s="285"/>
      <c r="BX196" s="285"/>
      <c r="BY196" s="285"/>
      <c r="BZ196" s="285"/>
      <c r="CA196" s="285"/>
      <c r="CB196" s="285"/>
      <c r="CC196" s="285"/>
      <c r="CD196" s="285"/>
      <c r="CE196" s="285"/>
      <c r="CF196" s="285"/>
      <c r="CG196" s="285"/>
      <c r="CH196" s="285"/>
      <c r="CI196" s="285"/>
      <c r="CJ196" s="285"/>
      <c r="CK196" s="285"/>
      <c r="CL196" s="285"/>
      <c r="CM196" s="285"/>
      <c r="CN196" s="285"/>
      <c r="CO196" s="285"/>
      <c r="CP196" s="285"/>
      <c r="CQ196" s="285"/>
      <c r="CR196" s="285"/>
      <c r="CS196" s="285"/>
      <c r="CT196" s="285"/>
      <c r="CU196" s="285"/>
      <c r="CV196" s="285"/>
      <c r="CW196" s="285"/>
      <c r="CX196" s="285"/>
      <c r="CY196" s="285"/>
      <c r="CZ196" s="285"/>
      <c r="DA196" s="285"/>
      <c r="DB196" s="285"/>
      <c r="DC196" s="285"/>
      <c r="DD196" s="285"/>
      <c r="DE196" s="285"/>
      <c r="DF196" s="285"/>
      <c r="DG196" s="285"/>
      <c r="DH196" s="285"/>
      <c r="DI196" s="285"/>
      <c r="DJ196" s="285"/>
      <c r="DK196" s="285"/>
      <c r="DL196" s="285"/>
    </row>
    <row r="197" s="248" customFormat="1" ht="17.8" customHeight="1" spans="1:116">
      <c r="A197" s="258">
        <v>91</v>
      </c>
      <c r="B197" s="259" t="s">
        <v>16</v>
      </c>
      <c r="C197" s="260" t="s">
        <v>108</v>
      </c>
      <c r="D197" s="266" t="s">
        <v>44</v>
      </c>
      <c r="E197" s="37">
        <v>9150</v>
      </c>
      <c r="F197" s="262" t="s">
        <v>45</v>
      </c>
      <c r="G197" s="39">
        <f>E197+I197-I198</f>
        <v>9150</v>
      </c>
      <c r="H197" s="40" t="s">
        <v>46</v>
      </c>
      <c r="I197" s="40">
        <f t="shared" si="35"/>
        <v>0</v>
      </c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  <c r="AA197" s="277"/>
      <c r="AB197" s="277"/>
      <c r="AC197" s="277"/>
      <c r="AD197" s="277"/>
      <c r="AE197" s="277"/>
      <c r="AF197" s="277"/>
      <c r="AG197" s="277"/>
      <c r="AH197" s="277"/>
      <c r="AI197" s="277"/>
      <c r="AJ197" s="277"/>
      <c r="AK197" s="277"/>
      <c r="AL197" s="277"/>
      <c r="AM197" s="277"/>
      <c r="AN197" s="277"/>
      <c r="AO197" s="67"/>
      <c r="AP197" s="90"/>
      <c r="AQ197" s="284"/>
      <c r="AR197" s="284"/>
      <c r="AS197" s="99"/>
      <c r="AT197" s="99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  <c r="DL197" s="90"/>
    </row>
    <row r="198" s="249" customFormat="1" ht="17.8" customHeight="1" spans="1:116">
      <c r="A198" s="263"/>
      <c r="B198" s="259"/>
      <c r="C198" s="264"/>
      <c r="D198" s="261"/>
      <c r="E198" s="43"/>
      <c r="F198" s="265"/>
      <c r="G198" s="45"/>
      <c r="H198" s="46" t="s">
        <v>47</v>
      </c>
      <c r="I198" s="46">
        <f t="shared" si="35"/>
        <v>0</v>
      </c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  <c r="AB198" s="275"/>
      <c r="AC198" s="275"/>
      <c r="AD198" s="275"/>
      <c r="AE198" s="275"/>
      <c r="AF198" s="275"/>
      <c r="AG198" s="275"/>
      <c r="AH198" s="275"/>
      <c r="AI198" s="275"/>
      <c r="AJ198" s="275"/>
      <c r="AK198" s="275"/>
      <c r="AL198" s="275"/>
      <c r="AM198" s="275"/>
      <c r="AN198" s="275"/>
      <c r="AO198" s="65"/>
      <c r="AP198" s="285"/>
      <c r="AQ198" s="286"/>
      <c r="AR198" s="286"/>
      <c r="AS198" s="32"/>
      <c r="AT198" s="32"/>
      <c r="AU198" s="285"/>
      <c r="AV198" s="285"/>
      <c r="AW198" s="285"/>
      <c r="AX198" s="285"/>
      <c r="AY198" s="285"/>
      <c r="AZ198" s="285"/>
      <c r="BA198" s="285"/>
      <c r="BB198" s="285"/>
      <c r="BC198" s="285"/>
      <c r="BD198" s="285"/>
      <c r="BE198" s="285"/>
      <c r="BF198" s="285"/>
      <c r="BG198" s="285"/>
      <c r="BH198" s="285"/>
      <c r="BI198" s="285"/>
      <c r="BJ198" s="285"/>
      <c r="BK198" s="285"/>
      <c r="BL198" s="285"/>
      <c r="BM198" s="285"/>
      <c r="BN198" s="285"/>
      <c r="BO198" s="285"/>
      <c r="BP198" s="285"/>
      <c r="BQ198" s="285"/>
      <c r="BR198" s="285"/>
      <c r="BS198" s="285"/>
      <c r="BT198" s="285"/>
      <c r="BU198" s="285"/>
      <c r="BV198" s="285"/>
      <c r="BW198" s="285"/>
      <c r="BX198" s="285"/>
      <c r="BY198" s="285"/>
      <c r="BZ198" s="285"/>
      <c r="CA198" s="285"/>
      <c r="CB198" s="285"/>
      <c r="CC198" s="285"/>
      <c r="CD198" s="285"/>
      <c r="CE198" s="285"/>
      <c r="CF198" s="285"/>
      <c r="CG198" s="285"/>
      <c r="CH198" s="285"/>
      <c r="CI198" s="285"/>
      <c r="CJ198" s="285"/>
      <c r="CK198" s="285"/>
      <c r="CL198" s="285"/>
      <c r="CM198" s="285"/>
      <c r="CN198" s="285"/>
      <c r="CO198" s="285"/>
      <c r="CP198" s="285"/>
      <c r="CQ198" s="285"/>
      <c r="CR198" s="285"/>
      <c r="CS198" s="285"/>
      <c r="CT198" s="285"/>
      <c r="CU198" s="285"/>
      <c r="CV198" s="285"/>
      <c r="CW198" s="285"/>
      <c r="CX198" s="285"/>
      <c r="CY198" s="285"/>
      <c r="CZ198" s="285"/>
      <c r="DA198" s="285"/>
      <c r="DB198" s="285"/>
      <c r="DC198" s="285"/>
      <c r="DD198" s="285"/>
      <c r="DE198" s="285"/>
      <c r="DF198" s="285"/>
      <c r="DG198" s="285"/>
      <c r="DH198" s="285"/>
      <c r="DI198" s="285"/>
      <c r="DJ198" s="285"/>
      <c r="DK198" s="285"/>
      <c r="DL198" s="285"/>
    </row>
    <row r="199" s="248" customFormat="1" ht="17.8" customHeight="1" spans="1:116">
      <c r="A199" s="258">
        <v>92</v>
      </c>
      <c r="B199" s="259" t="s">
        <v>16</v>
      </c>
      <c r="C199" s="260" t="s">
        <v>109</v>
      </c>
      <c r="D199" s="261" t="s">
        <v>44</v>
      </c>
      <c r="E199" s="37">
        <v>5528</v>
      </c>
      <c r="F199" s="262" t="s">
        <v>45</v>
      </c>
      <c r="G199" s="39">
        <f>E199+I199-I200</f>
        <v>5528</v>
      </c>
      <c r="H199" s="40" t="s">
        <v>46</v>
      </c>
      <c r="I199" s="40">
        <f t="shared" si="35"/>
        <v>0</v>
      </c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77"/>
      <c r="AB199" s="277"/>
      <c r="AC199" s="277"/>
      <c r="AD199" s="277"/>
      <c r="AE199" s="277"/>
      <c r="AF199" s="277"/>
      <c r="AG199" s="277"/>
      <c r="AH199" s="277"/>
      <c r="AI199" s="277"/>
      <c r="AJ199" s="277"/>
      <c r="AK199" s="277"/>
      <c r="AL199" s="277"/>
      <c r="AM199" s="277"/>
      <c r="AN199" s="277"/>
      <c r="AO199" s="67"/>
      <c r="AP199" s="90"/>
      <c r="AQ199" s="284"/>
      <c r="AR199" s="284"/>
      <c r="AS199" s="99"/>
      <c r="AT199" s="99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  <c r="DL199" s="90"/>
    </row>
    <row r="200" s="249" customFormat="1" ht="17.8" customHeight="1" spans="1:116">
      <c r="A200" s="263"/>
      <c r="B200" s="259"/>
      <c r="C200" s="264"/>
      <c r="D200" s="261"/>
      <c r="E200" s="43"/>
      <c r="F200" s="265"/>
      <c r="G200" s="45"/>
      <c r="H200" s="46" t="s">
        <v>47</v>
      </c>
      <c r="I200" s="46">
        <f t="shared" si="35"/>
        <v>0</v>
      </c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  <c r="AB200" s="275"/>
      <c r="AC200" s="275"/>
      <c r="AD200" s="275"/>
      <c r="AE200" s="275"/>
      <c r="AF200" s="275"/>
      <c r="AG200" s="275"/>
      <c r="AH200" s="275"/>
      <c r="AI200" s="275"/>
      <c r="AJ200" s="275"/>
      <c r="AK200" s="275"/>
      <c r="AL200" s="275"/>
      <c r="AM200" s="275"/>
      <c r="AN200" s="275"/>
      <c r="AO200" s="65"/>
      <c r="AP200" s="285"/>
      <c r="AQ200" s="286"/>
      <c r="AR200" s="286"/>
      <c r="AS200" s="32"/>
      <c r="AT200" s="32"/>
      <c r="AU200" s="285"/>
      <c r="AV200" s="285"/>
      <c r="AW200" s="285"/>
      <c r="AX200" s="285"/>
      <c r="AY200" s="285"/>
      <c r="AZ200" s="285"/>
      <c r="BA200" s="285"/>
      <c r="BB200" s="285"/>
      <c r="BC200" s="285"/>
      <c r="BD200" s="285"/>
      <c r="BE200" s="285"/>
      <c r="BF200" s="285"/>
      <c r="BG200" s="285"/>
      <c r="BH200" s="285"/>
      <c r="BI200" s="285"/>
      <c r="BJ200" s="285"/>
      <c r="BK200" s="285"/>
      <c r="BL200" s="285"/>
      <c r="BM200" s="285"/>
      <c r="BN200" s="285"/>
      <c r="BO200" s="285"/>
      <c r="BP200" s="285"/>
      <c r="BQ200" s="285"/>
      <c r="BR200" s="285"/>
      <c r="BS200" s="285"/>
      <c r="BT200" s="285"/>
      <c r="BU200" s="285"/>
      <c r="BV200" s="285"/>
      <c r="BW200" s="285"/>
      <c r="BX200" s="285"/>
      <c r="BY200" s="285"/>
      <c r="BZ200" s="285"/>
      <c r="CA200" s="285"/>
      <c r="CB200" s="285"/>
      <c r="CC200" s="285"/>
      <c r="CD200" s="285"/>
      <c r="CE200" s="285"/>
      <c r="CF200" s="285"/>
      <c r="CG200" s="285"/>
      <c r="CH200" s="285"/>
      <c r="CI200" s="285"/>
      <c r="CJ200" s="285"/>
      <c r="CK200" s="285"/>
      <c r="CL200" s="285"/>
      <c r="CM200" s="285"/>
      <c r="CN200" s="285"/>
      <c r="CO200" s="285"/>
      <c r="CP200" s="285"/>
      <c r="CQ200" s="285"/>
      <c r="CR200" s="285"/>
      <c r="CS200" s="285"/>
      <c r="CT200" s="285"/>
      <c r="CU200" s="285"/>
      <c r="CV200" s="285"/>
      <c r="CW200" s="285"/>
      <c r="CX200" s="285"/>
      <c r="CY200" s="285"/>
      <c r="CZ200" s="285"/>
      <c r="DA200" s="285"/>
      <c r="DB200" s="285"/>
      <c r="DC200" s="285"/>
      <c r="DD200" s="285"/>
      <c r="DE200" s="285"/>
      <c r="DF200" s="285"/>
      <c r="DG200" s="285"/>
      <c r="DH200" s="285"/>
      <c r="DI200" s="285"/>
      <c r="DJ200" s="285"/>
      <c r="DK200" s="285"/>
      <c r="DL200" s="285"/>
    </row>
    <row r="201" s="248" customFormat="1" ht="17.8" customHeight="1" spans="1:116">
      <c r="A201" s="258">
        <v>93</v>
      </c>
      <c r="B201" s="259" t="s">
        <v>16</v>
      </c>
      <c r="C201" s="260" t="s">
        <v>110</v>
      </c>
      <c r="D201" s="261" t="s">
        <v>44</v>
      </c>
      <c r="E201" s="37">
        <v>19917</v>
      </c>
      <c r="F201" s="262" t="s">
        <v>45</v>
      </c>
      <c r="G201" s="39">
        <f>E201+I201-I202</f>
        <v>19917</v>
      </c>
      <c r="H201" s="40" t="s">
        <v>46</v>
      </c>
      <c r="I201" s="40">
        <f t="shared" ref="I201:I225" si="36">SUM(J201:AO201)</f>
        <v>0</v>
      </c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  <c r="AA201" s="277"/>
      <c r="AB201" s="277"/>
      <c r="AC201" s="277"/>
      <c r="AD201" s="277"/>
      <c r="AE201" s="277"/>
      <c r="AF201" s="277"/>
      <c r="AG201" s="277"/>
      <c r="AH201" s="277"/>
      <c r="AI201" s="277"/>
      <c r="AJ201" s="277"/>
      <c r="AK201" s="277"/>
      <c r="AL201" s="277"/>
      <c r="AM201" s="277"/>
      <c r="AN201" s="277"/>
      <c r="AO201" s="67"/>
      <c r="AP201" s="90"/>
      <c r="AQ201" s="284"/>
      <c r="AR201" s="284"/>
      <c r="AS201" s="99"/>
      <c r="AT201" s="99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  <c r="CX201" s="90"/>
      <c r="CY201" s="90"/>
      <c r="CZ201" s="90"/>
      <c r="DA201" s="90"/>
      <c r="DB201" s="90"/>
      <c r="DC201" s="90"/>
      <c r="DD201" s="90"/>
      <c r="DE201" s="90"/>
      <c r="DF201" s="90"/>
      <c r="DG201" s="90"/>
      <c r="DH201" s="90"/>
      <c r="DI201" s="90"/>
      <c r="DJ201" s="90"/>
      <c r="DK201" s="90"/>
      <c r="DL201" s="90"/>
    </row>
    <row r="202" s="249" customFormat="1" ht="17.8" customHeight="1" spans="1:116">
      <c r="A202" s="263"/>
      <c r="B202" s="259"/>
      <c r="C202" s="264"/>
      <c r="D202" s="261"/>
      <c r="E202" s="43"/>
      <c r="F202" s="265"/>
      <c r="G202" s="45"/>
      <c r="H202" s="46" t="s">
        <v>47</v>
      </c>
      <c r="I202" s="46">
        <f t="shared" si="36"/>
        <v>0</v>
      </c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  <c r="AB202" s="275"/>
      <c r="AC202" s="275"/>
      <c r="AD202" s="275"/>
      <c r="AE202" s="275"/>
      <c r="AF202" s="275"/>
      <c r="AG202" s="275"/>
      <c r="AH202" s="275"/>
      <c r="AI202" s="275"/>
      <c r="AJ202" s="275"/>
      <c r="AK202" s="275"/>
      <c r="AL202" s="275"/>
      <c r="AM202" s="275"/>
      <c r="AN202" s="275"/>
      <c r="AO202" s="65"/>
      <c r="AP202" s="285"/>
      <c r="AQ202" s="286"/>
      <c r="AR202" s="286"/>
      <c r="AS202" s="32"/>
      <c r="AT202" s="32"/>
      <c r="AU202" s="285"/>
      <c r="AV202" s="285"/>
      <c r="AW202" s="285"/>
      <c r="AX202" s="285"/>
      <c r="AY202" s="285"/>
      <c r="AZ202" s="285"/>
      <c r="BA202" s="285"/>
      <c r="BB202" s="285"/>
      <c r="BC202" s="285"/>
      <c r="BD202" s="285"/>
      <c r="BE202" s="285"/>
      <c r="BF202" s="285"/>
      <c r="BG202" s="285"/>
      <c r="BH202" s="285"/>
      <c r="BI202" s="285"/>
      <c r="BJ202" s="285"/>
      <c r="BK202" s="285"/>
      <c r="BL202" s="285"/>
      <c r="BM202" s="285"/>
      <c r="BN202" s="285"/>
      <c r="BO202" s="285"/>
      <c r="BP202" s="285"/>
      <c r="BQ202" s="285"/>
      <c r="BR202" s="285"/>
      <c r="BS202" s="285"/>
      <c r="BT202" s="285"/>
      <c r="BU202" s="285"/>
      <c r="BV202" s="285"/>
      <c r="BW202" s="285"/>
      <c r="BX202" s="285"/>
      <c r="BY202" s="285"/>
      <c r="BZ202" s="285"/>
      <c r="CA202" s="285"/>
      <c r="CB202" s="285"/>
      <c r="CC202" s="285"/>
      <c r="CD202" s="285"/>
      <c r="CE202" s="285"/>
      <c r="CF202" s="285"/>
      <c r="CG202" s="285"/>
      <c r="CH202" s="285"/>
      <c r="CI202" s="285"/>
      <c r="CJ202" s="285"/>
      <c r="CK202" s="285"/>
      <c r="CL202" s="285"/>
      <c r="CM202" s="285"/>
      <c r="CN202" s="285"/>
      <c r="CO202" s="285"/>
      <c r="CP202" s="285"/>
      <c r="CQ202" s="285"/>
      <c r="CR202" s="285"/>
      <c r="CS202" s="285"/>
      <c r="CT202" s="285"/>
      <c r="CU202" s="285"/>
      <c r="CV202" s="285"/>
      <c r="CW202" s="285"/>
      <c r="CX202" s="285"/>
      <c r="CY202" s="285"/>
      <c r="CZ202" s="285"/>
      <c r="DA202" s="285"/>
      <c r="DB202" s="285"/>
      <c r="DC202" s="285"/>
      <c r="DD202" s="285"/>
      <c r="DE202" s="285"/>
      <c r="DF202" s="285"/>
      <c r="DG202" s="285"/>
      <c r="DH202" s="285"/>
      <c r="DI202" s="285"/>
      <c r="DJ202" s="285"/>
      <c r="DK202" s="285"/>
      <c r="DL202" s="285"/>
    </row>
    <row r="203" s="248" customFormat="1" ht="17.8" customHeight="1" spans="1:116">
      <c r="A203" s="258">
        <v>94</v>
      </c>
      <c r="B203" s="259" t="s">
        <v>16</v>
      </c>
      <c r="C203" s="260" t="s">
        <v>110</v>
      </c>
      <c r="D203" s="261" t="s">
        <v>67</v>
      </c>
      <c r="E203" s="37">
        <v>18000</v>
      </c>
      <c r="F203" s="262" t="s">
        <v>45</v>
      </c>
      <c r="G203" s="39">
        <f>E203+I203-I204</f>
        <v>18000</v>
      </c>
      <c r="H203" s="40" t="s">
        <v>46</v>
      </c>
      <c r="I203" s="40">
        <f t="shared" si="36"/>
        <v>0</v>
      </c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77"/>
      <c r="AB203" s="277"/>
      <c r="AC203" s="277"/>
      <c r="AD203" s="277"/>
      <c r="AE203" s="277"/>
      <c r="AF203" s="277"/>
      <c r="AG203" s="277"/>
      <c r="AH203" s="277"/>
      <c r="AI203" s="277"/>
      <c r="AJ203" s="277"/>
      <c r="AK203" s="277"/>
      <c r="AL203" s="277"/>
      <c r="AM203" s="277"/>
      <c r="AN203" s="277"/>
      <c r="AO203" s="67"/>
      <c r="AP203" s="90"/>
      <c r="AQ203" s="284"/>
      <c r="AR203" s="284"/>
      <c r="AS203" s="99"/>
      <c r="AT203" s="99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C203" s="90"/>
      <c r="DD203" s="90"/>
      <c r="DE203" s="90"/>
      <c r="DF203" s="90"/>
      <c r="DG203" s="90"/>
      <c r="DH203" s="90"/>
      <c r="DI203" s="90"/>
      <c r="DJ203" s="90"/>
      <c r="DK203" s="90"/>
      <c r="DL203" s="90"/>
    </row>
    <row r="204" s="249" customFormat="1" ht="17.8" customHeight="1" spans="1:116">
      <c r="A204" s="263"/>
      <c r="B204" s="259"/>
      <c r="C204" s="264"/>
      <c r="D204" s="261"/>
      <c r="E204" s="43"/>
      <c r="F204" s="265"/>
      <c r="G204" s="45"/>
      <c r="H204" s="46" t="s">
        <v>47</v>
      </c>
      <c r="I204" s="46">
        <f t="shared" si="36"/>
        <v>0</v>
      </c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  <c r="AB204" s="275"/>
      <c r="AC204" s="275"/>
      <c r="AD204" s="275"/>
      <c r="AE204" s="275"/>
      <c r="AF204" s="275"/>
      <c r="AG204" s="275"/>
      <c r="AH204" s="275"/>
      <c r="AI204" s="275"/>
      <c r="AJ204" s="275"/>
      <c r="AK204" s="275"/>
      <c r="AL204" s="275"/>
      <c r="AM204" s="275"/>
      <c r="AN204" s="275"/>
      <c r="AO204" s="65"/>
      <c r="AP204" s="285"/>
      <c r="AQ204" s="286"/>
      <c r="AR204" s="286"/>
      <c r="AS204" s="32"/>
      <c r="AT204" s="32"/>
      <c r="AU204" s="285"/>
      <c r="AV204" s="285"/>
      <c r="AW204" s="285"/>
      <c r="AX204" s="285"/>
      <c r="AY204" s="285"/>
      <c r="AZ204" s="285"/>
      <c r="BA204" s="285"/>
      <c r="BB204" s="285"/>
      <c r="BC204" s="285"/>
      <c r="BD204" s="285"/>
      <c r="BE204" s="285"/>
      <c r="BF204" s="285"/>
      <c r="BG204" s="285"/>
      <c r="BH204" s="285"/>
      <c r="BI204" s="285"/>
      <c r="BJ204" s="285"/>
      <c r="BK204" s="285"/>
      <c r="BL204" s="285"/>
      <c r="BM204" s="285"/>
      <c r="BN204" s="285"/>
      <c r="BO204" s="285"/>
      <c r="BP204" s="285"/>
      <c r="BQ204" s="285"/>
      <c r="BR204" s="285"/>
      <c r="BS204" s="285"/>
      <c r="BT204" s="285"/>
      <c r="BU204" s="285"/>
      <c r="BV204" s="285"/>
      <c r="BW204" s="285"/>
      <c r="BX204" s="285"/>
      <c r="BY204" s="285"/>
      <c r="BZ204" s="285"/>
      <c r="CA204" s="285"/>
      <c r="CB204" s="285"/>
      <c r="CC204" s="285"/>
      <c r="CD204" s="285"/>
      <c r="CE204" s="285"/>
      <c r="CF204" s="285"/>
      <c r="CG204" s="285"/>
      <c r="CH204" s="285"/>
      <c r="CI204" s="285"/>
      <c r="CJ204" s="285"/>
      <c r="CK204" s="285"/>
      <c r="CL204" s="285"/>
      <c r="CM204" s="285"/>
      <c r="CN204" s="285"/>
      <c r="CO204" s="285"/>
      <c r="CP204" s="285"/>
      <c r="CQ204" s="285"/>
      <c r="CR204" s="285"/>
      <c r="CS204" s="285"/>
      <c r="CT204" s="285"/>
      <c r="CU204" s="285"/>
      <c r="CV204" s="285"/>
      <c r="CW204" s="285"/>
      <c r="CX204" s="285"/>
      <c r="CY204" s="285"/>
      <c r="CZ204" s="285"/>
      <c r="DA204" s="285"/>
      <c r="DB204" s="285"/>
      <c r="DC204" s="285"/>
      <c r="DD204" s="285"/>
      <c r="DE204" s="285"/>
      <c r="DF204" s="285"/>
      <c r="DG204" s="285"/>
      <c r="DH204" s="285"/>
      <c r="DI204" s="285"/>
      <c r="DJ204" s="285"/>
      <c r="DK204" s="285"/>
      <c r="DL204" s="285"/>
    </row>
    <row r="205" s="248" customFormat="1" ht="17.8" customHeight="1" spans="1:116">
      <c r="A205" s="258">
        <v>95</v>
      </c>
      <c r="B205" s="259" t="s">
        <v>16</v>
      </c>
      <c r="C205" s="260" t="s">
        <v>111</v>
      </c>
      <c r="D205" s="261" t="s">
        <v>44</v>
      </c>
      <c r="E205" s="37">
        <v>7560</v>
      </c>
      <c r="F205" s="262" t="s">
        <v>45</v>
      </c>
      <c r="G205" s="39">
        <f>E205+I205-I206</f>
        <v>11115</v>
      </c>
      <c r="H205" s="40" t="s">
        <v>46</v>
      </c>
      <c r="I205" s="40">
        <f t="shared" si="36"/>
        <v>13555</v>
      </c>
      <c r="J205" s="277"/>
      <c r="K205" s="277"/>
      <c r="L205" s="277">
        <v>13555</v>
      </c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77"/>
      <c r="AB205" s="277"/>
      <c r="AC205" s="277"/>
      <c r="AD205" s="277"/>
      <c r="AE205" s="277"/>
      <c r="AF205" s="277"/>
      <c r="AG205" s="277"/>
      <c r="AH205" s="277"/>
      <c r="AI205" s="277"/>
      <c r="AJ205" s="277"/>
      <c r="AK205" s="277"/>
      <c r="AL205" s="277"/>
      <c r="AM205" s="277"/>
      <c r="AN205" s="277"/>
      <c r="AO205" s="67"/>
      <c r="AP205" s="90"/>
      <c r="AQ205" s="284"/>
      <c r="AR205" s="284"/>
      <c r="AS205" s="99"/>
      <c r="AT205" s="99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  <c r="CX205" s="90"/>
      <c r="CY205" s="90"/>
      <c r="CZ205" s="90"/>
      <c r="DA205" s="90"/>
      <c r="DB205" s="90"/>
      <c r="DC205" s="90"/>
      <c r="DD205" s="90"/>
      <c r="DE205" s="90"/>
      <c r="DF205" s="90"/>
      <c r="DG205" s="90"/>
      <c r="DH205" s="90"/>
      <c r="DI205" s="90"/>
      <c r="DJ205" s="90"/>
      <c r="DK205" s="90"/>
      <c r="DL205" s="90"/>
    </row>
    <row r="206" s="249" customFormat="1" ht="17.8" customHeight="1" spans="1:116">
      <c r="A206" s="263"/>
      <c r="B206" s="259"/>
      <c r="C206" s="264"/>
      <c r="D206" s="261"/>
      <c r="E206" s="43"/>
      <c r="F206" s="265"/>
      <c r="G206" s="45"/>
      <c r="H206" s="46" t="s">
        <v>47</v>
      </c>
      <c r="I206" s="46">
        <f t="shared" si="36"/>
        <v>10000</v>
      </c>
      <c r="J206" s="275"/>
      <c r="K206" s="275"/>
      <c r="L206" s="275">
        <v>10000</v>
      </c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  <c r="AD206" s="275"/>
      <c r="AE206" s="275"/>
      <c r="AF206" s="275"/>
      <c r="AG206" s="275"/>
      <c r="AH206" s="275"/>
      <c r="AI206" s="275"/>
      <c r="AJ206" s="275"/>
      <c r="AK206" s="275"/>
      <c r="AL206" s="275"/>
      <c r="AM206" s="275"/>
      <c r="AN206" s="275"/>
      <c r="AO206" s="65"/>
      <c r="AP206" s="285"/>
      <c r="AQ206" s="286"/>
      <c r="AR206" s="286"/>
      <c r="AS206" s="32"/>
      <c r="AT206" s="32"/>
      <c r="AU206" s="285"/>
      <c r="AV206" s="285"/>
      <c r="AW206" s="285"/>
      <c r="AX206" s="285"/>
      <c r="AY206" s="285"/>
      <c r="AZ206" s="285"/>
      <c r="BA206" s="285"/>
      <c r="BB206" s="285"/>
      <c r="BC206" s="285"/>
      <c r="BD206" s="285"/>
      <c r="BE206" s="285"/>
      <c r="BF206" s="285"/>
      <c r="BG206" s="285"/>
      <c r="BH206" s="285"/>
      <c r="BI206" s="285"/>
      <c r="BJ206" s="285"/>
      <c r="BK206" s="285"/>
      <c r="BL206" s="285"/>
      <c r="BM206" s="285"/>
      <c r="BN206" s="285"/>
      <c r="BO206" s="285"/>
      <c r="BP206" s="285"/>
      <c r="BQ206" s="285"/>
      <c r="BR206" s="285"/>
      <c r="BS206" s="285"/>
      <c r="BT206" s="285"/>
      <c r="BU206" s="285"/>
      <c r="BV206" s="285"/>
      <c r="BW206" s="285"/>
      <c r="BX206" s="285"/>
      <c r="BY206" s="285"/>
      <c r="BZ206" s="285"/>
      <c r="CA206" s="285"/>
      <c r="CB206" s="285"/>
      <c r="CC206" s="285"/>
      <c r="CD206" s="285"/>
      <c r="CE206" s="285"/>
      <c r="CF206" s="285"/>
      <c r="CG206" s="285"/>
      <c r="CH206" s="285"/>
      <c r="CI206" s="285"/>
      <c r="CJ206" s="285"/>
      <c r="CK206" s="285"/>
      <c r="CL206" s="285"/>
      <c r="CM206" s="285"/>
      <c r="CN206" s="285"/>
      <c r="CO206" s="285"/>
      <c r="CP206" s="285"/>
      <c r="CQ206" s="285"/>
      <c r="CR206" s="285"/>
      <c r="CS206" s="285"/>
      <c r="CT206" s="285"/>
      <c r="CU206" s="285"/>
      <c r="CV206" s="285"/>
      <c r="CW206" s="285"/>
      <c r="CX206" s="285"/>
      <c r="CY206" s="285"/>
      <c r="CZ206" s="285"/>
      <c r="DA206" s="285"/>
      <c r="DB206" s="285"/>
      <c r="DC206" s="285"/>
      <c r="DD206" s="285"/>
      <c r="DE206" s="285"/>
      <c r="DF206" s="285"/>
      <c r="DG206" s="285"/>
      <c r="DH206" s="285"/>
      <c r="DI206" s="285"/>
      <c r="DJ206" s="285"/>
      <c r="DK206" s="285"/>
      <c r="DL206" s="285"/>
    </row>
    <row r="207" s="248" customFormat="1" ht="17.8" customHeight="1" spans="1:116">
      <c r="A207" s="258">
        <v>96</v>
      </c>
      <c r="B207" s="259" t="s">
        <v>16</v>
      </c>
      <c r="C207" s="260" t="s">
        <v>112</v>
      </c>
      <c r="D207" s="266" t="s">
        <v>44</v>
      </c>
      <c r="E207" s="37">
        <v>149</v>
      </c>
      <c r="F207" s="262" t="s">
        <v>45</v>
      </c>
      <c r="G207" s="39">
        <f>E207+I207-I208</f>
        <v>49</v>
      </c>
      <c r="H207" s="40" t="s">
        <v>46</v>
      </c>
      <c r="I207" s="40">
        <f t="shared" si="36"/>
        <v>0</v>
      </c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  <c r="AF207" s="277"/>
      <c r="AG207" s="277"/>
      <c r="AH207" s="277"/>
      <c r="AI207" s="277"/>
      <c r="AJ207" s="277"/>
      <c r="AK207" s="277"/>
      <c r="AL207" s="277"/>
      <c r="AM207" s="277"/>
      <c r="AN207" s="277"/>
      <c r="AO207" s="67"/>
      <c r="AP207" s="90"/>
      <c r="AQ207" s="284"/>
      <c r="AR207" s="284"/>
      <c r="AS207" s="99"/>
      <c r="AT207" s="99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  <c r="CX207" s="90"/>
      <c r="CY207" s="90"/>
      <c r="CZ207" s="90"/>
      <c r="DA207" s="90"/>
      <c r="DB207" s="90"/>
      <c r="DC207" s="90"/>
      <c r="DD207" s="90"/>
      <c r="DE207" s="90"/>
      <c r="DF207" s="90"/>
      <c r="DG207" s="90"/>
      <c r="DH207" s="90"/>
      <c r="DI207" s="90"/>
      <c r="DJ207" s="90"/>
      <c r="DK207" s="90"/>
      <c r="DL207" s="90"/>
    </row>
    <row r="208" s="249" customFormat="1" ht="17.8" customHeight="1" spans="1:116">
      <c r="A208" s="263"/>
      <c r="B208" s="259"/>
      <c r="C208" s="264"/>
      <c r="D208" s="261"/>
      <c r="E208" s="43"/>
      <c r="F208" s="265"/>
      <c r="G208" s="45"/>
      <c r="H208" s="46" t="s">
        <v>47</v>
      </c>
      <c r="I208" s="46">
        <f t="shared" si="36"/>
        <v>100</v>
      </c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>
        <v>50</v>
      </c>
      <c r="Y208" s="275">
        <v>50</v>
      </c>
      <c r="Z208" s="275"/>
      <c r="AA208" s="275"/>
      <c r="AB208" s="275"/>
      <c r="AC208" s="275"/>
      <c r="AD208" s="275"/>
      <c r="AE208" s="275"/>
      <c r="AF208" s="275"/>
      <c r="AG208" s="275"/>
      <c r="AH208" s="275"/>
      <c r="AI208" s="275"/>
      <c r="AJ208" s="275"/>
      <c r="AK208" s="275"/>
      <c r="AL208" s="275"/>
      <c r="AM208" s="275"/>
      <c r="AN208" s="275"/>
      <c r="AO208" s="65"/>
      <c r="AP208" s="285"/>
      <c r="AQ208" s="286"/>
      <c r="AR208" s="286"/>
      <c r="AS208" s="32"/>
      <c r="AT208" s="32"/>
      <c r="AU208" s="285"/>
      <c r="AV208" s="285"/>
      <c r="AW208" s="285"/>
      <c r="AX208" s="285"/>
      <c r="AY208" s="285"/>
      <c r="AZ208" s="285"/>
      <c r="BA208" s="285"/>
      <c r="BB208" s="285"/>
      <c r="BC208" s="285"/>
      <c r="BD208" s="285"/>
      <c r="BE208" s="285"/>
      <c r="BF208" s="285"/>
      <c r="BG208" s="285"/>
      <c r="BH208" s="285"/>
      <c r="BI208" s="285"/>
      <c r="BJ208" s="285"/>
      <c r="BK208" s="285"/>
      <c r="BL208" s="285"/>
      <c r="BM208" s="285"/>
      <c r="BN208" s="285"/>
      <c r="BO208" s="285"/>
      <c r="BP208" s="285"/>
      <c r="BQ208" s="285"/>
      <c r="BR208" s="285"/>
      <c r="BS208" s="285"/>
      <c r="BT208" s="285"/>
      <c r="BU208" s="285"/>
      <c r="BV208" s="285"/>
      <c r="BW208" s="285"/>
      <c r="BX208" s="285"/>
      <c r="BY208" s="285"/>
      <c r="BZ208" s="285"/>
      <c r="CA208" s="285"/>
      <c r="CB208" s="285"/>
      <c r="CC208" s="285"/>
      <c r="CD208" s="285"/>
      <c r="CE208" s="285"/>
      <c r="CF208" s="285"/>
      <c r="CG208" s="285"/>
      <c r="CH208" s="285"/>
      <c r="CI208" s="285"/>
      <c r="CJ208" s="285"/>
      <c r="CK208" s="285"/>
      <c r="CL208" s="285"/>
      <c r="CM208" s="285"/>
      <c r="CN208" s="285"/>
      <c r="CO208" s="285"/>
      <c r="CP208" s="285"/>
      <c r="CQ208" s="285"/>
      <c r="CR208" s="285"/>
      <c r="CS208" s="285"/>
      <c r="CT208" s="285"/>
      <c r="CU208" s="285"/>
      <c r="CV208" s="285"/>
      <c r="CW208" s="285"/>
      <c r="CX208" s="285"/>
      <c r="CY208" s="285"/>
      <c r="CZ208" s="285"/>
      <c r="DA208" s="285"/>
      <c r="DB208" s="285"/>
      <c r="DC208" s="285"/>
      <c r="DD208" s="285"/>
      <c r="DE208" s="285"/>
      <c r="DF208" s="285"/>
      <c r="DG208" s="285"/>
      <c r="DH208" s="285"/>
      <c r="DI208" s="285"/>
      <c r="DJ208" s="285"/>
      <c r="DK208" s="285"/>
      <c r="DL208" s="285"/>
    </row>
    <row r="209" s="248" customFormat="1" ht="17.8" customHeight="1" spans="1:116">
      <c r="A209" s="258">
        <v>97</v>
      </c>
      <c r="B209" s="259" t="s">
        <v>16</v>
      </c>
      <c r="C209" s="260" t="s">
        <v>113</v>
      </c>
      <c r="D209" s="261" t="s">
        <v>44</v>
      </c>
      <c r="E209" s="37">
        <v>48878</v>
      </c>
      <c r="F209" s="262" t="s">
        <v>45</v>
      </c>
      <c r="G209" s="39">
        <f>E209+I209-I210</f>
        <v>48878</v>
      </c>
      <c r="H209" s="40" t="s">
        <v>46</v>
      </c>
      <c r="I209" s="40">
        <f t="shared" si="36"/>
        <v>0</v>
      </c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77"/>
      <c r="AB209" s="277"/>
      <c r="AC209" s="277"/>
      <c r="AD209" s="277"/>
      <c r="AE209" s="277"/>
      <c r="AF209" s="277"/>
      <c r="AG209" s="277"/>
      <c r="AH209" s="277"/>
      <c r="AI209" s="277"/>
      <c r="AJ209" s="277"/>
      <c r="AK209" s="277"/>
      <c r="AL209" s="277"/>
      <c r="AM209" s="277"/>
      <c r="AN209" s="277"/>
      <c r="AO209" s="67"/>
      <c r="AP209" s="90"/>
      <c r="AQ209" s="284"/>
      <c r="AR209" s="284"/>
      <c r="AS209" s="99"/>
      <c r="AT209" s="99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  <c r="CX209" s="90"/>
      <c r="CY209" s="90"/>
      <c r="CZ209" s="90"/>
      <c r="DA209" s="90"/>
      <c r="DB209" s="90"/>
      <c r="DC209" s="90"/>
      <c r="DD209" s="90"/>
      <c r="DE209" s="90"/>
      <c r="DF209" s="90"/>
      <c r="DG209" s="90"/>
      <c r="DH209" s="90"/>
      <c r="DI209" s="90"/>
      <c r="DJ209" s="90"/>
      <c r="DK209" s="90"/>
      <c r="DL209" s="90"/>
    </row>
    <row r="210" s="249" customFormat="1" ht="17.8" customHeight="1" spans="1:116">
      <c r="A210" s="263"/>
      <c r="B210" s="259"/>
      <c r="C210" s="264"/>
      <c r="D210" s="261"/>
      <c r="E210" s="43"/>
      <c r="F210" s="265"/>
      <c r="G210" s="45"/>
      <c r="H210" s="46" t="s">
        <v>47</v>
      </c>
      <c r="I210" s="46">
        <f t="shared" si="36"/>
        <v>0</v>
      </c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  <c r="AD210" s="275"/>
      <c r="AE210" s="275"/>
      <c r="AF210" s="275"/>
      <c r="AG210" s="275"/>
      <c r="AH210" s="275"/>
      <c r="AI210" s="275"/>
      <c r="AJ210" s="275"/>
      <c r="AK210" s="275"/>
      <c r="AL210" s="275"/>
      <c r="AM210" s="275"/>
      <c r="AN210" s="275"/>
      <c r="AO210" s="65"/>
      <c r="AP210" s="285"/>
      <c r="AQ210" s="286"/>
      <c r="AR210" s="286"/>
      <c r="AS210" s="32"/>
      <c r="AT210" s="32"/>
      <c r="AU210" s="285"/>
      <c r="AV210" s="285"/>
      <c r="AW210" s="285"/>
      <c r="AX210" s="285"/>
      <c r="AY210" s="285"/>
      <c r="AZ210" s="285"/>
      <c r="BA210" s="285"/>
      <c r="BB210" s="285"/>
      <c r="BC210" s="285"/>
      <c r="BD210" s="285"/>
      <c r="BE210" s="285"/>
      <c r="BF210" s="285"/>
      <c r="BG210" s="285"/>
      <c r="BH210" s="285"/>
      <c r="BI210" s="285"/>
      <c r="BJ210" s="285"/>
      <c r="BK210" s="285"/>
      <c r="BL210" s="285"/>
      <c r="BM210" s="285"/>
      <c r="BN210" s="285"/>
      <c r="BO210" s="285"/>
      <c r="BP210" s="285"/>
      <c r="BQ210" s="285"/>
      <c r="BR210" s="285"/>
      <c r="BS210" s="285"/>
      <c r="BT210" s="285"/>
      <c r="BU210" s="285"/>
      <c r="BV210" s="285"/>
      <c r="BW210" s="285"/>
      <c r="BX210" s="285"/>
      <c r="BY210" s="285"/>
      <c r="BZ210" s="285"/>
      <c r="CA210" s="285"/>
      <c r="CB210" s="285"/>
      <c r="CC210" s="285"/>
      <c r="CD210" s="285"/>
      <c r="CE210" s="285"/>
      <c r="CF210" s="285"/>
      <c r="CG210" s="285"/>
      <c r="CH210" s="285"/>
      <c r="CI210" s="285"/>
      <c r="CJ210" s="285"/>
      <c r="CK210" s="285"/>
      <c r="CL210" s="285"/>
      <c r="CM210" s="285"/>
      <c r="CN210" s="285"/>
      <c r="CO210" s="285"/>
      <c r="CP210" s="285"/>
      <c r="CQ210" s="285"/>
      <c r="CR210" s="285"/>
      <c r="CS210" s="285"/>
      <c r="CT210" s="285"/>
      <c r="CU210" s="285"/>
      <c r="CV210" s="285"/>
      <c r="CW210" s="285"/>
      <c r="CX210" s="285"/>
      <c r="CY210" s="285"/>
      <c r="CZ210" s="285"/>
      <c r="DA210" s="285"/>
      <c r="DB210" s="285"/>
      <c r="DC210" s="285"/>
      <c r="DD210" s="285"/>
      <c r="DE210" s="285"/>
      <c r="DF210" s="285"/>
      <c r="DG210" s="285"/>
      <c r="DH210" s="285"/>
      <c r="DI210" s="285"/>
      <c r="DJ210" s="285"/>
      <c r="DK210" s="285"/>
      <c r="DL210" s="285"/>
    </row>
    <row r="211" s="248" customFormat="1" ht="17.8" customHeight="1" spans="1:116">
      <c r="A211" s="258">
        <v>98</v>
      </c>
      <c r="B211" s="259" t="s">
        <v>16</v>
      </c>
      <c r="C211" s="291" t="s">
        <v>108</v>
      </c>
      <c r="D211" s="266" t="s">
        <v>48</v>
      </c>
      <c r="E211" s="37">
        <v>310</v>
      </c>
      <c r="F211" s="262" t="s">
        <v>45</v>
      </c>
      <c r="G211" s="39">
        <f>E211+I211-I212</f>
        <v>310</v>
      </c>
      <c r="H211" s="40" t="s">
        <v>46</v>
      </c>
      <c r="I211" s="40">
        <f t="shared" si="36"/>
        <v>0</v>
      </c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  <c r="AF211" s="277"/>
      <c r="AG211" s="277"/>
      <c r="AH211" s="277"/>
      <c r="AI211" s="277"/>
      <c r="AJ211" s="277"/>
      <c r="AK211" s="277"/>
      <c r="AL211" s="277"/>
      <c r="AM211" s="277"/>
      <c r="AN211" s="277"/>
      <c r="AO211" s="67"/>
      <c r="AP211" s="90"/>
      <c r="AQ211" s="284"/>
      <c r="AR211" s="284"/>
      <c r="AS211" s="99"/>
      <c r="AT211" s="99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  <c r="DL211" s="90"/>
    </row>
    <row r="212" s="249" customFormat="1" ht="17.8" customHeight="1" spans="1:116">
      <c r="A212" s="263"/>
      <c r="B212" s="259"/>
      <c r="C212" s="292"/>
      <c r="D212" s="261"/>
      <c r="E212" s="43"/>
      <c r="F212" s="265"/>
      <c r="G212" s="45"/>
      <c r="H212" s="46" t="s">
        <v>47</v>
      </c>
      <c r="I212" s="46">
        <f t="shared" si="36"/>
        <v>0</v>
      </c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  <c r="AD212" s="275"/>
      <c r="AE212" s="275"/>
      <c r="AF212" s="275"/>
      <c r="AG212" s="275"/>
      <c r="AH212" s="275"/>
      <c r="AI212" s="275"/>
      <c r="AJ212" s="275"/>
      <c r="AK212" s="275"/>
      <c r="AL212" s="275"/>
      <c r="AM212" s="275"/>
      <c r="AN212" s="275"/>
      <c r="AO212" s="65"/>
      <c r="AP212" s="285"/>
      <c r="AQ212" s="286"/>
      <c r="AR212" s="286"/>
      <c r="AS212" s="32"/>
      <c r="AT212" s="32"/>
      <c r="AU212" s="285"/>
      <c r="AV212" s="285"/>
      <c r="AW212" s="285"/>
      <c r="AX212" s="285"/>
      <c r="AY212" s="285"/>
      <c r="AZ212" s="285"/>
      <c r="BA212" s="285"/>
      <c r="BB212" s="285"/>
      <c r="BC212" s="285"/>
      <c r="BD212" s="285"/>
      <c r="BE212" s="285"/>
      <c r="BF212" s="285"/>
      <c r="BG212" s="285"/>
      <c r="BH212" s="285"/>
      <c r="BI212" s="285"/>
      <c r="BJ212" s="285"/>
      <c r="BK212" s="285"/>
      <c r="BL212" s="285"/>
      <c r="BM212" s="285"/>
      <c r="BN212" s="285"/>
      <c r="BO212" s="285"/>
      <c r="BP212" s="285"/>
      <c r="BQ212" s="285"/>
      <c r="BR212" s="285"/>
      <c r="BS212" s="285"/>
      <c r="BT212" s="285"/>
      <c r="BU212" s="285"/>
      <c r="BV212" s="285"/>
      <c r="BW212" s="285"/>
      <c r="BX212" s="285"/>
      <c r="BY212" s="285"/>
      <c r="BZ212" s="285"/>
      <c r="CA212" s="285"/>
      <c r="CB212" s="285"/>
      <c r="CC212" s="285"/>
      <c r="CD212" s="285"/>
      <c r="CE212" s="285"/>
      <c r="CF212" s="285"/>
      <c r="CG212" s="285"/>
      <c r="CH212" s="285"/>
      <c r="CI212" s="285"/>
      <c r="CJ212" s="285"/>
      <c r="CK212" s="285"/>
      <c r="CL212" s="285"/>
      <c r="CM212" s="285"/>
      <c r="CN212" s="285"/>
      <c r="CO212" s="285"/>
      <c r="CP212" s="285"/>
      <c r="CQ212" s="285"/>
      <c r="CR212" s="285"/>
      <c r="CS212" s="285"/>
      <c r="CT212" s="285"/>
      <c r="CU212" s="285"/>
      <c r="CV212" s="285"/>
      <c r="CW212" s="285"/>
      <c r="CX212" s="285"/>
      <c r="CY212" s="285"/>
      <c r="CZ212" s="285"/>
      <c r="DA212" s="285"/>
      <c r="DB212" s="285"/>
      <c r="DC212" s="285"/>
      <c r="DD212" s="285"/>
      <c r="DE212" s="285"/>
      <c r="DF212" s="285"/>
      <c r="DG212" s="285"/>
      <c r="DH212" s="285"/>
      <c r="DI212" s="285"/>
      <c r="DJ212" s="285"/>
      <c r="DK212" s="285"/>
      <c r="DL212" s="285"/>
    </row>
    <row r="213" s="248" customFormat="1" ht="17.8" customHeight="1" spans="1:116">
      <c r="A213" s="258">
        <v>99</v>
      </c>
      <c r="B213" s="259" t="s">
        <v>16</v>
      </c>
      <c r="C213" s="260" t="s">
        <v>109</v>
      </c>
      <c r="D213" s="261" t="s">
        <v>48</v>
      </c>
      <c r="E213" s="37">
        <v>3000</v>
      </c>
      <c r="F213" s="262" t="s">
        <v>45</v>
      </c>
      <c r="G213" s="39">
        <f>E213+I213-I214</f>
        <v>3000</v>
      </c>
      <c r="H213" s="40" t="s">
        <v>46</v>
      </c>
      <c r="I213" s="40">
        <f t="shared" si="36"/>
        <v>0</v>
      </c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77"/>
      <c r="AB213" s="277"/>
      <c r="AC213" s="277"/>
      <c r="AD213" s="277"/>
      <c r="AE213" s="277"/>
      <c r="AF213" s="277"/>
      <c r="AG213" s="277"/>
      <c r="AH213" s="277"/>
      <c r="AI213" s="277"/>
      <c r="AJ213" s="277"/>
      <c r="AK213" s="277"/>
      <c r="AL213" s="277"/>
      <c r="AM213" s="277"/>
      <c r="AN213" s="277"/>
      <c r="AO213" s="67"/>
      <c r="AP213" s="90"/>
      <c r="AQ213" s="284"/>
      <c r="AR213" s="284"/>
      <c r="AS213" s="99"/>
      <c r="AT213" s="99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  <c r="DL213" s="90"/>
    </row>
    <row r="214" s="249" customFormat="1" ht="17.8" customHeight="1" spans="1:116">
      <c r="A214" s="263"/>
      <c r="B214" s="259"/>
      <c r="C214" s="264"/>
      <c r="D214" s="261"/>
      <c r="E214" s="43"/>
      <c r="F214" s="265"/>
      <c r="G214" s="45"/>
      <c r="H214" s="46" t="s">
        <v>47</v>
      </c>
      <c r="I214" s="46">
        <f t="shared" si="36"/>
        <v>0</v>
      </c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75"/>
      <c r="AC214" s="275"/>
      <c r="AD214" s="275"/>
      <c r="AE214" s="275"/>
      <c r="AF214" s="275"/>
      <c r="AG214" s="275"/>
      <c r="AH214" s="275"/>
      <c r="AI214" s="275"/>
      <c r="AJ214" s="275"/>
      <c r="AK214" s="275"/>
      <c r="AL214" s="275"/>
      <c r="AM214" s="275"/>
      <c r="AN214" s="275"/>
      <c r="AO214" s="65"/>
      <c r="AP214" s="285"/>
      <c r="AQ214" s="286"/>
      <c r="AR214" s="286"/>
      <c r="AS214" s="32"/>
      <c r="AT214" s="32"/>
      <c r="AU214" s="285"/>
      <c r="AV214" s="285"/>
      <c r="AW214" s="285"/>
      <c r="AX214" s="285"/>
      <c r="AY214" s="285"/>
      <c r="AZ214" s="285"/>
      <c r="BA214" s="285"/>
      <c r="BB214" s="285"/>
      <c r="BC214" s="285"/>
      <c r="BD214" s="285"/>
      <c r="BE214" s="285"/>
      <c r="BF214" s="285"/>
      <c r="BG214" s="285"/>
      <c r="BH214" s="285"/>
      <c r="BI214" s="285"/>
      <c r="BJ214" s="285"/>
      <c r="BK214" s="285"/>
      <c r="BL214" s="285"/>
      <c r="BM214" s="285"/>
      <c r="BN214" s="285"/>
      <c r="BO214" s="285"/>
      <c r="BP214" s="285"/>
      <c r="BQ214" s="285"/>
      <c r="BR214" s="285"/>
      <c r="BS214" s="285"/>
      <c r="BT214" s="285"/>
      <c r="BU214" s="285"/>
      <c r="BV214" s="285"/>
      <c r="BW214" s="285"/>
      <c r="BX214" s="285"/>
      <c r="BY214" s="285"/>
      <c r="BZ214" s="285"/>
      <c r="CA214" s="285"/>
      <c r="CB214" s="285"/>
      <c r="CC214" s="285"/>
      <c r="CD214" s="285"/>
      <c r="CE214" s="285"/>
      <c r="CF214" s="285"/>
      <c r="CG214" s="285"/>
      <c r="CH214" s="285"/>
      <c r="CI214" s="285"/>
      <c r="CJ214" s="285"/>
      <c r="CK214" s="285"/>
      <c r="CL214" s="285"/>
      <c r="CM214" s="285"/>
      <c r="CN214" s="285"/>
      <c r="CO214" s="285"/>
      <c r="CP214" s="285"/>
      <c r="CQ214" s="285"/>
      <c r="CR214" s="285"/>
      <c r="CS214" s="285"/>
      <c r="CT214" s="285"/>
      <c r="CU214" s="285"/>
      <c r="CV214" s="285"/>
      <c r="CW214" s="285"/>
      <c r="CX214" s="285"/>
      <c r="CY214" s="285"/>
      <c r="CZ214" s="285"/>
      <c r="DA214" s="285"/>
      <c r="DB214" s="285"/>
      <c r="DC214" s="285"/>
      <c r="DD214" s="285"/>
      <c r="DE214" s="285"/>
      <c r="DF214" s="285"/>
      <c r="DG214" s="285"/>
      <c r="DH214" s="285"/>
      <c r="DI214" s="285"/>
      <c r="DJ214" s="285"/>
      <c r="DK214" s="285"/>
      <c r="DL214" s="285"/>
    </row>
    <row r="215" s="248" customFormat="1" ht="17.8" customHeight="1" spans="1:116">
      <c r="A215" s="258">
        <v>100</v>
      </c>
      <c r="B215" s="259" t="s">
        <v>16</v>
      </c>
      <c r="C215" s="35" t="s">
        <v>110</v>
      </c>
      <c r="D215" s="266" t="s">
        <v>48</v>
      </c>
      <c r="E215" s="37">
        <v>7332</v>
      </c>
      <c r="F215" s="262" t="s">
        <v>45</v>
      </c>
      <c r="G215" s="39">
        <f>E215+I215-I216</f>
        <v>7332</v>
      </c>
      <c r="H215" s="293" t="s">
        <v>46</v>
      </c>
      <c r="I215" s="40">
        <f t="shared" si="36"/>
        <v>0</v>
      </c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77"/>
      <c r="AB215" s="277"/>
      <c r="AC215" s="277"/>
      <c r="AD215" s="277"/>
      <c r="AE215" s="277"/>
      <c r="AF215" s="277"/>
      <c r="AG215" s="277"/>
      <c r="AH215" s="277"/>
      <c r="AI215" s="277"/>
      <c r="AJ215" s="277"/>
      <c r="AK215" s="277"/>
      <c r="AL215" s="277"/>
      <c r="AM215" s="277"/>
      <c r="AN215" s="277"/>
      <c r="AO215" s="67"/>
      <c r="AP215" s="90"/>
      <c r="AQ215" s="284"/>
      <c r="AR215" s="284"/>
      <c r="AS215" s="99"/>
      <c r="AT215" s="99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0"/>
      <c r="CR215" s="90"/>
      <c r="CS215" s="90"/>
      <c r="CT215" s="90"/>
      <c r="CU215" s="90"/>
      <c r="CV215" s="90"/>
      <c r="CW215" s="90"/>
      <c r="CX215" s="90"/>
      <c r="CY215" s="90"/>
      <c r="CZ215" s="90"/>
      <c r="DA215" s="90"/>
      <c r="DB215" s="90"/>
      <c r="DC215" s="90"/>
      <c r="DD215" s="90"/>
      <c r="DE215" s="90"/>
      <c r="DF215" s="90"/>
      <c r="DG215" s="90"/>
      <c r="DH215" s="90"/>
      <c r="DI215" s="90"/>
      <c r="DJ215" s="90"/>
      <c r="DK215" s="90"/>
      <c r="DL215" s="90"/>
    </row>
    <row r="216" s="249" customFormat="1" ht="17.8" customHeight="1" spans="1:116">
      <c r="A216" s="263"/>
      <c r="B216" s="259"/>
      <c r="C216" s="42"/>
      <c r="D216" s="261"/>
      <c r="E216" s="43"/>
      <c r="F216" s="265"/>
      <c r="G216" s="45"/>
      <c r="H216" s="46" t="s">
        <v>47</v>
      </c>
      <c r="I216" s="46">
        <f t="shared" si="36"/>
        <v>0</v>
      </c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  <c r="AB216" s="275"/>
      <c r="AC216" s="275"/>
      <c r="AD216" s="275"/>
      <c r="AE216" s="275"/>
      <c r="AF216" s="275"/>
      <c r="AG216" s="275"/>
      <c r="AH216" s="275"/>
      <c r="AI216" s="275"/>
      <c r="AJ216" s="275"/>
      <c r="AK216" s="275"/>
      <c r="AL216" s="275"/>
      <c r="AM216" s="275"/>
      <c r="AN216" s="275"/>
      <c r="AO216" s="65"/>
      <c r="AP216" s="285"/>
      <c r="AQ216" s="286"/>
      <c r="AR216" s="286"/>
      <c r="AS216" s="32"/>
      <c r="AT216" s="32"/>
      <c r="AU216" s="285"/>
      <c r="AV216" s="285"/>
      <c r="AW216" s="285"/>
      <c r="AX216" s="285"/>
      <c r="AY216" s="285"/>
      <c r="AZ216" s="285"/>
      <c r="BA216" s="285"/>
      <c r="BB216" s="285"/>
      <c r="BC216" s="285"/>
      <c r="BD216" s="285"/>
      <c r="BE216" s="285"/>
      <c r="BF216" s="285"/>
      <c r="BG216" s="285"/>
      <c r="BH216" s="285"/>
      <c r="BI216" s="285"/>
      <c r="BJ216" s="285"/>
      <c r="BK216" s="285"/>
      <c r="BL216" s="285"/>
      <c r="BM216" s="285"/>
      <c r="BN216" s="285"/>
      <c r="BO216" s="285"/>
      <c r="BP216" s="285"/>
      <c r="BQ216" s="285"/>
      <c r="BR216" s="285"/>
      <c r="BS216" s="285"/>
      <c r="BT216" s="285"/>
      <c r="BU216" s="285"/>
      <c r="BV216" s="285"/>
      <c r="BW216" s="285"/>
      <c r="BX216" s="285"/>
      <c r="BY216" s="285"/>
      <c r="BZ216" s="285"/>
      <c r="CA216" s="285"/>
      <c r="CB216" s="285"/>
      <c r="CC216" s="285"/>
      <c r="CD216" s="285"/>
      <c r="CE216" s="285"/>
      <c r="CF216" s="285"/>
      <c r="CG216" s="285"/>
      <c r="CH216" s="285"/>
      <c r="CI216" s="285"/>
      <c r="CJ216" s="285"/>
      <c r="CK216" s="285"/>
      <c r="CL216" s="285"/>
      <c r="CM216" s="285"/>
      <c r="CN216" s="285"/>
      <c r="CO216" s="285"/>
      <c r="CP216" s="285"/>
      <c r="CQ216" s="285"/>
      <c r="CR216" s="285"/>
      <c r="CS216" s="285"/>
      <c r="CT216" s="285"/>
      <c r="CU216" s="285"/>
      <c r="CV216" s="285"/>
      <c r="CW216" s="285"/>
      <c r="CX216" s="285"/>
      <c r="CY216" s="285"/>
      <c r="CZ216" s="285"/>
      <c r="DA216" s="285"/>
      <c r="DB216" s="285"/>
      <c r="DC216" s="285"/>
      <c r="DD216" s="285"/>
      <c r="DE216" s="285"/>
      <c r="DF216" s="285"/>
      <c r="DG216" s="285"/>
      <c r="DH216" s="285"/>
      <c r="DI216" s="285"/>
      <c r="DJ216" s="285"/>
      <c r="DK216" s="285"/>
      <c r="DL216" s="285"/>
    </row>
    <row r="217" s="248" customFormat="1" ht="17.8" customHeight="1" spans="1:116">
      <c r="A217" s="258">
        <v>101</v>
      </c>
      <c r="B217" s="259" t="s">
        <v>16</v>
      </c>
      <c r="C217" s="35" t="s">
        <v>111</v>
      </c>
      <c r="D217" s="266" t="s">
        <v>48</v>
      </c>
      <c r="E217" s="37">
        <v>400</v>
      </c>
      <c r="F217" s="262" t="s">
        <v>45</v>
      </c>
      <c r="G217" s="39">
        <f>E217+I217-I218</f>
        <v>400</v>
      </c>
      <c r="H217" s="293" t="s">
        <v>46</v>
      </c>
      <c r="I217" s="40">
        <f t="shared" si="36"/>
        <v>0</v>
      </c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  <c r="AA217" s="277"/>
      <c r="AB217" s="277"/>
      <c r="AC217" s="277"/>
      <c r="AD217" s="277"/>
      <c r="AE217" s="277"/>
      <c r="AF217" s="277"/>
      <c r="AG217" s="277"/>
      <c r="AH217" s="277"/>
      <c r="AI217" s="277"/>
      <c r="AJ217" s="277"/>
      <c r="AK217" s="277"/>
      <c r="AL217" s="277"/>
      <c r="AM217" s="277"/>
      <c r="AN217" s="277"/>
      <c r="AO217" s="67"/>
      <c r="AP217" s="90"/>
      <c r="AQ217" s="284"/>
      <c r="AR217" s="284"/>
      <c r="AS217" s="99"/>
      <c r="AT217" s="99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  <c r="DL217" s="90"/>
    </row>
    <row r="218" s="249" customFormat="1" ht="17.8" customHeight="1" spans="1:116">
      <c r="A218" s="263"/>
      <c r="B218" s="259"/>
      <c r="C218" s="42"/>
      <c r="D218" s="261"/>
      <c r="E218" s="43"/>
      <c r="F218" s="265"/>
      <c r="G218" s="45"/>
      <c r="H218" s="46" t="s">
        <v>47</v>
      </c>
      <c r="I218" s="46">
        <f t="shared" si="36"/>
        <v>0</v>
      </c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  <c r="AB218" s="275"/>
      <c r="AC218" s="275"/>
      <c r="AD218" s="275"/>
      <c r="AE218" s="275"/>
      <c r="AF218" s="275"/>
      <c r="AG218" s="275"/>
      <c r="AH218" s="275"/>
      <c r="AI218" s="275"/>
      <c r="AJ218" s="275"/>
      <c r="AK218" s="275"/>
      <c r="AL218" s="275"/>
      <c r="AM218" s="275"/>
      <c r="AN218" s="275"/>
      <c r="AO218" s="65"/>
      <c r="AP218" s="285"/>
      <c r="AQ218" s="286"/>
      <c r="AR218" s="286"/>
      <c r="AS218" s="32"/>
      <c r="AT218" s="32"/>
      <c r="AU218" s="285"/>
      <c r="AV218" s="285"/>
      <c r="AW218" s="285"/>
      <c r="AX218" s="285"/>
      <c r="AY218" s="285"/>
      <c r="AZ218" s="285"/>
      <c r="BA218" s="285"/>
      <c r="BB218" s="285"/>
      <c r="BC218" s="285"/>
      <c r="BD218" s="285"/>
      <c r="BE218" s="285"/>
      <c r="BF218" s="285"/>
      <c r="BG218" s="285"/>
      <c r="BH218" s="285"/>
      <c r="BI218" s="285"/>
      <c r="BJ218" s="285"/>
      <c r="BK218" s="285"/>
      <c r="BL218" s="285"/>
      <c r="BM218" s="285"/>
      <c r="BN218" s="285"/>
      <c r="BO218" s="285"/>
      <c r="BP218" s="285"/>
      <c r="BQ218" s="285"/>
      <c r="BR218" s="285"/>
      <c r="BS218" s="285"/>
      <c r="BT218" s="285"/>
      <c r="BU218" s="285"/>
      <c r="BV218" s="285"/>
      <c r="BW218" s="285"/>
      <c r="BX218" s="285"/>
      <c r="BY218" s="285"/>
      <c r="BZ218" s="285"/>
      <c r="CA218" s="285"/>
      <c r="CB218" s="285"/>
      <c r="CC218" s="285"/>
      <c r="CD218" s="285"/>
      <c r="CE218" s="285"/>
      <c r="CF218" s="285"/>
      <c r="CG218" s="285"/>
      <c r="CH218" s="285"/>
      <c r="CI218" s="285"/>
      <c r="CJ218" s="285"/>
      <c r="CK218" s="285"/>
      <c r="CL218" s="285"/>
      <c r="CM218" s="285"/>
      <c r="CN218" s="285"/>
      <c r="CO218" s="285"/>
      <c r="CP218" s="285"/>
      <c r="CQ218" s="285"/>
      <c r="CR218" s="285"/>
      <c r="CS218" s="285"/>
      <c r="CT218" s="285"/>
      <c r="CU218" s="285"/>
      <c r="CV218" s="285"/>
      <c r="CW218" s="285"/>
      <c r="CX218" s="285"/>
      <c r="CY218" s="285"/>
      <c r="CZ218" s="285"/>
      <c r="DA218" s="285"/>
      <c r="DB218" s="285"/>
      <c r="DC218" s="285"/>
      <c r="DD218" s="285"/>
      <c r="DE218" s="285"/>
      <c r="DF218" s="285"/>
      <c r="DG218" s="285"/>
      <c r="DH218" s="285"/>
      <c r="DI218" s="285"/>
      <c r="DJ218" s="285"/>
      <c r="DK218" s="285"/>
      <c r="DL218" s="285"/>
    </row>
    <row r="219" s="247" customFormat="1" ht="17.8" customHeight="1" spans="1:116">
      <c r="A219" s="258">
        <v>102</v>
      </c>
      <c r="B219" s="267" t="s">
        <v>9</v>
      </c>
      <c r="C219" s="260" t="s">
        <v>114</v>
      </c>
      <c r="D219" s="261" t="s">
        <v>44</v>
      </c>
      <c r="E219" s="173">
        <v>16859</v>
      </c>
      <c r="F219" s="262" t="s">
        <v>45</v>
      </c>
      <c r="G219" s="39">
        <f>E219+I219-I220</f>
        <v>16769</v>
      </c>
      <c r="H219" s="293" t="s">
        <v>46</v>
      </c>
      <c r="I219" s="40">
        <f t="shared" si="36"/>
        <v>0</v>
      </c>
      <c r="J219" s="297"/>
      <c r="K219" s="298"/>
      <c r="L219" s="298"/>
      <c r="M219" s="298"/>
      <c r="N219" s="298"/>
      <c r="O219" s="298"/>
      <c r="P219" s="298"/>
      <c r="Q219" s="301"/>
      <c r="R219" s="298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  <c r="AC219" s="301"/>
      <c r="AD219" s="298"/>
      <c r="AE219" s="298"/>
      <c r="AF219" s="301"/>
      <c r="AG219" s="298"/>
      <c r="AH219" s="298"/>
      <c r="AI219" s="298"/>
      <c r="AJ219" s="301"/>
      <c r="AK219" s="298"/>
      <c r="AL219" s="298"/>
      <c r="AM219" s="298"/>
      <c r="AN219" s="298"/>
      <c r="AO219" s="304"/>
      <c r="AP219" s="90"/>
      <c r="AQ219" s="284"/>
      <c r="AR219" s="284"/>
      <c r="AS219" s="99"/>
      <c r="AT219" s="99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  <c r="DL219" s="90"/>
    </row>
    <row r="220" s="250" customFormat="1" ht="17.8" customHeight="1" spans="1:116">
      <c r="A220" s="263"/>
      <c r="B220" s="267"/>
      <c r="C220" s="264"/>
      <c r="D220" s="261"/>
      <c r="E220" s="174"/>
      <c r="F220" s="265"/>
      <c r="G220" s="45"/>
      <c r="H220" s="46" t="s">
        <v>47</v>
      </c>
      <c r="I220" s="46">
        <f t="shared" si="36"/>
        <v>90</v>
      </c>
      <c r="J220" s="275"/>
      <c r="K220" s="275"/>
      <c r="L220" s="275"/>
      <c r="M220" s="275"/>
      <c r="N220" s="275"/>
      <c r="O220" s="275"/>
      <c r="P220" s="275"/>
      <c r="Q220" s="275">
        <v>90</v>
      </c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  <c r="AB220" s="275"/>
      <c r="AC220" s="275"/>
      <c r="AD220" s="275"/>
      <c r="AE220" s="275"/>
      <c r="AF220" s="275"/>
      <c r="AG220" s="275"/>
      <c r="AH220" s="275"/>
      <c r="AI220" s="275"/>
      <c r="AJ220" s="275"/>
      <c r="AK220" s="275"/>
      <c r="AL220" s="275"/>
      <c r="AM220" s="275"/>
      <c r="AN220" s="275"/>
      <c r="AO220" s="65"/>
      <c r="AP220" s="285"/>
      <c r="AQ220" s="286"/>
      <c r="AR220" s="286"/>
      <c r="AS220" s="32"/>
      <c r="AT220" s="32"/>
      <c r="AU220" s="285"/>
      <c r="AV220" s="285"/>
      <c r="AW220" s="285"/>
      <c r="AX220" s="285"/>
      <c r="AY220" s="285"/>
      <c r="AZ220" s="285"/>
      <c r="BA220" s="285"/>
      <c r="BB220" s="285"/>
      <c r="BC220" s="285"/>
      <c r="BD220" s="285"/>
      <c r="BE220" s="285"/>
      <c r="BF220" s="285"/>
      <c r="BG220" s="285"/>
      <c r="BH220" s="285"/>
      <c r="BI220" s="285"/>
      <c r="BJ220" s="285"/>
      <c r="BK220" s="285"/>
      <c r="BL220" s="285"/>
      <c r="BM220" s="285"/>
      <c r="BN220" s="285"/>
      <c r="BO220" s="285"/>
      <c r="BP220" s="285"/>
      <c r="BQ220" s="285"/>
      <c r="BR220" s="285"/>
      <c r="BS220" s="285"/>
      <c r="BT220" s="285"/>
      <c r="BU220" s="285"/>
      <c r="BV220" s="285"/>
      <c r="BW220" s="285"/>
      <c r="BX220" s="285"/>
      <c r="BY220" s="285"/>
      <c r="BZ220" s="285"/>
      <c r="CA220" s="285"/>
      <c r="CB220" s="285"/>
      <c r="CC220" s="285"/>
      <c r="CD220" s="285"/>
      <c r="CE220" s="285"/>
      <c r="CF220" s="285"/>
      <c r="CG220" s="285"/>
      <c r="CH220" s="285"/>
      <c r="CI220" s="285"/>
      <c r="CJ220" s="285"/>
      <c r="CK220" s="285"/>
      <c r="CL220" s="285"/>
      <c r="CM220" s="285"/>
      <c r="CN220" s="285"/>
      <c r="CO220" s="285"/>
      <c r="CP220" s="285"/>
      <c r="CQ220" s="285"/>
      <c r="CR220" s="285"/>
      <c r="CS220" s="285"/>
      <c r="CT220" s="285"/>
      <c r="CU220" s="285"/>
      <c r="CV220" s="285"/>
      <c r="CW220" s="285"/>
      <c r="CX220" s="285"/>
      <c r="CY220" s="285"/>
      <c r="CZ220" s="285"/>
      <c r="DA220" s="285"/>
      <c r="DB220" s="285"/>
      <c r="DC220" s="285"/>
      <c r="DD220" s="285"/>
      <c r="DE220" s="285"/>
      <c r="DF220" s="285"/>
      <c r="DG220" s="285"/>
      <c r="DH220" s="285"/>
      <c r="DI220" s="285"/>
      <c r="DJ220" s="285"/>
      <c r="DK220" s="285"/>
      <c r="DL220" s="285"/>
    </row>
    <row r="221" s="247" customFormat="1" ht="17.8" customHeight="1" spans="1:116">
      <c r="A221" s="258">
        <v>103</v>
      </c>
      <c r="B221" s="267" t="s">
        <v>9</v>
      </c>
      <c r="C221" s="260" t="s">
        <v>114</v>
      </c>
      <c r="D221" s="266" t="s">
        <v>48</v>
      </c>
      <c r="E221" s="173">
        <v>299488</v>
      </c>
      <c r="F221" s="262" t="s">
        <v>45</v>
      </c>
      <c r="G221" s="39">
        <f t="shared" ref="G221:G225" si="37">E221+I221-I222</f>
        <v>299468</v>
      </c>
      <c r="H221" s="293" t="s">
        <v>46</v>
      </c>
      <c r="I221" s="40">
        <f t="shared" si="36"/>
        <v>0</v>
      </c>
      <c r="J221" s="299"/>
      <c r="K221" s="298"/>
      <c r="L221" s="298"/>
      <c r="M221" s="298"/>
      <c r="N221" s="298"/>
      <c r="O221" s="298"/>
      <c r="P221" s="298"/>
      <c r="Q221" s="301"/>
      <c r="R221" s="298"/>
      <c r="S221" s="298"/>
      <c r="T221" s="298"/>
      <c r="U221" s="298"/>
      <c r="V221" s="298"/>
      <c r="W221" s="301"/>
      <c r="X221" s="298"/>
      <c r="Y221" s="298"/>
      <c r="Z221" s="298"/>
      <c r="AA221" s="298"/>
      <c r="AB221" s="298"/>
      <c r="AC221" s="301"/>
      <c r="AD221" s="298"/>
      <c r="AE221" s="302"/>
      <c r="AF221" s="301"/>
      <c r="AG221" s="298"/>
      <c r="AH221" s="298"/>
      <c r="AI221" s="298"/>
      <c r="AJ221" s="301"/>
      <c r="AK221" s="303"/>
      <c r="AL221" s="301"/>
      <c r="AM221" s="298"/>
      <c r="AN221" s="298"/>
      <c r="AO221" s="67"/>
      <c r="AP221" s="90"/>
      <c r="AQ221" s="284"/>
      <c r="AR221" s="284"/>
      <c r="AS221" s="99"/>
      <c r="AT221" s="99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  <c r="DL221" s="90"/>
    </row>
    <row r="222" s="250" customFormat="1" ht="17.8" customHeight="1" spans="1:116">
      <c r="A222" s="263"/>
      <c r="B222" s="267"/>
      <c r="C222" s="264"/>
      <c r="D222" s="261"/>
      <c r="E222" s="174"/>
      <c r="F222" s="265"/>
      <c r="G222" s="45"/>
      <c r="H222" s="46" t="s">
        <v>47</v>
      </c>
      <c r="I222" s="46">
        <f t="shared" si="36"/>
        <v>20</v>
      </c>
      <c r="J222" s="300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  <c r="AB222" s="275">
        <v>20</v>
      </c>
      <c r="AC222" s="275"/>
      <c r="AD222" s="275"/>
      <c r="AE222" s="275"/>
      <c r="AF222" s="275"/>
      <c r="AG222" s="275"/>
      <c r="AH222" s="275"/>
      <c r="AI222" s="275"/>
      <c r="AJ222" s="275"/>
      <c r="AK222" s="275"/>
      <c r="AL222" s="275"/>
      <c r="AM222" s="275"/>
      <c r="AN222" s="275"/>
      <c r="AO222" s="58"/>
      <c r="AP222" s="285"/>
      <c r="AQ222" s="286"/>
      <c r="AR222" s="286"/>
      <c r="AS222" s="32"/>
      <c r="AT222" s="32"/>
      <c r="AU222" s="285"/>
      <c r="AV222" s="285"/>
      <c r="AW222" s="285"/>
      <c r="AX222" s="285"/>
      <c r="AY222" s="285"/>
      <c r="AZ222" s="285"/>
      <c r="BA222" s="285"/>
      <c r="BB222" s="285"/>
      <c r="BC222" s="285"/>
      <c r="BD222" s="285"/>
      <c r="BE222" s="285"/>
      <c r="BF222" s="285"/>
      <c r="BG222" s="285"/>
      <c r="BH222" s="285"/>
      <c r="BI222" s="285"/>
      <c r="BJ222" s="285"/>
      <c r="BK222" s="285"/>
      <c r="BL222" s="285"/>
      <c r="BM222" s="285"/>
      <c r="BN222" s="285"/>
      <c r="BO222" s="285"/>
      <c r="BP222" s="285"/>
      <c r="BQ222" s="285"/>
      <c r="BR222" s="285"/>
      <c r="BS222" s="285"/>
      <c r="BT222" s="285"/>
      <c r="BU222" s="285"/>
      <c r="BV222" s="285"/>
      <c r="BW222" s="285"/>
      <c r="BX222" s="285"/>
      <c r="BY222" s="285"/>
      <c r="BZ222" s="285"/>
      <c r="CA222" s="285"/>
      <c r="CB222" s="285"/>
      <c r="CC222" s="285"/>
      <c r="CD222" s="285"/>
      <c r="CE222" s="285"/>
      <c r="CF222" s="285"/>
      <c r="CG222" s="285"/>
      <c r="CH222" s="285"/>
      <c r="CI222" s="285"/>
      <c r="CJ222" s="285"/>
      <c r="CK222" s="285"/>
      <c r="CL222" s="285"/>
      <c r="CM222" s="285"/>
      <c r="CN222" s="285"/>
      <c r="CO222" s="285"/>
      <c r="CP222" s="285"/>
      <c r="CQ222" s="285"/>
      <c r="CR222" s="285"/>
      <c r="CS222" s="285"/>
      <c r="CT222" s="285"/>
      <c r="CU222" s="285"/>
      <c r="CV222" s="285"/>
      <c r="CW222" s="285"/>
      <c r="CX222" s="285"/>
      <c r="CY222" s="285"/>
      <c r="CZ222" s="285"/>
      <c r="DA222" s="285"/>
      <c r="DB222" s="285"/>
      <c r="DC222" s="285"/>
      <c r="DD222" s="285"/>
      <c r="DE222" s="285"/>
      <c r="DF222" s="285"/>
      <c r="DG222" s="285"/>
      <c r="DH222" s="285"/>
      <c r="DI222" s="285"/>
      <c r="DJ222" s="285"/>
      <c r="DK222" s="285"/>
      <c r="DL222" s="285"/>
    </row>
    <row r="223" s="247" customFormat="1" ht="17.8" customHeight="1" spans="1:116">
      <c r="A223" s="258">
        <v>104</v>
      </c>
      <c r="B223" s="267" t="s">
        <v>9</v>
      </c>
      <c r="C223" s="260" t="s">
        <v>114</v>
      </c>
      <c r="D223" s="266" t="s">
        <v>53</v>
      </c>
      <c r="E223" s="173">
        <v>42810</v>
      </c>
      <c r="F223" s="262" t="s">
        <v>45</v>
      </c>
      <c r="G223" s="39">
        <f t="shared" si="37"/>
        <v>37787</v>
      </c>
      <c r="H223" s="293" t="s">
        <v>46</v>
      </c>
      <c r="I223" s="40">
        <f t="shared" si="36"/>
        <v>0</v>
      </c>
      <c r="J223" s="299"/>
      <c r="K223" s="298"/>
      <c r="L223" s="298"/>
      <c r="M223" s="298"/>
      <c r="N223" s="298"/>
      <c r="O223" s="298"/>
      <c r="P223" s="298"/>
      <c r="Q223" s="301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301"/>
      <c r="AD223" s="298"/>
      <c r="AE223" s="298"/>
      <c r="AF223" s="301"/>
      <c r="AG223" s="298"/>
      <c r="AH223" s="298"/>
      <c r="AI223" s="298"/>
      <c r="AJ223" s="301"/>
      <c r="AK223" s="298"/>
      <c r="AL223" s="298"/>
      <c r="AM223" s="298"/>
      <c r="AN223" s="298"/>
      <c r="AO223" s="67"/>
      <c r="AP223" s="90"/>
      <c r="AQ223" s="284"/>
      <c r="AR223" s="284"/>
      <c r="AS223" s="99"/>
      <c r="AT223" s="99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  <c r="DL223" s="90"/>
    </row>
    <row r="224" s="250" customFormat="1" ht="17.8" customHeight="1" spans="1:116">
      <c r="A224" s="263"/>
      <c r="B224" s="267"/>
      <c r="C224" s="264"/>
      <c r="D224" s="261"/>
      <c r="E224" s="174"/>
      <c r="F224" s="265"/>
      <c r="G224" s="45"/>
      <c r="H224" s="46" t="s">
        <v>47</v>
      </c>
      <c r="I224" s="46">
        <f t="shared" si="36"/>
        <v>5023</v>
      </c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  <c r="AB224" s="275"/>
      <c r="AC224" s="275"/>
      <c r="AD224" s="275"/>
      <c r="AE224" s="275"/>
      <c r="AF224" s="275"/>
      <c r="AG224" s="275"/>
      <c r="AH224" s="275"/>
      <c r="AI224" s="275"/>
      <c r="AJ224" s="275">
        <v>23</v>
      </c>
      <c r="AK224" s="275"/>
      <c r="AL224" s="275">
        <v>5000</v>
      </c>
      <c r="AM224" s="275"/>
      <c r="AN224" s="275"/>
      <c r="AO224" s="65"/>
      <c r="AP224" s="285"/>
      <c r="AQ224" s="286"/>
      <c r="AR224" s="286"/>
      <c r="AS224" s="32"/>
      <c r="AT224" s="32"/>
      <c r="AU224" s="285"/>
      <c r="AV224" s="285"/>
      <c r="AW224" s="285"/>
      <c r="AX224" s="285"/>
      <c r="AY224" s="285"/>
      <c r="AZ224" s="285"/>
      <c r="BA224" s="285"/>
      <c r="BB224" s="285"/>
      <c r="BC224" s="285"/>
      <c r="BD224" s="285"/>
      <c r="BE224" s="285"/>
      <c r="BF224" s="285"/>
      <c r="BG224" s="285"/>
      <c r="BH224" s="285"/>
      <c r="BI224" s="285"/>
      <c r="BJ224" s="285"/>
      <c r="BK224" s="285"/>
      <c r="BL224" s="285"/>
      <c r="BM224" s="285"/>
      <c r="BN224" s="285"/>
      <c r="BO224" s="285"/>
      <c r="BP224" s="285"/>
      <c r="BQ224" s="285"/>
      <c r="BR224" s="285"/>
      <c r="BS224" s="285"/>
      <c r="BT224" s="285"/>
      <c r="BU224" s="285"/>
      <c r="BV224" s="285"/>
      <c r="BW224" s="285"/>
      <c r="BX224" s="285"/>
      <c r="BY224" s="285"/>
      <c r="BZ224" s="285"/>
      <c r="CA224" s="285"/>
      <c r="CB224" s="285"/>
      <c r="CC224" s="285"/>
      <c r="CD224" s="285"/>
      <c r="CE224" s="285"/>
      <c r="CF224" s="285"/>
      <c r="CG224" s="285"/>
      <c r="CH224" s="285"/>
      <c r="CI224" s="285"/>
      <c r="CJ224" s="285"/>
      <c r="CK224" s="285"/>
      <c r="CL224" s="285"/>
      <c r="CM224" s="285"/>
      <c r="CN224" s="285"/>
      <c r="CO224" s="285"/>
      <c r="CP224" s="285"/>
      <c r="CQ224" s="285"/>
      <c r="CR224" s="285"/>
      <c r="CS224" s="285"/>
      <c r="CT224" s="285"/>
      <c r="CU224" s="285"/>
      <c r="CV224" s="285"/>
      <c r="CW224" s="285"/>
      <c r="CX224" s="285"/>
      <c r="CY224" s="285"/>
      <c r="CZ224" s="285"/>
      <c r="DA224" s="285"/>
      <c r="DB224" s="285"/>
      <c r="DC224" s="285"/>
      <c r="DD224" s="285"/>
      <c r="DE224" s="285"/>
      <c r="DF224" s="285"/>
      <c r="DG224" s="285"/>
      <c r="DH224" s="285"/>
      <c r="DI224" s="285"/>
      <c r="DJ224" s="285"/>
      <c r="DK224" s="285"/>
      <c r="DL224" s="285"/>
    </row>
    <row r="225" s="247" customFormat="1" ht="17.8" customHeight="1" spans="1:116">
      <c r="A225" s="258">
        <v>105</v>
      </c>
      <c r="B225" s="267" t="s">
        <v>9</v>
      </c>
      <c r="C225" s="260" t="s">
        <v>114</v>
      </c>
      <c r="D225" s="287" t="s">
        <v>51</v>
      </c>
      <c r="E225" s="173">
        <v>6</v>
      </c>
      <c r="F225" s="262" t="s">
        <v>45</v>
      </c>
      <c r="G225" s="39">
        <f t="shared" si="37"/>
        <v>6</v>
      </c>
      <c r="H225" s="293" t="s">
        <v>46</v>
      </c>
      <c r="I225" s="40">
        <f t="shared" si="36"/>
        <v>0</v>
      </c>
      <c r="J225" s="299"/>
      <c r="K225" s="298"/>
      <c r="L225" s="298"/>
      <c r="M225" s="298"/>
      <c r="N225" s="298"/>
      <c r="O225" s="298"/>
      <c r="P225" s="298"/>
      <c r="Q225" s="301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301"/>
      <c r="AD225" s="298"/>
      <c r="AE225" s="298"/>
      <c r="AF225" s="301"/>
      <c r="AG225" s="298"/>
      <c r="AH225" s="298"/>
      <c r="AI225" s="298"/>
      <c r="AJ225" s="301"/>
      <c r="AK225" s="298"/>
      <c r="AL225" s="298"/>
      <c r="AM225" s="298"/>
      <c r="AN225" s="298"/>
      <c r="AO225" s="67"/>
      <c r="AP225" s="90"/>
      <c r="AQ225" s="284"/>
      <c r="AR225" s="284"/>
      <c r="AS225" s="99"/>
      <c r="AT225" s="99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0"/>
      <c r="CR225" s="90"/>
      <c r="CS225" s="90"/>
      <c r="CT225" s="90"/>
      <c r="CU225" s="90"/>
      <c r="CV225" s="90"/>
      <c r="CW225" s="90"/>
      <c r="CX225" s="90"/>
      <c r="CY225" s="90"/>
      <c r="CZ225" s="90"/>
      <c r="DA225" s="90"/>
      <c r="DB225" s="90"/>
      <c r="DC225" s="90"/>
      <c r="DD225" s="90"/>
      <c r="DE225" s="90"/>
      <c r="DF225" s="90"/>
      <c r="DG225" s="90"/>
      <c r="DH225" s="90"/>
      <c r="DI225" s="90"/>
      <c r="DJ225" s="90"/>
      <c r="DK225" s="90"/>
      <c r="DL225" s="90"/>
    </row>
    <row r="226" s="250" customFormat="1" ht="17.8" customHeight="1" spans="1:116">
      <c r="A226" s="263"/>
      <c r="B226" s="267"/>
      <c r="C226" s="264"/>
      <c r="D226" s="269"/>
      <c r="E226" s="174"/>
      <c r="F226" s="265"/>
      <c r="G226" s="45"/>
      <c r="H226" s="46" t="s">
        <v>47</v>
      </c>
      <c r="I226" s="46">
        <f t="shared" ref="I226:I234" si="38">SUM(J226:AO226)</f>
        <v>0</v>
      </c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  <c r="AB226" s="275"/>
      <c r="AC226" s="275"/>
      <c r="AD226" s="275"/>
      <c r="AE226" s="275"/>
      <c r="AF226" s="275"/>
      <c r="AG226" s="275"/>
      <c r="AH226" s="275"/>
      <c r="AI226" s="275"/>
      <c r="AJ226" s="275"/>
      <c r="AK226" s="275"/>
      <c r="AL226" s="275"/>
      <c r="AM226" s="275"/>
      <c r="AN226" s="275"/>
      <c r="AO226" s="65"/>
      <c r="AP226" s="285"/>
      <c r="AQ226" s="286"/>
      <c r="AR226" s="286"/>
      <c r="AS226" s="32"/>
      <c r="AT226" s="32"/>
      <c r="AU226" s="285"/>
      <c r="AV226" s="285"/>
      <c r="AW226" s="285"/>
      <c r="AX226" s="285"/>
      <c r="AY226" s="285"/>
      <c r="AZ226" s="285"/>
      <c r="BA226" s="285"/>
      <c r="BB226" s="285"/>
      <c r="BC226" s="285"/>
      <c r="BD226" s="285"/>
      <c r="BE226" s="285"/>
      <c r="BF226" s="285"/>
      <c r="BG226" s="285"/>
      <c r="BH226" s="285"/>
      <c r="BI226" s="285"/>
      <c r="BJ226" s="285"/>
      <c r="BK226" s="285"/>
      <c r="BL226" s="285"/>
      <c r="BM226" s="285"/>
      <c r="BN226" s="285"/>
      <c r="BO226" s="285"/>
      <c r="BP226" s="285"/>
      <c r="BQ226" s="285"/>
      <c r="BR226" s="285"/>
      <c r="BS226" s="285"/>
      <c r="BT226" s="285"/>
      <c r="BU226" s="285"/>
      <c r="BV226" s="285"/>
      <c r="BW226" s="285"/>
      <c r="BX226" s="285"/>
      <c r="BY226" s="285"/>
      <c r="BZ226" s="285"/>
      <c r="CA226" s="285"/>
      <c r="CB226" s="285"/>
      <c r="CC226" s="285"/>
      <c r="CD226" s="285"/>
      <c r="CE226" s="285"/>
      <c r="CF226" s="285"/>
      <c r="CG226" s="285"/>
      <c r="CH226" s="285"/>
      <c r="CI226" s="285"/>
      <c r="CJ226" s="285"/>
      <c r="CK226" s="285"/>
      <c r="CL226" s="285"/>
      <c r="CM226" s="285"/>
      <c r="CN226" s="285"/>
      <c r="CO226" s="285"/>
      <c r="CP226" s="285"/>
      <c r="CQ226" s="285"/>
      <c r="CR226" s="285"/>
      <c r="CS226" s="285"/>
      <c r="CT226" s="285"/>
      <c r="CU226" s="285"/>
      <c r="CV226" s="285"/>
      <c r="CW226" s="285"/>
      <c r="CX226" s="285"/>
      <c r="CY226" s="285"/>
      <c r="CZ226" s="285"/>
      <c r="DA226" s="285"/>
      <c r="DB226" s="285"/>
      <c r="DC226" s="285"/>
      <c r="DD226" s="285"/>
      <c r="DE226" s="285"/>
      <c r="DF226" s="285"/>
      <c r="DG226" s="285"/>
      <c r="DH226" s="285"/>
      <c r="DI226" s="285"/>
      <c r="DJ226" s="285"/>
      <c r="DK226" s="285"/>
      <c r="DL226" s="285"/>
    </row>
    <row r="227" s="248" customFormat="1" ht="17.8" customHeight="1" spans="1:116">
      <c r="A227" s="258">
        <v>106</v>
      </c>
      <c r="B227" s="259" t="s">
        <v>9</v>
      </c>
      <c r="C227" s="260" t="s">
        <v>114</v>
      </c>
      <c r="D227" s="261" t="s">
        <v>67</v>
      </c>
      <c r="E227" s="37">
        <v>2900</v>
      </c>
      <c r="F227" s="262" t="s">
        <v>45</v>
      </c>
      <c r="G227" s="39">
        <f t="shared" ref="G227:G231" si="39">E227+I227-I228</f>
        <v>2900</v>
      </c>
      <c r="H227" s="40" t="s">
        <v>46</v>
      </c>
      <c r="I227" s="40">
        <f t="shared" si="38"/>
        <v>0</v>
      </c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77"/>
      <c r="AB227" s="277"/>
      <c r="AC227" s="277"/>
      <c r="AD227" s="277"/>
      <c r="AE227" s="277"/>
      <c r="AF227" s="277"/>
      <c r="AG227" s="277"/>
      <c r="AH227" s="277"/>
      <c r="AI227" s="277"/>
      <c r="AJ227" s="277"/>
      <c r="AK227" s="277"/>
      <c r="AL227" s="277"/>
      <c r="AM227" s="277"/>
      <c r="AN227" s="277"/>
      <c r="AO227" s="67"/>
      <c r="AP227" s="90"/>
      <c r="AQ227" s="284"/>
      <c r="AR227" s="284"/>
      <c r="AS227" s="99"/>
      <c r="AT227" s="99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  <c r="DL227" s="90"/>
    </row>
    <row r="228" s="249" customFormat="1" ht="18" customHeight="1" spans="1:116">
      <c r="A228" s="263"/>
      <c r="B228" s="259"/>
      <c r="C228" s="264"/>
      <c r="D228" s="261"/>
      <c r="E228" s="43"/>
      <c r="F228" s="265"/>
      <c r="G228" s="45"/>
      <c r="H228" s="46" t="s">
        <v>47</v>
      </c>
      <c r="I228" s="46">
        <f t="shared" si="38"/>
        <v>0</v>
      </c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  <c r="AB228" s="275"/>
      <c r="AC228" s="275"/>
      <c r="AD228" s="275"/>
      <c r="AE228" s="275"/>
      <c r="AF228" s="275"/>
      <c r="AG228" s="275"/>
      <c r="AH228" s="275"/>
      <c r="AI228" s="275"/>
      <c r="AJ228" s="275"/>
      <c r="AK228" s="275"/>
      <c r="AL228" s="275"/>
      <c r="AM228" s="275"/>
      <c r="AN228" s="275"/>
      <c r="AO228" s="65"/>
      <c r="AP228" s="285"/>
      <c r="AQ228" s="286"/>
      <c r="AR228" s="286"/>
      <c r="AS228" s="32"/>
      <c r="AT228" s="32"/>
      <c r="AU228" s="285"/>
      <c r="AV228" s="285"/>
      <c r="AW228" s="285"/>
      <c r="AX228" s="285"/>
      <c r="AY228" s="285"/>
      <c r="AZ228" s="285"/>
      <c r="BA228" s="285"/>
      <c r="BB228" s="285"/>
      <c r="BC228" s="285"/>
      <c r="BD228" s="285"/>
      <c r="BE228" s="285"/>
      <c r="BF228" s="285"/>
      <c r="BG228" s="285"/>
      <c r="BH228" s="285"/>
      <c r="BI228" s="285"/>
      <c r="BJ228" s="285"/>
      <c r="BK228" s="285"/>
      <c r="BL228" s="285"/>
      <c r="BM228" s="285"/>
      <c r="BN228" s="285"/>
      <c r="BO228" s="285"/>
      <c r="BP228" s="285"/>
      <c r="BQ228" s="285"/>
      <c r="BR228" s="285"/>
      <c r="BS228" s="285"/>
      <c r="BT228" s="285"/>
      <c r="BU228" s="285"/>
      <c r="BV228" s="285"/>
      <c r="BW228" s="285"/>
      <c r="BX228" s="285"/>
      <c r="BY228" s="285"/>
      <c r="BZ228" s="285"/>
      <c r="CA228" s="285"/>
      <c r="CB228" s="285"/>
      <c r="CC228" s="285"/>
      <c r="CD228" s="285"/>
      <c r="CE228" s="285"/>
      <c r="CF228" s="285"/>
      <c r="CG228" s="285"/>
      <c r="CH228" s="285"/>
      <c r="CI228" s="285"/>
      <c r="CJ228" s="285"/>
      <c r="CK228" s="285"/>
      <c r="CL228" s="285"/>
      <c r="CM228" s="285"/>
      <c r="CN228" s="285"/>
      <c r="CO228" s="285"/>
      <c r="CP228" s="285"/>
      <c r="CQ228" s="285"/>
      <c r="CR228" s="285"/>
      <c r="CS228" s="285"/>
      <c r="CT228" s="285"/>
      <c r="CU228" s="285"/>
      <c r="CV228" s="285"/>
      <c r="CW228" s="285"/>
      <c r="CX228" s="285"/>
      <c r="CY228" s="285"/>
      <c r="CZ228" s="285"/>
      <c r="DA228" s="285"/>
      <c r="DB228" s="285"/>
      <c r="DC228" s="285"/>
      <c r="DD228" s="285"/>
      <c r="DE228" s="285"/>
      <c r="DF228" s="285"/>
      <c r="DG228" s="285"/>
      <c r="DH228" s="285"/>
      <c r="DI228" s="285"/>
      <c r="DJ228" s="285"/>
      <c r="DK228" s="285"/>
      <c r="DL228" s="285"/>
    </row>
    <row r="229" s="247" customFormat="1" ht="17.8" customHeight="1" spans="1:116">
      <c r="A229" s="258">
        <v>107</v>
      </c>
      <c r="B229" s="294" t="s">
        <v>9</v>
      </c>
      <c r="C229" s="295" t="s">
        <v>114</v>
      </c>
      <c r="D229" s="261" t="s">
        <v>66</v>
      </c>
      <c r="E229" s="37">
        <v>135</v>
      </c>
      <c r="F229" s="262" t="s">
        <v>45</v>
      </c>
      <c r="G229" s="39">
        <f t="shared" si="39"/>
        <v>135</v>
      </c>
      <c r="H229" s="293" t="s">
        <v>46</v>
      </c>
      <c r="I229" s="40">
        <f t="shared" si="38"/>
        <v>0</v>
      </c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77"/>
      <c r="AB229" s="277"/>
      <c r="AC229" s="277"/>
      <c r="AD229" s="277"/>
      <c r="AE229" s="277"/>
      <c r="AF229" s="277"/>
      <c r="AG229" s="277"/>
      <c r="AH229" s="277"/>
      <c r="AI229" s="277"/>
      <c r="AJ229" s="277"/>
      <c r="AK229" s="277"/>
      <c r="AL229" s="277"/>
      <c r="AM229" s="277"/>
      <c r="AN229" s="277"/>
      <c r="AO229" s="67"/>
      <c r="AP229" s="90"/>
      <c r="AQ229" s="284"/>
      <c r="AR229" s="284"/>
      <c r="AS229" s="99"/>
      <c r="AT229" s="99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  <c r="DL229" s="90"/>
    </row>
    <row r="230" s="250" customFormat="1" ht="17.8" customHeight="1" spans="1:116">
      <c r="A230" s="263"/>
      <c r="B230" s="294"/>
      <c r="C230" s="296"/>
      <c r="D230" s="261"/>
      <c r="E230" s="43"/>
      <c r="F230" s="265"/>
      <c r="G230" s="45"/>
      <c r="H230" s="46" t="s">
        <v>47</v>
      </c>
      <c r="I230" s="46">
        <f t="shared" si="38"/>
        <v>0</v>
      </c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  <c r="AB230" s="275"/>
      <c r="AC230" s="275"/>
      <c r="AD230" s="275"/>
      <c r="AE230" s="275"/>
      <c r="AF230" s="275"/>
      <c r="AG230" s="275"/>
      <c r="AH230" s="275"/>
      <c r="AI230" s="275"/>
      <c r="AJ230" s="275"/>
      <c r="AK230" s="275"/>
      <c r="AL230" s="275"/>
      <c r="AM230" s="275"/>
      <c r="AN230" s="275"/>
      <c r="AO230" s="65"/>
      <c r="AP230" s="285"/>
      <c r="AQ230" s="286"/>
      <c r="AR230" s="286"/>
      <c r="AS230" s="32"/>
      <c r="AT230" s="32"/>
      <c r="AU230" s="285"/>
      <c r="AV230" s="285"/>
      <c r="AW230" s="285"/>
      <c r="AX230" s="285"/>
      <c r="AY230" s="285"/>
      <c r="AZ230" s="285"/>
      <c r="BA230" s="285"/>
      <c r="BB230" s="285"/>
      <c r="BC230" s="285"/>
      <c r="BD230" s="285"/>
      <c r="BE230" s="285"/>
      <c r="BF230" s="285"/>
      <c r="BG230" s="285"/>
      <c r="BH230" s="285"/>
      <c r="BI230" s="285"/>
      <c r="BJ230" s="285"/>
      <c r="BK230" s="285"/>
      <c r="BL230" s="285"/>
      <c r="BM230" s="285"/>
      <c r="BN230" s="285"/>
      <c r="BO230" s="285"/>
      <c r="BP230" s="285"/>
      <c r="BQ230" s="285"/>
      <c r="BR230" s="285"/>
      <c r="BS230" s="285"/>
      <c r="BT230" s="285"/>
      <c r="BU230" s="285"/>
      <c r="BV230" s="285"/>
      <c r="BW230" s="285"/>
      <c r="BX230" s="285"/>
      <c r="BY230" s="285"/>
      <c r="BZ230" s="285"/>
      <c r="CA230" s="285"/>
      <c r="CB230" s="285"/>
      <c r="CC230" s="285"/>
      <c r="CD230" s="285"/>
      <c r="CE230" s="285"/>
      <c r="CF230" s="285"/>
      <c r="CG230" s="285"/>
      <c r="CH230" s="285"/>
      <c r="CI230" s="285"/>
      <c r="CJ230" s="285"/>
      <c r="CK230" s="285"/>
      <c r="CL230" s="285"/>
      <c r="CM230" s="285"/>
      <c r="CN230" s="285"/>
      <c r="CO230" s="285"/>
      <c r="CP230" s="285"/>
      <c r="CQ230" s="285"/>
      <c r="CR230" s="285"/>
      <c r="CS230" s="285"/>
      <c r="CT230" s="285"/>
      <c r="CU230" s="285"/>
      <c r="CV230" s="285"/>
      <c r="CW230" s="285"/>
      <c r="CX230" s="285"/>
      <c r="CY230" s="285"/>
      <c r="CZ230" s="285"/>
      <c r="DA230" s="285"/>
      <c r="DB230" s="285"/>
      <c r="DC230" s="285"/>
      <c r="DD230" s="285"/>
      <c r="DE230" s="285"/>
      <c r="DF230" s="285"/>
      <c r="DG230" s="285"/>
      <c r="DH230" s="285"/>
      <c r="DI230" s="285"/>
      <c r="DJ230" s="285"/>
      <c r="DK230" s="285"/>
      <c r="DL230" s="285"/>
    </row>
    <row r="231" s="247" customFormat="1" ht="17.8" customHeight="1" spans="1:116">
      <c r="A231" s="258">
        <v>108</v>
      </c>
      <c r="B231" s="271" t="s">
        <v>68</v>
      </c>
      <c r="C231" s="291" t="s">
        <v>115</v>
      </c>
      <c r="D231" s="261" t="s">
        <v>44</v>
      </c>
      <c r="E231" s="37">
        <v>765</v>
      </c>
      <c r="F231" s="262" t="s">
        <v>45</v>
      </c>
      <c r="G231" s="39">
        <f t="shared" si="39"/>
        <v>765</v>
      </c>
      <c r="H231" s="293" t="s">
        <v>46</v>
      </c>
      <c r="I231" s="40">
        <f t="shared" si="38"/>
        <v>0</v>
      </c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77"/>
      <c r="AB231" s="277"/>
      <c r="AC231" s="277"/>
      <c r="AD231" s="277"/>
      <c r="AE231" s="277"/>
      <c r="AF231" s="277"/>
      <c r="AG231" s="277"/>
      <c r="AH231" s="277"/>
      <c r="AI231" s="277"/>
      <c r="AJ231" s="277"/>
      <c r="AK231" s="277"/>
      <c r="AL231" s="277"/>
      <c r="AM231" s="277"/>
      <c r="AN231" s="277"/>
      <c r="AO231" s="67"/>
      <c r="AP231" s="90"/>
      <c r="AQ231" s="284"/>
      <c r="AR231" s="284"/>
      <c r="AS231" s="99"/>
      <c r="AT231" s="99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  <c r="DL231" s="90"/>
    </row>
    <row r="232" s="250" customFormat="1" ht="17.8" customHeight="1" spans="1:116">
      <c r="A232" s="263"/>
      <c r="B232" s="271"/>
      <c r="C232" s="292"/>
      <c r="D232" s="261"/>
      <c r="E232" s="43"/>
      <c r="F232" s="265"/>
      <c r="G232" s="45"/>
      <c r="H232" s="46" t="s">
        <v>47</v>
      </c>
      <c r="I232" s="46">
        <f t="shared" si="38"/>
        <v>0</v>
      </c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  <c r="AB232" s="275"/>
      <c r="AC232" s="275"/>
      <c r="AD232" s="275"/>
      <c r="AE232" s="275"/>
      <c r="AF232" s="275"/>
      <c r="AG232" s="275"/>
      <c r="AH232" s="275"/>
      <c r="AI232" s="275"/>
      <c r="AJ232" s="275"/>
      <c r="AK232" s="275"/>
      <c r="AL232" s="275"/>
      <c r="AM232" s="275"/>
      <c r="AN232" s="275"/>
      <c r="AO232" s="65"/>
      <c r="AP232" s="285"/>
      <c r="AQ232" s="286"/>
      <c r="AR232" s="286"/>
      <c r="AS232" s="32"/>
      <c r="AT232" s="32"/>
      <c r="AU232" s="285"/>
      <c r="AV232" s="285"/>
      <c r="AW232" s="285"/>
      <c r="AX232" s="285"/>
      <c r="AY232" s="285"/>
      <c r="AZ232" s="285"/>
      <c r="BA232" s="285"/>
      <c r="BB232" s="285"/>
      <c r="BC232" s="285"/>
      <c r="BD232" s="285"/>
      <c r="BE232" s="285"/>
      <c r="BF232" s="285"/>
      <c r="BG232" s="285"/>
      <c r="BH232" s="285"/>
      <c r="BI232" s="285"/>
      <c r="BJ232" s="285"/>
      <c r="BK232" s="285"/>
      <c r="BL232" s="285"/>
      <c r="BM232" s="285"/>
      <c r="BN232" s="285"/>
      <c r="BO232" s="285"/>
      <c r="BP232" s="285"/>
      <c r="BQ232" s="285"/>
      <c r="BR232" s="285"/>
      <c r="BS232" s="285"/>
      <c r="BT232" s="285"/>
      <c r="BU232" s="285"/>
      <c r="BV232" s="285"/>
      <c r="BW232" s="285"/>
      <c r="BX232" s="285"/>
      <c r="BY232" s="285"/>
      <c r="BZ232" s="285"/>
      <c r="CA232" s="285"/>
      <c r="CB232" s="285"/>
      <c r="CC232" s="285"/>
      <c r="CD232" s="285"/>
      <c r="CE232" s="285"/>
      <c r="CF232" s="285"/>
      <c r="CG232" s="285"/>
      <c r="CH232" s="285"/>
      <c r="CI232" s="285"/>
      <c r="CJ232" s="285"/>
      <c r="CK232" s="285"/>
      <c r="CL232" s="285"/>
      <c r="CM232" s="285"/>
      <c r="CN232" s="285"/>
      <c r="CO232" s="285"/>
      <c r="CP232" s="285"/>
      <c r="CQ232" s="285"/>
      <c r="CR232" s="285"/>
      <c r="CS232" s="285"/>
      <c r="CT232" s="285"/>
      <c r="CU232" s="285"/>
      <c r="CV232" s="285"/>
      <c r="CW232" s="285"/>
      <c r="CX232" s="285"/>
      <c r="CY232" s="285"/>
      <c r="CZ232" s="285"/>
      <c r="DA232" s="285"/>
      <c r="DB232" s="285"/>
      <c r="DC232" s="285"/>
      <c r="DD232" s="285"/>
      <c r="DE232" s="285"/>
      <c r="DF232" s="285"/>
      <c r="DG232" s="285"/>
      <c r="DH232" s="285"/>
      <c r="DI232" s="285"/>
      <c r="DJ232" s="285"/>
      <c r="DK232" s="285"/>
      <c r="DL232" s="285"/>
    </row>
    <row r="233" s="247" customFormat="1" ht="17.8" customHeight="1" spans="1:116">
      <c r="A233" s="258">
        <v>109</v>
      </c>
      <c r="B233" s="271" t="s">
        <v>68</v>
      </c>
      <c r="C233" s="291" t="s">
        <v>115</v>
      </c>
      <c r="D233" s="261" t="s">
        <v>53</v>
      </c>
      <c r="E233" s="37">
        <v>1110</v>
      </c>
      <c r="F233" s="262" t="s">
        <v>45</v>
      </c>
      <c r="G233" s="39">
        <f>E233+I233-I234</f>
        <v>1110</v>
      </c>
      <c r="H233" s="293" t="s">
        <v>46</v>
      </c>
      <c r="I233" s="40">
        <f t="shared" si="38"/>
        <v>0</v>
      </c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77"/>
      <c r="AB233" s="277"/>
      <c r="AC233" s="277"/>
      <c r="AD233" s="277"/>
      <c r="AE233" s="277"/>
      <c r="AF233" s="277"/>
      <c r="AG233" s="277"/>
      <c r="AH233" s="277"/>
      <c r="AI233" s="277"/>
      <c r="AJ233" s="277"/>
      <c r="AK233" s="277"/>
      <c r="AL233" s="277"/>
      <c r="AM233" s="277"/>
      <c r="AN233" s="277"/>
      <c r="AO233" s="67"/>
      <c r="AP233" s="90"/>
      <c r="AQ233" s="284"/>
      <c r="AR233" s="284"/>
      <c r="AS233" s="99"/>
      <c r="AT233" s="99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  <c r="DL233" s="90"/>
    </row>
    <row r="234" s="250" customFormat="1" ht="17.8" customHeight="1" spans="1:116">
      <c r="A234" s="263"/>
      <c r="B234" s="271"/>
      <c r="C234" s="292"/>
      <c r="D234" s="261"/>
      <c r="E234" s="43"/>
      <c r="F234" s="265"/>
      <c r="G234" s="45"/>
      <c r="H234" s="46" t="s">
        <v>47</v>
      </c>
      <c r="I234" s="46">
        <f t="shared" si="38"/>
        <v>0</v>
      </c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  <c r="AB234" s="275"/>
      <c r="AC234" s="275"/>
      <c r="AD234" s="275"/>
      <c r="AE234" s="275"/>
      <c r="AF234" s="275"/>
      <c r="AG234" s="275"/>
      <c r="AH234" s="275"/>
      <c r="AI234" s="275"/>
      <c r="AJ234" s="275"/>
      <c r="AK234" s="275"/>
      <c r="AL234" s="275"/>
      <c r="AM234" s="275"/>
      <c r="AN234" s="275"/>
      <c r="AO234" s="65"/>
      <c r="AP234" s="285"/>
      <c r="AQ234" s="286"/>
      <c r="AR234" s="286"/>
      <c r="AS234" s="32"/>
      <c r="AT234" s="32"/>
      <c r="AU234" s="285"/>
      <c r="AV234" s="285"/>
      <c r="AW234" s="285"/>
      <c r="AX234" s="285"/>
      <c r="AY234" s="285"/>
      <c r="AZ234" s="285"/>
      <c r="BA234" s="285"/>
      <c r="BB234" s="285"/>
      <c r="BC234" s="285"/>
      <c r="BD234" s="285"/>
      <c r="BE234" s="285"/>
      <c r="BF234" s="285"/>
      <c r="BG234" s="285"/>
      <c r="BH234" s="285"/>
      <c r="BI234" s="285"/>
      <c r="BJ234" s="285"/>
      <c r="BK234" s="285"/>
      <c r="BL234" s="285"/>
      <c r="BM234" s="285"/>
      <c r="BN234" s="285"/>
      <c r="BO234" s="285"/>
      <c r="BP234" s="285"/>
      <c r="BQ234" s="285"/>
      <c r="BR234" s="285"/>
      <c r="BS234" s="285"/>
      <c r="BT234" s="285"/>
      <c r="BU234" s="285"/>
      <c r="BV234" s="285"/>
      <c r="BW234" s="285"/>
      <c r="BX234" s="285"/>
      <c r="BY234" s="285"/>
      <c r="BZ234" s="285"/>
      <c r="CA234" s="285"/>
      <c r="CB234" s="285"/>
      <c r="CC234" s="285"/>
      <c r="CD234" s="285"/>
      <c r="CE234" s="285"/>
      <c r="CF234" s="285"/>
      <c r="CG234" s="285"/>
      <c r="CH234" s="285"/>
      <c r="CI234" s="285"/>
      <c r="CJ234" s="285"/>
      <c r="CK234" s="285"/>
      <c r="CL234" s="285"/>
      <c r="CM234" s="285"/>
      <c r="CN234" s="285"/>
      <c r="CO234" s="285"/>
      <c r="CP234" s="285"/>
      <c r="CQ234" s="285"/>
      <c r="CR234" s="285"/>
      <c r="CS234" s="285"/>
      <c r="CT234" s="285"/>
      <c r="CU234" s="285"/>
      <c r="CV234" s="285"/>
      <c r="CW234" s="285"/>
      <c r="CX234" s="285"/>
      <c r="CY234" s="285"/>
      <c r="CZ234" s="285"/>
      <c r="DA234" s="285"/>
      <c r="DB234" s="285"/>
      <c r="DC234" s="285"/>
      <c r="DD234" s="285"/>
      <c r="DE234" s="285"/>
      <c r="DF234" s="285"/>
      <c r="DG234" s="285"/>
      <c r="DH234" s="285"/>
      <c r="DI234" s="285"/>
      <c r="DJ234" s="285"/>
      <c r="DK234" s="285"/>
      <c r="DL234" s="285"/>
    </row>
    <row r="235" s="247" customFormat="1" ht="17.8" customHeight="1" spans="1:116">
      <c r="A235" s="258">
        <v>110</v>
      </c>
      <c r="B235" s="259" t="s">
        <v>16</v>
      </c>
      <c r="C235" s="260" t="s">
        <v>116</v>
      </c>
      <c r="D235" s="266" t="s">
        <v>44</v>
      </c>
      <c r="E235" s="173">
        <v>1210</v>
      </c>
      <c r="F235" s="262" t="s">
        <v>45</v>
      </c>
      <c r="G235" s="39">
        <f>E235+I235-I236</f>
        <v>1210</v>
      </c>
      <c r="H235" s="293" t="s">
        <v>46</v>
      </c>
      <c r="I235" s="40">
        <f t="shared" ref="I235:I259" si="40">SUM(J235:AO235)</f>
        <v>0</v>
      </c>
      <c r="J235" s="299"/>
      <c r="K235" s="298"/>
      <c r="L235" s="298"/>
      <c r="M235" s="298"/>
      <c r="N235" s="298"/>
      <c r="O235" s="298"/>
      <c r="P235" s="298"/>
      <c r="Q235" s="301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301"/>
      <c r="AD235" s="298"/>
      <c r="AE235" s="298"/>
      <c r="AF235" s="301"/>
      <c r="AG235" s="298"/>
      <c r="AH235" s="298"/>
      <c r="AI235" s="298"/>
      <c r="AJ235" s="301"/>
      <c r="AK235" s="298"/>
      <c r="AL235" s="298"/>
      <c r="AM235" s="298"/>
      <c r="AN235" s="298"/>
      <c r="AO235" s="67"/>
      <c r="AP235" s="90"/>
      <c r="AQ235" s="284"/>
      <c r="AR235" s="284"/>
      <c r="AS235" s="99"/>
      <c r="AT235" s="99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0"/>
      <c r="CR235" s="90"/>
      <c r="CS235" s="90"/>
      <c r="CT235" s="90"/>
      <c r="CU235" s="90"/>
      <c r="CV235" s="90"/>
      <c r="CW235" s="90"/>
      <c r="CX235" s="90"/>
      <c r="CY235" s="90"/>
      <c r="CZ235" s="90"/>
      <c r="DA235" s="90"/>
      <c r="DB235" s="90"/>
      <c r="DC235" s="90"/>
      <c r="DD235" s="90"/>
      <c r="DE235" s="90"/>
      <c r="DF235" s="90"/>
      <c r="DG235" s="90"/>
      <c r="DH235" s="90"/>
      <c r="DI235" s="90"/>
      <c r="DJ235" s="90"/>
      <c r="DK235" s="90"/>
      <c r="DL235" s="90"/>
    </row>
    <row r="236" s="250" customFormat="1" ht="17.8" customHeight="1" spans="1:116">
      <c r="A236" s="263"/>
      <c r="B236" s="259"/>
      <c r="C236" s="264"/>
      <c r="D236" s="261"/>
      <c r="E236" s="174"/>
      <c r="F236" s="265"/>
      <c r="G236" s="45"/>
      <c r="H236" s="46" t="s">
        <v>47</v>
      </c>
      <c r="I236" s="46">
        <f t="shared" si="40"/>
        <v>0</v>
      </c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  <c r="AB236" s="275"/>
      <c r="AC236" s="275"/>
      <c r="AD236" s="275"/>
      <c r="AE236" s="275"/>
      <c r="AF236" s="275"/>
      <c r="AG236" s="275"/>
      <c r="AH236" s="275"/>
      <c r="AI236" s="275"/>
      <c r="AJ236" s="275"/>
      <c r="AK236" s="275"/>
      <c r="AL236" s="275"/>
      <c r="AM236" s="275"/>
      <c r="AN236" s="275"/>
      <c r="AO236" s="65"/>
      <c r="AP236" s="285"/>
      <c r="AQ236" s="286"/>
      <c r="AR236" s="286"/>
      <c r="AS236" s="32"/>
      <c r="AT236" s="32"/>
      <c r="AU236" s="285"/>
      <c r="AV236" s="285"/>
      <c r="AW236" s="285"/>
      <c r="AX236" s="285"/>
      <c r="AY236" s="285"/>
      <c r="AZ236" s="285"/>
      <c r="BA236" s="285"/>
      <c r="BB236" s="285"/>
      <c r="BC236" s="285"/>
      <c r="BD236" s="285"/>
      <c r="BE236" s="285"/>
      <c r="BF236" s="285"/>
      <c r="BG236" s="285"/>
      <c r="BH236" s="285"/>
      <c r="BI236" s="285"/>
      <c r="BJ236" s="285"/>
      <c r="BK236" s="285"/>
      <c r="BL236" s="285"/>
      <c r="BM236" s="285"/>
      <c r="BN236" s="285"/>
      <c r="BO236" s="285"/>
      <c r="BP236" s="285"/>
      <c r="BQ236" s="285"/>
      <c r="BR236" s="285"/>
      <c r="BS236" s="285"/>
      <c r="BT236" s="285"/>
      <c r="BU236" s="285"/>
      <c r="BV236" s="285"/>
      <c r="BW236" s="285"/>
      <c r="BX236" s="285"/>
      <c r="BY236" s="285"/>
      <c r="BZ236" s="285"/>
      <c r="CA236" s="285"/>
      <c r="CB236" s="285"/>
      <c r="CC236" s="285"/>
      <c r="CD236" s="285"/>
      <c r="CE236" s="285"/>
      <c r="CF236" s="285"/>
      <c r="CG236" s="285"/>
      <c r="CH236" s="285"/>
      <c r="CI236" s="285"/>
      <c r="CJ236" s="285"/>
      <c r="CK236" s="285"/>
      <c r="CL236" s="285"/>
      <c r="CM236" s="285"/>
      <c r="CN236" s="285"/>
      <c r="CO236" s="285"/>
      <c r="CP236" s="285"/>
      <c r="CQ236" s="285"/>
      <c r="CR236" s="285"/>
      <c r="CS236" s="285"/>
      <c r="CT236" s="285"/>
      <c r="CU236" s="285"/>
      <c r="CV236" s="285"/>
      <c r="CW236" s="285"/>
      <c r="CX236" s="285"/>
      <c r="CY236" s="285"/>
      <c r="CZ236" s="285"/>
      <c r="DA236" s="285"/>
      <c r="DB236" s="285"/>
      <c r="DC236" s="285"/>
      <c r="DD236" s="285"/>
      <c r="DE236" s="285"/>
      <c r="DF236" s="285"/>
      <c r="DG236" s="285"/>
      <c r="DH236" s="285"/>
      <c r="DI236" s="285"/>
      <c r="DJ236" s="285"/>
      <c r="DK236" s="285"/>
      <c r="DL236" s="285"/>
    </row>
    <row r="237" s="247" customFormat="1" ht="17.8" customHeight="1" spans="1:116">
      <c r="A237" s="258">
        <v>111</v>
      </c>
      <c r="B237" s="259" t="s">
        <v>16</v>
      </c>
      <c r="C237" s="295" t="s">
        <v>117</v>
      </c>
      <c r="D237" s="261" t="s">
        <v>44</v>
      </c>
      <c r="E237" s="37">
        <v>69</v>
      </c>
      <c r="F237" s="262" t="s">
        <v>45</v>
      </c>
      <c r="G237" s="39">
        <f t="shared" ref="G237:G241" si="41">E237+I237-I238</f>
        <v>69</v>
      </c>
      <c r="H237" s="293" t="s">
        <v>46</v>
      </c>
      <c r="I237" s="40">
        <f t="shared" si="40"/>
        <v>0</v>
      </c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77"/>
      <c r="AB237" s="277"/>
      <c r="AC237" s="277"/>
      <c r="AD237" s="277"/>
      <c r="AE237" s="277"/>
      <c r="AF237" s="277"/>
      <c r="AG237" s="277"/>
      <c r="AH237" s="277"/>
      <c r="AI237" s="277"/>
      <c r="AJ237" s="277"/>
      <c r="AK237" s="277"/>
      <c r="AL237" s="277"/>
      <c r="AM237" s="277"/>
      <c r="AN237" s="277"/>
      <c r="AO237" s="67"/>
      <c r="AP237" s="90"/>
      <c r="AQ237" s="284"/>
      <c r="AR237" s="284"/>
      <c r="AS237" s="99"/>
      <c r="AT237" s="99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  <c r="DL237" s="90"/>
    </row>
    <row r="238" s="250" customFormat="1" ht="17.8" customHeight="1" spans="1:116">
      <c r="A238" s="263"/>
      <c r="B238" s="259"/>
      <c r="C238" s="296"/>
      <c r="D238" s="261"/>
      <c r="E238" s="43"/>
      <c r="F238" s="265"/>
      <c r="G238" s="45"/>
      <c r="H238" s="46" t="s">
        <v>47</v>
      </c>
      <c r="I238" s="46">
        <f t="shared" si="40"/>
        <v>0</v>
      </c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  <c r="AB238" s="275"/>
      <c r="AC238" s="275"/>
      <c r="AD238" s="275"/>
      <c r="AE238" s="275"/>
      <c r="AF238" s="275"/>
      <c r="AG238" s="275"/>
      <c r="AH238" s="275"/>
      <c r="AI238" s="275"/>
      <c r="AJ238" s="275"/>
      <c r="AK238" s="275"/>
      <c r="AL238" s="275"/>
      <c r="AM238" s="275"/>
      <c r="AN238" s="275"/>
      <c r="AO238" s="65"/>
      <c r="AP238" s="285"/>
      <c r="AQ238" s="286"/>
      <c r="AR238" s="286"/>
      <c r="AS238" s="32"/>
      <c r="AT238" s="32"/>
      <c r="AU238" s="285"/>
      <c r="AV238" s="285"/>
      <c r="AW238" s="285"/>
      <c r="AX238" s="285"/>
      <c r="AY238" s="285"/>
      <c r="AZ238" s="285"/>
      <c r="BA238" s="285"/>
      <c r="BB238" s="285"/>
      <c r="BC238" s="285"/>
      <c r="BD238" s="285"/>
      <c r="BE238" s="285"/>
      <c r="BF238" s="285"/>
      <c r="BG238" s="285"/>
      <c r="BH238" s="285"/>
      <c r="BI238" s="285"/>
      <c r="BJ238" s="285"/>
      <c r="BK238" s="285"/>
      <c r="BL238" s="285"/>
      <c r="BM238" s="285"/>
      <c r="BN238" s="285"/>
      <c r="BO238" s="285"/>
      <c r="BP238" s="285"/>
      <c r="BQ238" s="285"/>
      <c r="BR238" s="285"/>
      <c r="BS238" s="285"/>
      <c r="BT238" s="285"/>
      <c r="BU238" s="285"/>
      <c r="BV238" s="285"/>
      <c r="BW238" s="285"/>
      <c r="BX238" s="285"/>
      <c r="BY238" s="285"/>
      <c r="BZ238" s="285"/>
      <c r="CA238" s="285"/>
      <c r="CB238" s="285"/>
      <c r="CC238" s="285"/>
      <c r="CD238" s="285"/>
      <c r="CE238" s="285"/>
      <c r="CF238" s="285"/>
      <c r="CG238" s="285"/>
      <c r="CH238" s="285"/>
      <c r="CI238" s="285"/>
      <c r="CJ238" s="285"/>
      <c r="CK238" s="285"/>
      <c r="CL238" s="285"/>
      <c r="CM238" s="285"/>
      <c r="CN238" s="285"/>
      <c r="CO238" s="285"/>
      <c r="CP238" s="285"/>
      <c r="CQ238" s="285"/>
      <c r="CR238" s="285"/>
      <c r="CS238" s="285"/>
      <c r="CT238" s="285"/>
      <c r="CU238" s="285"/>
      <c r="CV238" s="285"/>
      <c r="CW238" s="285"/>
      <c r="CX238" s="285"/>
      <c r="CY238" s="285"/>
      <c r="CZ238" s="285"/>
      <c r="DA238" s="285"/>
      <c r="DB238" s="285"/>
      <c r="DC238" s="285"/>
      <c r="DD238" s="285"/>
      <c r="DE238" s="285"/>
      <c r="DF238" s="285"/>
      <c r="DG238" s="285"/>
      <c r="DH238" s="285"/>
      <c r="DI238" s="285"/>
      <c r="DJ238" s="285"/>
      <c r="DK238" s="285"/>
      <c r="DL238" s="285"/>
    </row>
    <row r="239" s="247" customFormat="1" ht="17.8" customHeight="1" spans="1:116">
      <c r="A239" s="258">
        <v>112</v>
      </c>
      <c r="B239" s="259" t="s">
        <v>16</v>
      </c>
      <c r="C239" s="260" t="s">
        <v>118</v>
      </c>
      <c r="D239" s="266" t="s">
        <v>44</v>
      </c>
      <c r="E239" s="173">
        <v>149</v>
      </c>
      <c r="F239" s="262" t="s">
        <v>45</v>
      </c>
      <c r="G239" s="39">
        <f t="shared" si="41"/>
        <v>149</v>
      </c>
      <c r="H239" s="293" t="s">
        <v>46</v>
      </c>
      <c r="I239" s="40">
        <f t="shared" si="40"/>
        <v>0</v>
      </c>
      <c r="J239" s="299"/>
      <c r="K239" s="298"/>
      <c r="L239" s="298"/>
      <c r="M239" s="298"/>
      <c r="N239" s="298"/>
      <c r="O239" s="298"/>
      <c r="P239" s="298"/>
      <c r="Q239" s="301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301"/>
      <c r="AD239" s="298"/>
      <c r="AE239" s="298"/>
      <c r="AF239" s="301"/>
      <c r="AG239" s="298"/>
      <c r="AH239" s="298"/>
      <c r="AI239" s="298"/>
      <c r="AJ239" s="301"/>
      <c r="AK239" s="298"/>
      <c r="AL239" s="298"/>
      <c r="AM239" s="298"/>
      <c r="AN239" s="298"/>
      <c r="AO239" s="67"/>
      <c r="AP239" s="90"/>
      <c r="AQ239" s="284"/>
      <c r="AR239" s="284"/>
      <c r="AS239" s="99"/>
      <c r="AT239" s="99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  <c r="DL239" s="90"/>
    </row>
    <row r="240" s="250" customFormat="1" ht="17.8" customHeight="1" spans="1:116">
      <c r="A240" s="263"/>
      <c r="B240" s="259"/>
      <c r="C240" s="264"/>
      <c r="D240" s="261"/>
      <c r="E240" s="174"/>
      <c r="F240" s="265"/>
      <c r="G240" s="45"/>
      <c r="H240" s="46" t="s">
        <v>47</v>
      </c>
      <c r="I240" s="46">
        <f t="shared" si="40"/>
        <v>0</v>
      </c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  <c r="AB240" s="275"/>
      <c r="AC240" s="275"/>
      <c r="AD240" s="275"/>
      <c r="AE240" s="275"/>
      <c r="AF240" s="275"/>
      <c r="AG240" s="275"/>
      <c r="AH240" s="275"/>
      <c r="AI240" s="275"/>
      <c r="AJ240" s="275"/>
      <c r="AK240" s="275"/>
      <c r="AL240" s="275"/>
      <c r="AM240" s="275"/>
      <c r="AN240" s="275"/>
      <c r="AO240" s="65"/>
      <c r="AP240" s="285"/>
      <c r="AQ240" s="286"/>
      <c r="AR240" s="286"/>
      <c r="AS240" s="32"/>
      <c r="AT240" s="32"/>
      <c r="AU240" s="285"/>
      <c r="AV240" s="285"/>
      <c r="AW240" s="285"/>
      <c r="AX240" s="285"/>
      <c r="AY240" s="285"/>
      <c r="AZ240" s="285"/>
      <c r="BA240" s="285"/>
      <c r="BB240" s="285"/>
      <c r="BC240" s="285"/>
      <c r="BD240" s="285"/>
      <c r="BE240" s="285"/>
      <c r="BF240" s="285"/>
      <c r="BG240" s="285"/>
      <c r="BH240" s="285"/>
      <c r="BI240" s="285"/>
      <c r="BJ240" s="285"/>
      <c r="BK240" s="285"/>
      <c r="BL240" s="285"/>
      <c r="BM240" s="285"/>
      <c r="BN240" s="285"/>
      <c r="BO240" s="285"/>
      <c r="BP240" s="285"/>
      <c r="BQ240" s="285"/>
      <c r="BR240" s="285"/>
      <c r="BS240" s="285"/>
      <c r="BT240" s="285"/>
      <c r="BU240" s="285"/>
      <c r="BV240" s="285"/>
      <c r="BW240" s="285"/>
      <c r="BX240" s="285"/>
      <c r="BY240" s="285"/>
      <c r="BZ240" s="285"/>
      <c r="CA240" s="285"/>
      <c r="CB240" s="285"/>
      <c r="CC240" s="285"/>
      <c r="CD240" s="285"/>
      <c r="CE240" s="285"/>
      <c r="CF240" s="285"/>
      <c r="CG240" s="285"/>
      <c r="CH240" s="285"/>
      <c r="CI240" s="285"/>
      <c r="CJ240" s="285"/>
      <c r="CK240" s="285"/>
      <c r="CL240" s="285"/>
      <c r="CM240" s="285"/>
      <c r="CN240" s="285"/>
      <c r="CO240" s="285"/>
      <c r="CP240" s="285"/>
      <c r="CQ240" s="285"/>
      <c r="CR240" s="285"/>
      <c r="CS240" s="285"/>
      <c r="CT240" s="285"/>
      <c r="CU240" s="285"/>
      <c r="CV240" s="285"/>
      <c r="CW240" s="285"/>
      <c r="CX240" s="285"/>
      <c r="CY240" s="285"/>
      <c r="CZ240" s="285"/>
      <c r="DA240" s="285"/>
      <c r="DB240" s="285"/>
      <c r="DC240" s="285"/>
      <c r="DD240" s="285"/>
      <c r="DE240" s="285"/>
      <c r="DF240" s="285"/>
      <c r="DG240" s="285"/>
      <c r="DH240" s="285"/>
      <c r="DI240" s="285"/>
      <c r="DJ240" s="285"/>
      <c r="DK240" s="285"/>
      <c r="DL240" s="285"/>
    </row>
    <row r="241" s="247" customFormat="1" ht="17.8" customHeight="1" spans="1:116">
      <c r="A241" s="258">
        <v>113</v>
      </c>
      <c r="B241" s="259" t="s">
        <v>16</v>
      </c>
      <c r="C241" s="260" t="s">
        <v>118</v>
      </c>
      <c r="D241" s="266" t="s">
        <v>67</v>
      </c>
      <c r="E241" s="173">
        <v>17195</v>
      </c>
      <c r="F241" s="262" t="s">
        <v>45</v>
      </c>
      <c r="G241" s="39">
        <f t="shared" si="41"/>
        <v>17195</v>
      </c>
      <c r="H241" s="293" t="s">
        <v>46</v>
      </c>
      <c r="I241" s="40">
        <f t="shared" si="40"/>
        <v>0</v>
      </c>
      <c r="J241" s="299"/>
      <c r="K241" s="301"/>
      <c r="L241" s="298"/>
      <c r="M241" s="301"/>
      <c r="N241" s="298"/>
      <c r="O241" s="298"/>
      <c r="P241" s="298"/>
      <c r="Q241" s="301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301"/>
      <c r="AD241" s="298"/>
      <c r="AE241" s="298"/>
      <c r="AF241" s="301"/>
      <c r="AG241" s="298"/>
      <c r="AH241" s="298"/>
      <c r="AI241" s="298"/>
      <c r="AJ241" s="301"/>
      <c r="AK241" s="298"/>
      <c r="AL241" s="298"/>
      <c r="AM241" s="298"/>
      <c r="AN241" s="298"/>
      <c r="AO241" s="67"/>
      <c r="AP241" s="90"/>
      <c r="AQ241" s="284"/>
      <c r="AR241" s="284"/>
      <c r="AS241" s="99"/>
      <c r="AT241" s="99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0"/>
      <c r="CR241" s="90"/>
      <c r="CS241" s="90"/>
      <c r="CT241" s="90"/>
      <c r="CU241" s="90"/>
      <c r="CV241" s="90"/>
      <c r="CW241" s="90"/>
      <c r="CX241" s="90"/>
      <c r="CY241" s="90"/>
      <c r="CZ241" s="90"/>
      <c r="DA241" s="90"/>
      <c r="DB241" s="90"/>
      <c r="DC241" s="90"/>
      <c r="DD241" s="90"/>
      <c r="DE241" s="90"/>
      <c r="DF241" s="90"/>
      <c r="DG241" s="90"/>
      <c r="DH241" s="90"/>
      <c r="DI241" s="90"/>
      <c r="DJ241" s="90"/>
      <c r="DK241" s="90"/>
      <c r="DL241" s="90"/>
    </row>
    <row r="242" s="250" customFormat="1" ht="17.8" customHeight="1" spans="1:116">
      <c r="A242" s="263"/>
      <c r="B242" s="259"/>
      <c r="C242" s="264"/>
      <c r="D242" s="261"/>
      <c r="E242" s="174"/>
      <c r="F242" s="265"/>
      <c r="G242" s="45"/>
      <c r="H242" s="46" t="s">
        <v>47</v>
      </c>
      <c r="I242" s="46">
        <f t="shared" si="40"/>
        <v>0</v>
      </c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  <c r="AB242" s="275"/>
      <c r="AC242" s="275"/>
      <c r="AD242" s="275"/>
      <c r="AE242" s="275"/>
      <c r="AF242" s="275"/>
      <c r="AG242" s="275"/>
      <c r="AH242" s="275"/>
      <c r="AI242" s="275"/>
      <c r="AJ242" s="275"/>
      <c r="AK242" s="275"/>
      <c r="AL242" s="275"/>
      <c r="AM242" s="275"/>
      <c r="AN242" s="275"/>
      <c r="AO242" s="65"/>
      <c r="AP242" s="285"/>
      <c r="AQ242" s="286"/>
      <c r="AR242" s="286"/>
      <c r="AS242" s="32"/>
      <c r="AT242" s="32"/>
      <c r="AU242" s="285"/>
      <c r="AV242" s="285"/>
      <c r="AW242" s="285"/>
      <c r="AX242" s="285"/>
      <c r="AY242" s="285"/>
      <c r="AZ242" s="285"/>
      <c r="BA242" s="285"/>
      <c r="BB242" s="285"/>
      <c r="BC242" s="285"/>
      <c r="BD242" s="285"/>
      <c r="BE242" s="285"/>
      <c r="BF242" s="285"/>
      <c r="BG242" s="285"/>
      <c r="BH242" s="285"/>
      <c r="BI242" s="285"/>
      <c r="BJ242" s="285"/>
      <c r="BK242" s="285"/>
      <c r="BL242" s="285"/>
      <c r="BM242" s="285"/>
      <c r="BN242" s="285"/>
      <c r="BO242" s="285"/>
      <c r="BP242" s="285"/>
      <c r="BQ242" s="285"/>
      <c r="BR242" s="285"/>
      <c r="BS242" s="285"/>
      <c r="BT242" s="285"/>
      <c r="BU242" s="285"/>
      <c r="BV242" s="285"/>
      <c r="BW242" s="285"/>
      <c r="BX242" s="285"/>
      <c r="BY242" s="285"/>
      <c r="BZ242" s="285"/>
      <c r="CA242" s="285"/>
      <c r="CB242" s="285"/>
      <c r="CC242" s="285"/>
      <c r="CD242" s="285"/>
      <c r="CE242" s="285"/>
      <c r="CF242" s="285"/>
      <c r="CG242" s="285"/>
      <c r="CH242" s="285"/>
      <c r="CI242" s="285"/>
      <c r="CJ242" s="285"/>
      <c r="CK242" s="285"/>
      <c r="CL242" s="285"/>
      <c r="CM242" s="285"/>
      <c r="CN242" s="285"/>
      <c r="CO242" s="285"/>
      <c r="CP242" s="285"/>
      <c r="CQ242" s="285"/>
      <c r="CR242" s="285"/>
      <c r="CS242" s="285"/>
      <c r="CT242" s="285"/>
      <c r="CU242" s="285"/>
      <c r="CV242" s="285"/>
      <c r="CW242" s="285"/>
      <c r="CX242" s="285"/>
      <c r="CY242" s="285"/>
      <c r="CZ242" s="285"/>
      <c r="DA242" s="285"/>
      <c r="DB242" s="285"/>
      <c r="DC242" s="285"/>
      <c r="DD242" s="285"/>
      <c r="DE242" s="285"/>
      <c r="DF242" s="285"/>
      <c r="DG242" s="285"/>
      <c r="DH242" s="285"/>
      <c r="DI242" s="285"/>
      <c r="DJ242" s="285"/>
      <c r="DK242" s="285"/>
      <c r="DL242" s="285"/>
    </row>
    <row r="243" s="248" customFormat="1" ht="17.8" customHeight="1" spans="1:116">
      <c r="A243" s="258">
        <v>114</v>
      </c>
      <c r="B243" s="259" t="s">
        <v>16</v>
      </c>
      <c r="C243" s="260" t="s">
        <v>119</v>
      </c>
      <c r="D243" s="261" t="s">
        <v>44</v>
      </c>
      <c r="E243" s="37">
        <v>14</v>
      </c>
      <c r="F243" s="262" t="s">
        <v>45</v>
      </c>
      <c r="G243" s="39">
        <f t="shared" ref="G243:G247" si="42">E243+I243-I244</f>
        <v>4</v>
      </c>
      <c r="H243" s="40" t="s">
        <v>46</v>
      </c>
      <c r="I243" s="40">
        <f t="shared" si="40"/>
        <v>0</v>
      </c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77"/>
      <c r="AB243" s="277"/>
      <c r="AC243" s="277"/>
      <c r="AD243" s="277"/>
      <c r="AE243" s="277"/>
      <c r="AF243" s="277"/>
      <c r="AG243" s="277"/>
      <c r="AH243" s="277"/>
      <c r="AI243" s="277"/>
      <c r="AJ243" s="277"/>
      <c r="AK243" s="277"/>
      <c r="AL243" s="277"/>
      <c r="AM243" s="277"/>
      <c r="AN243" s="277"/>
      <c r="AO243" s="67"/>
      <c r="AP243" s="90"/>
      <c r="AQ243" s="284"/>
      <c r="AR243" s="284"/>
      <c r="AS243" s="99"/>
      <c r="AT243" s="99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  <c r="DL243" s="90"/>
    </row>
    <row r="244" s="249" customFormat="1" ht="17.8" customHeight="1" spans="1:116">
      <c r="A244" s="263"/>
      <c r="B244" s="259"/>
      <c r="C244" s="264"/>
      <c r="D244" s="261"/>
      <c r="E244" s="43"/>
      <c r="F244" s="265"/>
      <c r="G244" s="45"/>
      <c r="H244" s="46" t="s">
        <v>47</v>
      </c>
      <c r="I244" s="46">
        <f t="shared" si="40"/>
        <v>10</v>
      </c>
      <c r="J244" s="275"/>
      <c r="K244" s="275"/>
      <c r="L244" s="275"/>
      <c r="M244" s="275"/>
      <c r="N244" s="275"/>
      <c r="O244" s="275"/>
      <c r="P244" s="275"/>
      <c r="Q244" s="275">
        <v>10</v>
      </c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  <c r="AB244" s="275"/>
      <c r="AC244" s="275"/>
      <c r="AD244" s="275"/>
      <c r="AE244" s="275"/>
      <c r="AF244" s="275"/>
      <c r="AG244" s="275"/>
      <c r="AH244" s="275"/>
      <c r="AI244" s="275"/>
      <c r="AJ244" s="275"/>
      <c r="AK244" s="275"/>
      <c r="AL244" s="275"/>
      <c r="AM244" s="275"/>
      <c r="AN244" s="275"/>
      <c r="AO244" s="65"/>
      <c r="AP244" s="285"/>
      <c r="AQ244" s="286"/>
      <c r="AR244" s="286"/>
      <c r="AS244" s="32"/>
      <c r="AT244" s="32"/>
      <c r="AU244" s="285"/>
      <c r="AV244" s="285"/>
      <c r="AW244" s="285"/>
      <c r="AX244" s="285"/>
      <c r="AY244" s="285"/>
      <c r="AZ244" s="285"/>
      <c r="BA244" s="285"/>
      <c r="BB244" s="285"/>
      <c r="BC244" s="285"/>
      <c r="BD244" s="285"/>
      <c r="BE244" s="285"/>
      <c r="BF244" s="285"/>
      <c r="BG244" s="285"/>
      <c r="BH244" s="285"/>
      <c r="BI244" s="285"/>
      <c r="BJ244" s="285"/>
      <c r="BK244" s="285"/>
      <c r="BL244" s="285"/>
      <c r="BM244" s="285"/>
      <c r="BN244" s="285"/>
      <c r="BO244" s="285"/>
      <c r="BP244" s="285"/>
      <c r="BQ244" s="285"/>
      <c r="BR244" s="285"/>
      <c r="BS244" s="285"/>
      <c r="BT244" s="285"/>
      <c r="BU244" s="285"/>
      <c r="BV244" s="285"/>
      <c r="BW244" s="285"/>
      <c r="BX244" s="285"/>
      <c r="BY244" s="285"/>
      <c r="BZ244" s="285"/>
      <c r="CA244" s="285"/>
      <c r="CB244" s="285"/>
      <c r="CC244" s="285"/>
      <c r="CD244" s="285"/>
      <c r="CE244" s="285"/>
      <c r="CF244" s="285"/>
      <c r="CG244" s="285"/>
      <c r="CH244" s="285"/>
      <c r="CI244" s="285"/>
      <c r="CJ244" s="285"/>
      <c r="CK244" s="285"/>
      <c r="CL244" s="285"/>
      <c r="CM244" s="285"/>
      <c r="CN244" s="285"/>
      <c r="CO244" s="285"/>
      <c r="CP244" s="285"/>
      <c r="CQ244" s="285"/>
      <c r="CR244" s="285"/>
      <c r="CS244" s="285"/>
      <c r="CT244" s="285"/>
      <c r="CU244" s="285"/>
      <c r="CV244" s="285"/>
      <c r="CW244" s="285"/>
      <c r="CX244" s="285"/>
      <c r="CY244" s="285"/>
      <c r="CZ244" s="285"/>
      <c r="DA244" s="285"/>
      <c r="DB244" s="285"/>
      <c r="DC244" s="285"/>
      <c r="DD244" s="285"/>
      <c r="DE244" s="285"/>
      <c r="DF244" s="285"/>
      <c r="DG244" s="285"/>
      <c r="DH244" s="285"/>
      <c r="DI244" s="285"/>
      <c r="DJ244" s="285"/>
      <c r="DK244" s="285"/>
      <c r="DL244" s="285"/>
    </row>
    <row r="245" s="247" customFormat="1" ht="17.8" customHeight="1" spans="1:116">
      <c r="A245" s="258">
        <v>115</v>
      </c>
      <c r="B245" s="259" t="s">
        <v>16</v>
      </c>
      <c r="C245" s="295" t="s">
        <v>120</v>
      </c>
      <c r="D245" s="261" t="s">
        <v>44</v>
      </c>
      <c r="E245" s="37">
        <v>70</v>
      </c>
      <c r="F245" s="262" t="s">
        <v>45</v>
      </c>
      <c r="G245" s="39">
        <f t="shared" si="42"/>
        <v>70</v>
      </c>
      <c r="H245" s="293" t="s">
        <v>46</v>
      </c>
      <c r="I245" s="40">
        <f t="shared" si="40"/>
        <v>0</v>
      </c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  <c r="AA245" s="277"/>
      <c r="AB245" s="277"/>
      <c r="AC245" s="277"/>
      <c r="AD245" s="277"/>
      <c r="AE245" s="277"/>
      <c r="AF245" s="277"/>
      <c r="AG245" s="277"/>
      <c r="AH245" s="277"/>
      <c r="AI245" s="277"/>
      <c r="AJ245" s="277"/>
      <c r="AK245" s="277"/>
      <c r="AL245" s="277"/>
      <c r="AM245" s="277"/>
      <c r="AN245" s="277"/>
      <c r="AO245" s="67"/>
      <c r="AP245" s="90"/>
      <c r="AQ245" s="284"/>
      <c r="AR245" s="284"/>
      <c r="AS245" s="99"/>
      <c r="AT245" s="99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0"/>
      <c r="CR245" s="90"/>
      <c r="CS245" s="90"/>
      <c r="CT245" s="90"/>
      <c r="CU245" s="90"/>
      <c r="CV245" s="90"/>
      <c r="CW245" s="90"/>
      <c r="CX245" s="90"/>
      <c r="CY245" s="90"/>
      <c r="CZ245" s="90"/>
      <c r="DA245" s="90"/>
      <c r="DB245" s="90"/>
      <c r="DC245" s="90"/>
      <c r="DD245" s="90"/>
      <c r="DE245" s="90"/>
      <c r="DF245" s="90"/>
      <c r="DG245" s="90"/>
      <c r="DH245" s="90"/>
      <c r="DI245" s="90"/>
      <c r="DJ245" s="90"/>
      <c r="DK245" s="90"/>
      <c r="DL245" s="90"/>
    </row>
    <row r="246" s="250" customFormat="1" ht="17.8" customHeight="1" spans="1:116">
      <c r="A246" s="263"/>
      <c r="B246" s="259"/>
      <c r="C246" s="296"/>
      <c r="D246" s="261"/>
      <c r="E246" s="43"/>
      <c r="F246" s="265"/>
      <c r="G246" s="45"/>
      <c r="H246" s="46" t="s">
        <v>47</v>
      </c>
      <c r="I246" s="46">
        <f t="shared" si="40"/>
        <v>0</v>
      </c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  <c r="AB246" s="275"/>
      <c r="AC246" s="275"/>
      <c r="AD246" s="275"/>
      <c r="AE246" s="275"/>
      <c r="AF246" s="275"/>
      <c r="AG246" s="275"/>
      <c r="AH246" s="275"/>
      <c r="AI246" s="275"/>
      <c r="AJ246" s="275"/>
      <c r="AK246" s="275"/>
      <c r="AL246" s="275"/>
      <c r="AM246" s="275"/>
      <c r="AN246" s="275"/>
      <c r="AO246" s="65"/>
      <c r="AP246" s="285"/>
      <c r="AQ246" s="286"/>
      <c r="AR246" s="286"/>
      <c r="AS246" s="32"/>
      <c r="AT246" s="32"/>
      <c r="AU246" s="285"/>
      <c r="AV246" s="285"/>
      <c r="AW246" s="285"/>
      <c r="AX246" s="285"/>
      <c r="AY246" s="285"/>
      <c r="AZ246" s="285"/>
      <c r="BA246" s="285"/>
      <c r="BB246" s="285"/>
      <c r="BC246" s="285"/>
      <c r="BD246" s="285"/>
      <c r="BE246" s="285"/>
      <c r="BF246" s="285"/>
      <c r="BG246" s="285"/>
      <c r="BH246" s="285"/>
      <c r="BI246" s="285"/>
      <c r="BJ246" s="285"/>
      <c r="BK246" s="285"/>
      <c r="BL246" s="285"/>
      <c r="BM246" s="285"/>
      <c r="BN246" s="285"/>
      <c r="BO246" s="285"/>
      <c r="BP246" s="285"/>
      <c r="BQ246" s="285"/>
      <c r="BR246" s="285"/>
      <c r="BS246" s="285"/>
      <c r="BT246" s="285"/>
      <c r="BU246" s="285"/>
      <c r="BV246" s="285"/>
      <c r="BW246" s="285"/>
      <c r="BX246" s="285"/>
      <c r="BY246" s="285"/>
      <c r="BZ246" s="285"/>
      <c r="CA246" s="285"/>
      <c r="CB246" s="285"/>
      <c r="CC246" s="285"/>
      <c r="CD246" s="285"/>
      <c r="CE246" s="285"/>
      <c r="CF246" s="285"/>
      <c r="CG246" s="285"/>
      <c r="CH246" s="285"/>
      <c r="CI246" s="285"/>
      <c r="CJ246" s="285"/>
      <c r="CK246" s="285"/>
      <c r="CL246" s="285"/>
      <c r="CM246" s="285"/>
      <c r="CN246" s="285"/>
      <c r="CO246" s="285"/>
      <c r="CP246" s="285"/>
      <c r="CQ246" s="285"/>
      <c r="CR246" s="285"/>
      <c r="CS246" s="285"/>
      <c r="CT246" s="285"/>
      <c r="CU246" s="285"/>
      <c r="CV246" s="285"/>
      <c r="CW246" s="285"/>
      <c r="CX246" s="285"/>
      <c r="CY246" s="285"/>
      <c r="CZ246" s="285"/>
      <c r="DA246" s="285"/>
      <c r="DB246" s="285"/>
      <c r="DC246" s="285"/>
      <c r="DD246" s="285"/>
      <c r="DE246" s="285"/>
      <c r="DF246" s="285"/>
      <c r="DG246" s="285"/>
      <c r="DH246" s="285"/>
      <c r="DI246" s="285"/>
      <c r="DJ246" s="285"/>
      <c r="DK246" s="285"/>
      <c r="DL246" s="285"/>
    </row>
    <row r="247" s="247" customFormat="1" ht="17.8" customHeight="1" spans="1:116">
      <c r="A247" s="258">
        <v>116</v>
      </c>
      <c r="B247" s="259" t="s">
        <v>16</v>
      </c>
      <c r="C247" s="260" t="s">
        <v>121</v>
      </c>
      <c r="D247" s="266" t="s">
        <v>44</v>
      </c>
      <c r="E247" s="173">
        <v>160</v>
      </c>
      <c r="F247" s="262" t="s">
        <v>45</v>
      </c>
      <c r="G247" s="39">
        <f t="shared" si="42"/>
        <v>160</v>
      </c>
      <c r="H247" s="293" t="s">
        <v>46</v>
      </c>
      <c r="I247" s="40">
        <f t="shared" si="40"/>
        <v>0</v>
      </c>
      <c r="J247" s="299"/>
      <c r="K247" s="298"/>
      <c r="L247" s="298"/>
      <c r="M247" s="298"/>
      <c r="N247" s="298"/>
      <c r="O247" s="298"/>
      <c r="P247" s="298"/>
      <c r="Q247" s="301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  <c r="AC247" s="301"/>
      <c r="AD247" s="298"/>
      <c r="AE247" s="298"/>
      <c r="AF247" s="301"/>
      <c r="AG247" s="298"/>
      <c r="AH247" s="298"/>
      <c r="AI247" s="298"/>
      <c r="AJ247" s="301"/>
      <c r="AK247" s="298"/>
      <c r="AL247" s="298"/>
      <c r="AM247" s="298"/>
      <c r="AN247" s="298"/>
      <c r="AO247" s="67"/>
      <c r="AP247" s="90"/>
      <c r="AQ247" s="284"/>
      <c r="AR247" s="284"/>
      <c r="AS247" s="99"/>
      <c r="AT247" s="99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  <c r="DL247" s="90"/>
    </row>
    <row r="248" s="250" customFormat="1" ht="17.8" customHeight="1" spans="1:116">
      <c r="A248" s="263"/>
      <c r="B248" s="259"/>
      <c r="C248" s="264"/>
      <c r="D248" s="261"/>
      <c r="E248" s="174"/>
      <c r="F248" s="265"/>
      <c r="G248" s="45"/>
      <c r="H248" s="46" t="s">
        <v>47</v>
      </c>
      <c r="I248" s="46">
        <f t="shared" si="40"/>
        <v>0</v>
      </c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  <c r="AB248" s="275"/>
      <c r="AC248" s="275"/>
      <c r="AD248" s="275"/>
      <c r="AE248" s="275"/>
      <c r="AF248" s="275"/>
      <c r="AG248" s="275"/>
      <c r="AH248" s="275"/>
      <c r="AI248" s="275"/>
      <c r="AJ248" s="275"/>
      <c r="AK248" s="275"/>
      <c r="AL248" s="275"/>
      <c r="AM248" s="275"/>
      <c r="AN248" s="275"/>
      <c r="AO248" s="65"/>
      <c r="AP248" s="285"/>
      <c r="AQ248" s="286"/>
      <c r="AR248" s="286"/>
      <c r="AS248" s="32"/>
      <c r="AT248" s="32"/>
      <c r="AU248" s="285"/>
      <c r="AV248" s="285"/>
      <c r="AW248" s="285"/>
      <c r="AX248" s="285"/>
      <c r="AY248" s="285"/>
      <c r="AZ248" s="285"/>
      <c r="BA248" s="285"/>
      <c r="BB248" s="285"/>
      <c r="BC248" s="285"/>
      <c r="BD248" s="285"/>
      <c r="BE248" s="285"/>
      <c r="BF248" s="285"/>
      <c r="BG248" s="285"/>
      <c r="BH248" s="285"/>
      <c r="BI248" s="285"/>
      <c r="BJ248" s="285"/>
      <c r="BK248" s="285"/>
      <c r="BL248" s="285"/>
      <c r="BM248" s="285"/>
      <c r="BN248" s="285"/>
      <c r="BO248" s="285"/>
      <c r="BP248" s="285"/>
      <c r="BQ248" s="285"/>
      <c r="BR248" s="285"/>
      <c r="BS248" s="285"/>
      <c r="BT248" s="285"/>
      <c r="BU248" s="285"/>
      <c r="BV248" s="285"/>
      <c r="BW248" s="285"/>
      <c r="BX248" s="285"/>
      <c r="BY248" s="285"/>
      <c r="BZ248" s="285"/>
      <c r="CA248" s="285"/>
      <c r="CB248" s="285"/>
      <c r="CC248" s="285"/>
      <c r="CD248" s="285"/>
      <c r="CE248" s="285"/>
      <c r="CF248" s="285"/>
      <c r="CG248" s="285"/>
      <c r="CH248" s="285"/>
      <c r="CI248" s="285"/>
      <c r="CJ248" s="285"/>
      <c r="CK248" s="285"/>
      <c r="CL248" s="285"/>
      <c r="CM248" s="285"/>
      <c r="CN248" s="285"/>
      <c r="CO248" s="285"/>
      <c r="CP248" s="285"/>
      <c r="CQ248" s="285"/>
      <c r="CR248" s="285"/>
      <c r="CS248" s="285"/>
      <c r="CT248" s="285"/>
      <c r="CU248" s="285"/>
      <c r="CV248" s="285"/>
      <c r="CW248" s="285"/>
      <c r="CX248" s="285"/>
      <c r="CY248" s="285"/>
      <c r="CZ248" s="285"/>
      <c r="DA248" s="285"/>
      <c r="DB248" s="285"/>
      <c r="DC248" s="285"/>
      <c r="DD248" s="285"/>
      <c r="DE248" s="285"/>
      <c r="DF248" s="285"/>
      <c r="DG248" s="285"/>
      <c r="DH248" s="285"/>
      <c r="DI248" s="285"/>
      <c r="DJ248" s="285"/>
      <c r="DK248" s="285"/>
      <c r="DL248" s="285"/>
    </row>
    <row r="249" s="248" customFormat="1" ht="17.8" customHeight="1" spans="1:116">
      <c r="A249" s="258">
        <v>117</v>
      </c>
      <c r="B249" s="259" t="s">
        <v>16</v>
      </c>
      <c r="C249" s="260" t="s">
        <v>122</v>
      </c>
      <c r="D249" s="261" t="s">
        <v>44</v>
      </c>
      <c r="E249" s="37">
        <v>2680</v>
      </c>
      <c r="F249" s="262" t="s">
        <v>45</v>
      </c>
      <c r="G249" s="39">
        <f t="shared" ref="G249:G253" si="43">E249+I249-I250</f>
        <v>2680</v>
      </c>
      <c r="H249" s="40" t="s">
        <v>46</v>
      </c>
      <c r="I249" s="40">
        <f t="shared" si="40"/>
        <v>0</v>
      </c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  <c r="W249" s="277"/>
      <c r="X249" s="277"/>
      <c r="Y249" s="277"/>
      <c r="Z249" s="277"/>
      <c r="AA249" s="277"/>
      <c r="AB249" s="277"/>
      <c r="AC249" s="277"/>
      <c r="AD249" s="277"/>
      <c r="AE249" s="277"/>
      <c r="AF249" s="277"/>
      <c r="AG249" s="277"/>
      <c r="AH249" s="277"/>
      <c r="AI249" s="277"/>
      <c r="AJ249" s="277"/>
      <c r="AK249" s="277"/>
      <c r="AL249" s="277"/>
      <c r="AM249" s="277"/>
      <c r="AN249" s="277"/>
      <c r="AO249" s="67"/>
      <c r="AP249" s="90"/>
      <c r="AQ249" s="284"/>
      <c r="AR249" s="284"/>
      <c r="AS249" s="99"/>
      <c r="AT249" s="99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  <c r="CX249" s="90"/>
      <c r="CY249" s="90"/>
      <c r="CZ249" s="90"/>
      <c r="DA249" s="90"/>
      <c r="DB249" s="90"/>
      <c r="DC249" s="90"/>
      <c r="DD249" s="90"/>
      <c r="DE249" s="90"/>
      <c r="DF249" s="90"/>
      <c r="DG249" s="90"/>
      <c r="DH249" s="90"/>
      <c r="DI249" s="90"/>
      <c r="DJ249" s="90"/>
      <c r="DK249" s="90"/>
      <c r="DL249" s="90"/>
    </row>
    <row r="250" s="249" customFormat="1" ht="17.8" customHeight="1" spans="1:116">
      <c r="A250" s="263"/>
      <c r="B250" s="259"/>
      <c r="C250" s="264"/>
      <c r="D250" s="261"/>
      <c r="E250" s="43"/>
      <c r="F250" s="265"/>
      <c r="G250" s="45"/>
      <c r="H250" s="46" t="s">
        <v>47</v>
      </c>
      <c r="I250" s="46">
        <f t="shared" si="40"/>
        <v>0</v>
      </c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  <c r="AB250" s="275"/>
      <c r="AC250" s="275"/>
      <c r="AD250" s="275"/>
      <c r="AE250" s="275"/>
      <c r="AF250" s="275"/>
      <c r="AG250" s="275"/>
      <c r="AH250" s="275"/>
      <c r="AI250" s="275"/>
      <c r="AJ250" s="275"/>
      <c r="AK250" s="275"/>
      <c r="AL250" s="275"/>
      <c r="AM250" s="275"/>
      <c r="AN250" s="275"/>
      <c r="AO250" s="65"/>
      <c r="AP250" s="285"/>
      <c r="AQ250" s="286"/>
      <c r="AR250" s="286"/>
      <c r="AS250" s="32"/>
      <c r="AT250" s="32"/>
      <c r="AU250" s="285"/>
      <c r="AV250" s="285"/>
      <c r="AW250" s="285"/>
      <c r="AX250" s="285"/>
      <c r="AY250" s="285"/>
      <c r="AZ250" s="285"/>
      <c r="BA250" s="285"/>
      <c r="BB250" s="285"/>
      <c r="BC250" s="285"/>
      <c r="BD250" s="285"/>
      <c r="BE250" s="285"/>
      <c r="BF250" s="285"/>
      <c r="BG250" s="285"/>
      <c r="BH250" s="285"/>
      <c r="BI250" s="285"/>
      <c r="BJ250" s="285"/>
      <c r="BK250" s="285"/>
      <c r="BL250" s="285"/>
      <c r="BM250" s="285"/>
      <c r="BN250" s="285"/>
      <c r="BO250" s="285"/>
      <c r="BP250" s="285"/>
      <c r="BQ250" s="285"/>
      <c r="BR250" s="285"/>
      <c r="BS250" s="285"/>
      <c r="BT250" s="285"/>
      <c r="BU250" s="285"/>
      <c r="BV250" s="285"/>
      <c r="BW250" s="285"/>
      <c r="BX250" s="285"/>
      <c r="BY250" s="285"/>
      <c r="BZ250" s="285"/>
      <c r="CA250" s="285"/>
      <c r="CB250" s="285"/>
      <c r="CC250" s="285"/>
      <c r="CD250" s="285"/>
      <c r="CE250" s="285"/>
      <c r="CF250" s="285"/>
      <c r="CG250" s="285"/>
      <c r="CH250" s="285"/>
      <c r="CI250" s="285"/>
      <c r="CJ250" s="285"/>
      <c r="CK250" s="285"/>
      <c r="CL250" s="285"/>
      <c r="CM250" s="285"/>
      <c r="CN250" s="285"/>
      <c r="CO250" s="285"/>
      <c r="CP250" s="285"/>
      <c r="CQ250" s="285"/>
      <c r="CR250" s="285"/>
      <c r="CS250" s="285"/>
      <c r="CT250" s="285"/>
      <c r="CU250" s="285"/>
      <c r="CV250" s="285"/>
      <c r="CW250" s="285"/>
      <c r="CX250" s="285"/>
      <c r="CY250" s="285"/>
      <c r="CZ250" s="285"/>
      <c r="DA250" s="285"/>
      <c r="DB250" s="285"/>
      <c r="DC250" s="285"/>
      <c r="DD250" s="285"/>
      <c r="DE250" s="285"/>
      <c r="DF250" s="285"/>
      <c r="DG250" s="285"/>
      <c r="DH250" s="285"/>
      <c r="DI250" s="285"/>
      <c r="DJ250" s="285"/>
      <c r="DK250" s="285"/>
      <c r="DL250" s="285"/>
    </row>
    <row r="251" s="247" customFormat="1" ht="17.8" customHeight="1" spans="1:116">
      <c r="A251" s="258">
        <v>118</v>
      </c>
      <c r="B251" s="259" t="s">
        <v>16</v>
      </c>
      <c r="C251" s="295" t="s">
        <v>123</v>
      </c>
      <c r="D251" s="261" t="s">
        <v>44</v>
      </c>
      <c r="E251" s="37">
        <v>580</v>
      </c>
      <c r="F251" s="262" t="s">
        <v>45</v>
      </c>
      <c r="G251" s="39">
        <f t="shared" si="43"/>
        <v>580</v>
      </c>
      <c r="H251" s="293" t="s">
        <v>46</v>
      </c>
      <c r="I251" s="40">
        <f t="shared" si="40"/>
        <v>0</v>
      </c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77"/>
      <c r="AB251" s="277"/>
      <c r="AC251" s="277"/>
      <c r="AD251" s="277"/>
      <c r="AE251" s="277"/>
      <c r="AF251" s="277"/>
      <c r="AG251" s="277"/>
      <c r="AH251" s="277"/>
      <c r="AI251" s="277"/>
      <c r="AJ251" s="277"/>
      <c r="AK251" s="277"/>
      <c r="AL251" s="277"/>
      <c r="AM251" s="277"/>
      <c r="AN251" s="277"/>
      <c r="AO251" s="67"/>
      <c r="AP251" s="90"/>
      <c r="AQ251" s="284"/>
      <c r="AR251" s="284"/>
      <c r="AS251" s="99"/>
      <c r="AT251" s="99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  <c r="CX251" s="90"/>
      <c r="CY251" s="90"/>
      <c r="CZ251" s="90"/>
      <c r="DA251" s="90"/>
      <c r="DB251" s="90"/>
      <c r="DC251" s="90"/>
      <c r="DD251" s="90"/>
      <c r="DE251" s="90"/>
      <c r="DF251" s="90"/>
      <c r="DG251" s="90"/>
      <c r="DH251" s="90"/>
      <c r="DI251" s="90"/>
      <c r="DJ251" s="90"/>
      <c r="DK251" s="90"/>
      <c r="DL251" s="90"/>
    </row>
    <row r="252" s="250" customFormat="1" ht="17.8" customHeight="1" spans="1:116">
      <c r="A252" s="263"/>
      <c r="B252" s="259"/>
      <c r="C252" s="296"/>
      <c r="D252" s="261"/>
      <c r="E252" s="43"/>
      <c r="F252" s="265"/>
      <c r="G252" s="45"/>
      <c r="H252" s="46" t="s">
        <v>47</v>
      </c>
      <c r="I252" s="46">
        <f t="shared" si="40"/>
        <v>0</v>
      </c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  <c r="AB252" s="275"/>
      <c r="AC252" s="275"/>
      <c r="AD252" s="275"/>
      <c r="AE252" s="275"/>
      <c r="AF252" s="275"/>
      <c r="AG252" s="275"/>
      <c r="AH252" s="275"/>
      <c r="AI252" s="275"/>
      <c r="AJ252" s="275"/>
      <c r="AK252" s="275"/>
      <c r="AL252" s="275"/>
      <c r="AM252" s="275"/>
      <c r="AN252" s="275"/>
      <c r="AO252" s="65"/>
      <c r="AP252" s="285"/>
      <c r="AQ252" s="286"/>
      <c r="AR252" s="286"/>
      <c r="AS252" s="32"/>
      <c r="AT252" s="32"/>
      <c r="AU252" s="285"/>
      <c r="AV252" s="285"/>
      <c r="AW252" s="285"/>
      <c r="AX252" s="285"/>
      <c r="AY252" s="285"/>
      <c r="AZ252" s="285"/>
      <c r="BA252" s="285"/>
      <c r="BB252" s="285"/>
      <c r="BC252" s="285"/>
      <c r="BD252" s="285"/>
      <c r="BE252" s="285"/>
      <c r="BF252" s="285"/>
      <c r="BG252" s="285"/>
      <c r="BH252" s="285"/>
      <c r="BI252" s="285"/>
      <c r="BJ252" s="285"/>
      <c r="BK252" s="285"/>
      <c r="BL252" s="285"/>
      <c r="BM252" s="285"/>
      <c r="BN252" s="285"/>
      <c r="BO252" s="285"/>
      <c r="BP252" s="285"/>
      <c r="BQ252" s="285"/>
      <c r="BR252" s="285"/>
      <c r="BS252" s="285"/>
      <c r="BT252" s="285"/>
      <c r="BU252" s="285"/>
      <c r="BV252" s="285"/>
      <c r="BW252" s="285"/>
      <c r="BX252" s="285"/>
      <c r="BY252" s="285"/>
      <c r="BZ252" s="285"/>
      <c r="CA252" s="285"/>
      <c r="CB252" s="285"/>
      <c r="CC252" s="285"/>
      <c r="CD252" s="285"/>
      <c r="CE252" s="285"/>
      <c r="CF252" s="285"/>
      <c r="CG252" s="285"/>
      <c r="CH252" s="285"/>
      <c r="CI252" s="285"/>
      <c r="CJ252" s="285"/>
      <c r="CK252" s="285"/>
      <c r="CL252" s="285"/>
      <c r="CM252" s="285"/>
      <c r="CN252" s="285"/>
      <c r="CO252" s="285"/>
      <c r="CP252" s="285"/>
      <c r="CQ252" s="285"/>
      <c r="CR252" s="285"/>
      <c r="CS252" s="285"/>
      <c r="CT252" s="285"/>
      <c r="CU252" s="285"/>
      <c r="CV252" s="285"/>
      <c r="CW252" s="285"/>
      <c r="CX252" s="285"/>
      <c r="CY252" s="285"/>
      <c r="CZ252" s="285"/>
      <c r="DA252" s="285"/>
      <c r="DB252" s="285"/>
      <c r="DC252" s="285"/>
      <c r="DD252" s="285"/>
      <c r="DE252" s="285"/>
      <c r="DF252" s="285"/>
      <c r="DG252" s="285"/>
      <c r="DH252" s="285"/>
      <c r="DI252" s="285"/>
      <c r="DJ252" s="285"/>
      <c r="DK252" s="285"/>
      <c r="DL252" s="285"/>
    </row>
    <row r="253" s="247" customFormat="1" ht="17.8" customHeight="1" spans="1:116">
      <c r="A253" s="258">
        <v>119</v>
      </c>
      <c r="B253" s="259" t="s">
        <v>16</v>
      </c>
      <c r="C253" s="260" t="s">
        <v>124</v>
      </c>
      <c r="D253" s="266" t="s">
        <v>44</v>
      </c>
      <c r="E253" s="173">
        <v>4270</v>
      </c>
      <c r="F253" s="262" t="s">
        <v>45</v>
      </c>
      <c r="G253" s="39">
        <f t="shared" si="43"/>
        <v>270</v>
      </c>
      <c r="H253" s="293" t="s">
        <v>46</v>
      </c>
      <c r="I253" s="40">
        <f t="shared" si="40"/>
        <v>0</v>
      </c>
      <c r="J253" s="299"/>
      <c r="K253" s="298"/>
      <c r="L253" s="298"/>
      <c r="M253" s="298"/>
      <c r="N253" s="298"/>
      <c r="O253" s="298"/>
      <c r="P253" s="298"/>
      <c r="Q253" s="301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301"/>
      <c r="AD253" s="298"/>
      <c r="AE253" s="298"/>
      <c r="AF253" s="301"/>
      <c r="AG253" s="298"/>
      <c r="AH253" s="298"/>
      <c r="AI253" s="298"/>
      <c r="AJ253" s="301"/>
      <c r="AK253" s="298"/>
      <c r="AL253" s="298"/>
      <c r="AM253" s="301"/>
      <c r="AN253" s="298"/>
      <c r="AO253" s="67"/>
      <c r="AP253" s="90"/>
      <c r="AQ253" s="284"/>
      <c r="AR253" s="284"/>
      <c r="AS253" s="99"/>
      <c r="AT253" s="99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0"/>
      <c r="CR253" s="90"/>
      <c r="CS253" s="90"/>
      <c r="CT253" s="90"/>
      <c r="CU253" s="90"/>
      <c r="CV253" s="90"/>
      <c r="CW253" s="90"/>
      <c r="CX253" s="90"/>
      <c r="CY253" s="90"/>
      <c r="CZ253" s="90"/>
      <c r="DA253" s="90"/>
      <c r="DB253" s="90"/>
      <c r="DC253" s="90"/>
      <c r="DD253" s="90"/>
      <c r="DE253" s="90"/>
      <c r="DF253" s="90"/>
      <c r="DG253" s="90"/>
      <c r="DH253" s="90"/>
      <c r="DI253" s="90"/>
      <c r="DJ253" s="90"/>
      <c r="DK253" s="90"/>
      <c r="DL253" s="90"/>
    </row>
    <row r="254" s="250" customFormat="1" ht="17.8" customHeight="1" spans="1:116">
      <c r="A254" s="263"/>
      <c r="B254" s="259"/>
      <c r="C254" s="264"/>
      <c r="D254" s="261"/>
      <c r="E254" s="174"/>
      <c r="F254" s="265"/>
      <c r="G254" s="45"/>
      <c r="H254" s="46" t="s">
        <v>47</v>
      </c>
      <c r="I254" s="46">
        <f t="shared" si="40"/>
        <v>4000</v>
      </c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  <c r="AB254" s="275"/>
      <c r="AC254" s="275"/>
      <c r="AD254" s="275"/>
      <c r="AE254" s="275"/>
      <c r="AF254" s="275"/>
      <c r="AG254" s="275">
        <v>4000</v>
      </c>
      <c r="AH254" s="275"/>
      <c r="AI254" s="275"/>
      <c r="AJ254" s="275"/>
      <c r="AK254" s="275"/>
      <c r="AL254" s="275"/>
      <c r="AM254" s="275"/>
      <c r="AN254" s="275"/>
      <c r="AO254" s="65"/>
      <c r="AP254" s="285"/>
      <c r="AQ254" s="286"/>
      <c r="AR254" s="286"/>
      <c r="AS254" s="32"/>
      <c r="AT254" s="32"/>
      <c r="AU254" s="285"/>
      <c r="AV254" s="285"/>
      <c r="AW254" s="285"/>
      <c r="AX254" s="285"/>
      <c r="AY254" s="285"/>
      <c r="AZ254" s="285"/>
      <c r="BA254" s="285"/>
      <c r="BB254" s="285"/>
      <c r="BC254" s="285"/>
      <c r="BD254" s="285"/>
      <c r="BE254" s="285"/>
      <c r="BF254" s="285"/>
      <c r="BG254" s="285"/>
      <c r="BH254" s="285"/>
      <c r="BI254" s="285"/>
      <c r="BJ254" s="285"/>
      <c r="BK254" s="285"/>
      <c r="BL254" s="285"/>
      <c r="BM254" s="285"/>
      <c r="BN254" s="285"/>
      <c r="BO254" s="285"/>
      <c r="BP254" s="285"/>
      <c r="BQ254" s="285"/>
      <c r="BR254" s="285"/>
      <c r="BS254" s="285"/>
      <c r="BT254" s="285"/>
      <c r="BU254" s="285"/>
      <c r="BV254" s="285"/>
      <c r="BW254" s="285"/>
      <c r="BX254" s="285"/>
      <c r="BY254" s="285"/>
      <c r="BZ254" s="285"/>
      <c r="CA254" s="285"/>
      <c r="CB254" s="285"/>
      <c r="CC254" s="285"/>
      <c r="CD254" s="285"/>
      <c r="CE254" s="285"/>
      <c r="CF254" s="285"/>
      <c r="CG254" s="285"/>
      <c r="CH254" s="285"/>
      <c r="CI254" s="285"/>
      <c r="CJ254" s="285"/>
      <c r="CK254" s="285"/>
      <c r="CL254" s="285"/>
      <c r="CM254" s="285"/>
      <c r="CN254" s="285"/>
      <c r="CO254" s="285"/>
      <c r="CP254" s="285"/>
      <c r="CQ254" s="285"/>
      <c r="CR254" s="285"/>
      <c r="CS254" s="285"/>
      <c r="CT254" s="285"/>
      <c r="CU254" s="285"/>
      <c r="CV254" s="285"/>
      <c r="CW254" s="285"/>
      <c r="CX254" s="285"/>
      <c r="CY254" s="285"/>
      <c r="CZ254" s="285"/>
      <c r="DA254" s="285"/>
      <c r="DB254" s="285"/>
      <c r="DC254" s="285"/>
      <c r="DD254" s="285"/>
      <c r="DE254" s="285"/>
      <c r="DF254" s="285"/>
      <c r="DG254" s="285"/>
      <c r="DH254" s="285"/>
      <c r="DI254" s="285"/>
      <c r="DJ254" s="285"/>
      <c r="DK254" s="285"/>
      <c r="DL254" s="285"/>
    </row>
    <row r="255" s="248" customFormat="1" ht="17.8" customHeight="1" spans="1:116">
      <c r="A255" s="258">
        <v>120</v>
      </c>
      <c r="B255" s="259" t="s">
        <v>16</v>
      </c>
      <c r="C255" s="260" t="s">
        <v>125</v>
      </c>
      <c r="D255" s="261" t="s">
        <v>53</v>
      </c>
      <c r="E255" s="37">
        <v>24320</v>
      </c>
      <c r="F255" s="262" t="s">
        <v>45</v>
      </c>
      <c r="G255" s="39">
        <f t="shared" ref="G255:G259" si="44">E255+I255-I256</f>
        <v>24320</v>
      </c>
      <c r="H255" s="40" t="s">
        <v>46</v>
      </c>
      <c r="I255" s="40">
        <f t="shared" si="40"/>
        <v>0</v>
      </c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  <c r="AF255" s="277"/>
      <c r="AG255" s="277"/>
      <c r="AH255" s="277"/>
      <c r="AI255" s="277"/>
      <c r="AJ255" s="277"/>
      <c r="AK255" s="277"/>
      <c r="AL255" s="277"/>
      <c r="AM255" s="277"/>
      <c r="AN255" s="277"/>
      <c r="AO255" s="67"/>
      <c r="AP255" s="90"/>
      <c r="AQ255" s="284"/>
      <c r="AR255" s="284"/>
      <c r="AS255" s="99"/>
      <c r="AT255" s="99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0"/>
      <c r="CR255" s="90"/>
      <c r="CS255" s="90"/>
      <c r="CT255" s="90"/>
      <c r="CU255" s="90"/>
      <c r="CV255" s="90"/>
      <c r="CW255" s="90"/>
      <c r="CX255" s="90"/>
      <c r="CY255" s="90"/>
      <c r="CZ255" s="90"/>
      <c r="DA255" s="90"/>
      <c r="DB255" s="90"/>
      <c r="DC255" s="90"/>
      <c r="DD255" s="90"/>
      <c r="DE255" s="90"/>
      <c r="DF255" s="90"/>
      <c r="DG255" s="90"/>
      <c r="DH255" s="90"/>
      <c r="DI255" s="90"/>
      <c r="DJ255" s="90"/>
      <c r="DK255" s="90"/>
      <c r="DL255" s="90"/>
    </row>
    <row r="256" s="249" customFormat="1" ht="17.8" customHeight="1" spans="1:116">
      <c r="A256" s="263"/>
      <c r="B256" s="259"/>
      <c r="C256" s="264"/>
      <c r="D256" s="261"/>
      <c r="E256" s="43"/>
      <c r="F256" s="265"/>
      <c r="G256" s="45"/>
      <c r="H256" s="46" t="s">
        <v>47</v>
      </c>
      <c r="I256" s="46">
        <f t="shared" si="40"/>
        <v>0</v>
      </c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  <c r="AB256" s="275"/>
      <c r="AC256" s="275"/>
      <c r="AD256" s="275"/>
      <c r="AE256" s="275"/>
      <c r="AF256" s="275"/>
      <c r="AG256" s="275"/>
      <c r="AH256" s="275"/>
      <c r="AI256" s="275"/>
      <c r="AJ256" s="275"/>
      <c r="AK256" s="275"/>
      <c r="AL256" s="275"/>
      <c r="AM256" s="275"/>
      <c r="AN256" s="275"/>
      <c r="AO256" s="65"/>
      <c r="AP256" s="285"/>
      <c r="AQ256" s="286"/>
      <c r="AR256" s="286"/>
      <c r="AS256" s="32"/>
      <c r="AT256" s="32"/>
      <c r="AU256" s="285"/>
      <c r="AV256" s="285"/>
      <c r="AW256" s="285"/>
      <c r="AX256" s="285"/>
      <c r="AY256" s="285"/>
      <c r="AZ256" s="285"/>
      <c r="BA256" s="285"/>
      <c r="BB256" s="285"/>
      <c r="BC256" s="285"/>
      <c r="BD256" s="285"/>
      <c r="BE256" s="285"/>
      <c r="BF256" s="285"/>
      <c r="BG256" s="285"/>
      <c r="BH256" s="285"/>
      <c r="BI256" s="285"/>
      <c r="BJ256" s="285"/>
      <c r="BK256" s="285"/>
      <c r="BL256" s="285"/>
      <c r="BM256" s="285"/>
      <c r="BN256" s="285"/>
      <c r="BO256" s="285"/>
      <c r="BP256" s="285"/>
      <c r="BQ256" s="285"/>
      <c r="BR256" s="285"/>
      <c r="BS256" s="285"/>
      <c r="BT256" s="285"/>
      <c r="BU256" s="285"/>
      <c r="BV256" s="285"/>
      <c r="BW256" s="285"/>
      <c r="BX256" s="285"/>
      <c r="BY256" s="285"/>
      <c r="BZ256" s="285"/>
      <c r="CA256" s="285"/>
      <c r="CB256" s="285"/>
      <c r="CC256" s="285"/>
      <c r="CD256" s="285"/>
      <c r="CE256" s="285"/>
      <c r="CF256" s="285"/>
      <c r="CG256" s="285"/>
      <c r="CH256" s="285"/>
      <c r="CI256" s="285"/>
      <c r="CJ256" s="285"/>
      <c r="CK256" s="285"/>
      <c r="CL256" s="285"/>
      <c r="CM256" s="285"/>
      <c r="CN256" s="285"/>
      <c r="CO256" s="285"/>
      <c r="CP256" s="285"/>
      <c r="CQ256" s="285"/>
      <c r="CR256" s="285"/>
      <c r="CS256" s="285"/>
      <c r="CT256" s="285"/>
      <c r="CU256" s="285"/>
      <c r="CV256" s="285"/>
      <c r="CW256" s="285"/>
      <c r="CX256" s="285"/>
      <c r="CY256" s="285"/>
      <c r="CZ256" s="285"/>
      <c r="DA256" s="285"/>
      <c r="DB256" s="285"/>
      <c r="DC256" s="285"/>
      <c r="DD256" s="285"/>
      <c r="DE256" s="285"/>
      <c r="DF256" s="285"/>
      <c r="DG256" s="285"/>
      <c r="DH256" s="285"/>
      <c r="DI256" s="285"/>
      <c r="DJ256" s="285"/>
      <c r="DK256" s="285"/>
      <c r="DL256" s="285"/>
    </row>
    <row r="257" s="247" customFormat="1" ht="17.8" customHeight="1" spans="1:116">
      <c r="A257" s="258">
        <v>121</v>
      </c>
      <c r="B257" s="259" t="s">
        <v>16</v>
      </c>
      <c r="C257" s="295" t="s">
        <v>117</v>
      </c>
      <c r="D257" s="261" t="s">
        <v>48</v>
      </c>
      <c r="E257" s="37">
        <v>0</v>
      </c>
      <c r="F257" s="262" t="s">
        <v>45</v>
      </c>
      <c r="G257" s="39">
        <f t="shared" si="44"/>
        <v>0</v>
      </c>
      <c r="H257" s="293" t="s">
        <v>46</v>
      </c>
      <c r="I257" s="40">
        <f t="shared" si="40"/>
        <v>0</v>
      </c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77"/>
      <c r="AB257" s="277"/>
      <c r="AC257" s="277"/>
      <c r="AD257" s="277"/>
      <c r="AE257" s="277"/>
      <c r="AF257" s="277"/>
      <c r="AG257" s="277"/>
      <c r="AH257" s="277"/>
      <c r="AI257" s="277"/>
      <c r="AJ257" s="277"/>
      <c r="AK257" s="277"/>
      <c r="AL257" s="277"/>
      <c r="AM257" s="277"/>
      <c r="AN257" s="277"/>
      <c r="AO257" s="67"/>
      <c r="AP257" s="90"/>
      <c r="AQ257" s="284"/>
      <c r="AR257" s="284"/>
      <c r="AS257" s="99"/>
      <c r="AT257" s="99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0"/>
      <c r="CR257" s="90"/>
      <c r="CS257" s="90"/>
      <c r="CT257" s="90"/>
      <c r="CU257" s="90"/>
      <c r="CV257" s="90"/>
      <c r="CW257" s="90"/>
      <c r="CX257" s="90"/>
      <c r="CY257" s="90"/>
      <c r="CZ257" s="90"/>
      <c r="DA257" s="90"/>
      <c r="DB257" s="90"/>
      <c r="DC257" s="90"/>
      <c r="DD257" s="90"/>
      <c r="DE257" s="90"/>
      <c r="DF257" s="90"/>
      <c r="DG257" s="90"/>
      <c r="DH257" s="90"/>
      <c r="DI257" s="90"/>
      <c r="DJ257" s="90"/>
      <c r="DK257" s="90"/>
      <c r="DL257" s="90"/>
    </row>
    <row r="258" s="250" customFormat="1" ht="17.8" customHeight="1" spans="1:116">
      <c r="A258" s="263"/>
      <c r="B258" s="259"/>
      <c r="C258" s="296"/>
      <c r="D258" s="261"/>
      <c r="E258" s="43"/>
      <c r="F258" s="265"/>
      <c r="G258" s="45"/>
      <c r="H258" s="46" t="s">
        <v>47</v>
      </c>
      <c r="I258" s="46">
        <f t="shared" si="40"/>
        <v>0</v>
      </c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  <c r="AB258" s="275"/>
      <c r="AC258" s="275"/>
      <c r="AD258" s="275"/>
      <c r="AE258" s="275"/>
      <c r="AF258" s="275"/>
      <c r="AG258" s="275"/>
      <c r="AH258" s="275"/>
      <c r="AI258" s="275"/>
      <c r="AJ258" s="275"/>
      <c r="AK258" s="275"/>
      <c r="AL258" s="275"/>
      <c r="AM258" s="275"/>
      <c r="AN258" s="275"/>
      <c r="AO258" s="65"/>
      <c r="AP258" s="285"/>
      <c r="AQ258" s="286"/>
      <c r="AR258" s="286"/>
      <c r="AS258" s="32"/>
      <c r="AT258" s="32"/>
      <c r="AU258" s="285"/>
      <c r="AV258" s="285"/>
      <c r="AW258" s="285"/>
      <c r="AX258" s="285"/>
      <c r="AY258" s="285"/>
      <c r="AZ258" s="285"/>
      <c r="BA258" s="285"/>
      <c r="BB258" s="285"/>
      <c r="BC258" s="285"/>
      <c r="BD258" s="285"/>
      <c r="BE258" s="285"/>
      <c r="BF258" s="285"/>
      <c r="BG258" s="285"/>
      <c r="BH258" s="285"/>
      <c r="BI258" s="285"/>
      <c r="BJ258" s="285"/>
      <c r="BK258" s="285"/>
      <c r="BL258" s="285"/>
      <c r="BM258" s="285"/>
      <c r="BN258" s="285"/>
      <c r="BO258" s="285"/>
      <c r="BP258" s="285"/>
      <c r="BQ258" s="285"/>
      <c r="BR258" s="285"/>
      <c r="BS258" s="285"/>
      <c r="BT258" s="285"/>
      <c r="BU258" s="285"/>
      <c r="BV258" s="285"/>
      <c r="BW258" s="285"/>
      <c r="BX258" s="285"/>
      <c r="BY258" s="285"/>
      <c r="BZ258" s="285"/>
      <c r="CA258" s="285"/>
      <c r="CB258" s="285"/>
      <c r="CC258" s="285"/>
      <c r="CD258" s="285"/>
      <c r="CE258" s="285"/>
      <c r="CF258" s="285"/>
      <c r="CG258" s="285"/>
      <c r="CH258" s="285"/>
      <c r="CI258" s="285"/>
      <c r="CJ258" s="285"/>
      <c r="CK258" s="285"/>
      <c r="CL258" s="285"/>
      <c r="CM258" s="285"/>
      <c r="CN258" s="285"/>
      <c r="CO258" s="285"/>
      <c r="CP258" s="285"/>
      <c r="CQ258" s="285"/>
      <c r="CR258" s="285"/>
      <c r="CS258" s="285"/>
      <c r="CT258" s="285"/>
      <c r="CU258" s="285"/>
      <c r="CV258" s="285"/>
      <c r="CW258" s="285"/>
      <c r="CX258" s="285"/>
      <c r="CY258" s="285"/>
      <c r="CZ258" s="285"/>
      <c r="DA258" s="285"/>
      <c r="DB258" s="285"/>
      <c r="DC258" s="285"/>
      <c r="DD258" s="285"/>
      <c r="DE258" s="285"/>
      <c r="DF258" s="285"/>
      <c r="DG258" s="285"/>
      <c r="DH258" s="285"/>
      <c r="DI258" s="285"/>
      <c r="DJ258" s="285"/>
      <c r="DK258" s="285"/>
      <c r="DL258" s="285"/>
    </row>
    <row r="259" s="247" customFormat="1" ht="17.8" customHeight="1" spans="1:116">
      <c r="A259" s="258">
        <v>122</v>
      </c>
      <c r="B259" s="259" t="s">
        <v>16</v>
      </c>
      <c r="C259" s="260" t="s">
        <v>118</v>
      </c>
      <c r="D259" s="266" t="s">
        <v>48</v>
      </c>
      <c r="E259" s="173">
        <v>790</v>
      </c>
      <c r="F259" s="262" t="s">
        <v>45</v>
      </c>
      <c r="G259" s="39">
        <f t="shared" si="44"/>
        <v>790</v>
      </c>
      <c r="H259" s="293" t="s">
        <v>46</v>
      </c>
      <c r="I259" s="40">
        <f t="shared" si="40"/>
        <v>0</v>
      </c>
      <c r="J259" s="299"/>
      <c r="K259" s="298"/>
      <c r="L259" s="298"/>
      <c r="M259" s="298"/>
      <c r="N259" s="298"/>
      <c r="O259" s="298"/>
      <c r="P259" s="298"/>
      <c r="Q259" s="301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301"/>
      <c r="AD259" s="298"/>
      <c r="AE259" s="298"/>
      <c r="AF259" s="301"/>
      <c r="AG259" s="298"/>
      <c r="AH259" s="298"/>
      <c r="AI259" s="298"/>
      <c r="AJ259" s="301"/>
      <c r="AK259" s="298"/>
      <c r="AL259" s="298"/>
      <c r="AM259" s="298"/>
      <c r="AN259" s="298"/>
      <c r="AO259" s="67"/>
      <c r="AP259" s="90"/>
      <c r="AQ259" s="284"/>
      <c r="AR259" s="284"/>
      <c r="AS259" s="99"/>
      <c r="AT259" s="99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0"/>
      <c r="CR259" s="90"/>
      <c r="CS259" s="90"/>
      <c r="CT259" s="90"/>
      <c r="CU259" s="90"/>
      <c r="CV259" s="90"/>
      <c r="CW259" s="90"/>
      <c r="CX259" s="90"/>
      <c r="CY259" s="90"/>
      <c r="CZ259" s="90"/>
      <c r="DA259" s="90"/>
      <c r="DB259" s="90"/>
      <c r="DC259" s="90"/>
      <c r="DD259" s="90"/>
      <c r="DE259" s="90"/>
      <c r="DF259" s="90"/>
      <c r="DG259" s="90"/>
      <c r="DH259" s="90"/>
      <c r="DI259" s="90"/>
      <c r="DJ259" s="90"/>
      <c r="DK259" s="90"/>
      <c r="DL259" s="90"/>
    </row>
    <row r="260" s="250" customFormat="1" ht="17.8" customHeight="1" spans="1:116">
      <c r="A260" s="263"/>
      <c r="B260" s="259"/>
      <c r="C260" s="264"/>
      <c r="D260" s="261"/>
      <c r="E260" s="174"/>
      <c r="F260" s="265"/>
      <c r="G260" s="45"/>
      <c r="H260" s="46" t="s">
        <v>47</v>
      </c>
      <c r="I260" s="46">
        <f t="shared" ref="I260:I271" si="45">SUM(J260:AO260)</f>
        <v>0</v>
      </c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  <c r="AB260" s="275"/>
      <c r="AC260" s="275"/>
      <c r="AD260" s="275"/>
      <c r="AE260" s="275"/>
      <c r="AF260" s="275"/>
      <c r="AG260" s="275"/>
      <c r="AH260" s="275"/>
      <c r="AI260" s="275"/>
      <c r="AJ260" s="275"/>
      <c r="AK260" s="275"/>
      <c r="AL260" s="275"/>
      <c r="AM260" s="275"/>
      <c r="AN260" s="275"/>
      <c r="AO260" s="65"/>
      <c r="AP260" s="285"/>
      <c r="AQ260" s="286"/>
      <c r="AR260" s="286"/>
      <c r="AS260" s="32"/>
      <c r="AT260" s="32"/>
      <c r="AU260" s="285"/>
      <c r="AV260" s="285"/>
      <c r="AW260" s="285"/>
      <c r="AX260" s="285"/>
      <c r="AY260" s="285"/>
      <c r="AZ260" s="285"/>
      <c r="BA260" s="285"/>
      <c r="BB260" s="285"/>
      <c r="BC260" s="285"/>
      <c r="BD260" s="285"/>
      <c r="BE260" s="285"/>
      <c r="BF260" s="285"/>
      <c r="BG260" s="285"/>
      <c r="BH260" s="285"/>
      <c r="BI260" s="285"/>
      <c r="BJ260" s="285"/>
      <c r="BK260" s="285"/>
      <c r="BL260" s="285"/>
      <c r="BM260" s="285"/>
      <c r="BN260" s="285"/>
      <c r="BO260" s="285"/>
      <c r="BP260" s="285"/>
      <c r="BQ260" s="285"/>
      <c r="BR260" s="285"/>
      <c r="BS260" s="285"/>
      <c r="BT260" s="285"/>
      <c r="BU260" s="285"/>
      <c r="BV260" s="285"/>
      <c r="BW260" s="285"/>
      <c r="BX260" s="285"/>
      <c r="BY260" s="285"/>
      <c r="BZ260" s="285"/>
      <c r="CA260" s="285"/>
      <c r="CB260" s="285"/>
      <c r="CC260" s="285"/>
      <c r="CD260" s="285"/>
      <c r="CE260" s="285"/>
      <c r="CF260" s="285"/>
      <c r="CG260" s="285"/>
      <c r="CH260" s="285"/>
      <c r="CI260" s="285"/>
      <c r="CJ260" s="285"/>
      <c r="CK260" s="285"/>
      <c r="CL260" s="285"/>
      <c r="CM260" s="285"/>
      <c r="CN260" s="285"/>
      <c r="CO260" s="285"/>
      <c r="CP260" s="285"/>
      <c r="CQ260" s="285"/>
      <c r="CR260" s="285"/>
      <c r="CS260" s="285"/>
      <c r="CT260" s="285"/>
      <c r="CU260" s="285"/>
      <c r="CV260" s="285"/>
      <c r="CW260" s="285"/>
      <c r="CX260" s="285"/>
      <c r="CY260" s="285"/>
      <c r="CZ260" s="285"/>
      <c r="DA260" s="285"/>
      <c r="DB260" s="285"/>
      <c r="DC260" s="285"/>
      <c r="DD260" s="285"/>
      <c r="DE260" s="285"/>
      <c r="DF260" s="285"/>
      <c r="DG260" s="285"/>
      <c r="DH260" s="285"/>
      <c r="DI260" s="285"/>
      <c r="DJ260" s="285"/>
      <c r="DK260" s="285"/>
      <c r="DL260" s="285"/>
    </row>
    <row r="261" s="248" customFormat="1" ht="17.8" customHeight="1" spans="1:116">
      <c r="A261" s="258">
        <v>123</v>
      </c>
      <c r="B261" s="259" t="s">
        <v>16</v>
      </c>
      <c r="C261" s="260" t="s">
        <v>119</v>
      </c>
      <c r="D261" s="261" t="s">
        <v>48</v>
      </c>
      <c r="E261" s="37">
        <v>5000</v>
      </c>
      <c r="F261" s="262" t="s">
        <v>45</v>
      </c>
      <c r="G261" s="39">
        <f t="shared" ref="G261:G265" si="46">E261+I261-I262</f>
        <v>5000</v>
      </c>
      <c r="H261" s="40" t="s">
        <v>46</v>
      </c>
      <c r="I261" s="40">
        <f t="shared" si="45"/>
        <v>0</v>
      </c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77"/>
      <c r="AB261" s="277"/>
      <c r="AC261" s="277"/>
      <c r="AD261" s="277"/>
      <c r="AE261" s="277"/>
      <c r="AF261" s="277"/>
      <c r="AG261" s="277"/>
      <c r="AH261" s="277"/>
      <c r="AI261" s="277"/>
      <c r="AJ261" s="277"/>
      <c r="AK261" s="277"/>
      <c r="AL261" s="277"/>
      <c r="AM261" s="277"/>
      <c r="AN261" s="277"/>
      <c r="AO261" s="67"/>
      <c r="AP261" s="90"/>
      <c r="AQ261" s="284"/>
      <c r="AR261" s="284"/>
      <c r="AS261" s="99"/>
      <c r="AT261" s="99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0"/>
      <c r="CR261" s="90"/>
      <c r="CS261" s="90"/>
      <c r="CT261" s="90"/>
      <c r="CU261" s="90"/>
      <c r="CV261" s="90"/>
      <c r="CW261" s="90"/>
      <c r="CX261" s="90"/>
      <c r="CY261" s="90"/>
      <c r="CZ261" s="90"/>
      <c r="DA261" s="90"/>
      <c r="DB261" s="90"/>
      <c r="DC261" s="90"/>
      <c r="DD261" s="90"/>
      <c r="DE261" s="90"/>
      <c r="DF261" s="90"/>
      <c r="DG261" s="90"/>
      <c r="DH261" s="90"/>
      <c r="DI261" s="90"/>
      <c r="DJ261" s="90"/>
      <c r="DK261" s="90"/>
      <c r="DL261" s="90"/>
    </row>
    <row r="262" s="249" customFormat="1" ht="17.8" customHeight="1" spans="1:116">
      <c r="A262" s="263"/>
      <c r="B262" s="259"/>
      <c r="C262" s="264"/>
      <c r="D262" s="261"/>
      <c r="E262" s="43"/>
      <c r="F262" s="265"/>
      <c r="G262" s="45"/>
      <c r="H262" s="46" t="s">
        <v>47</v>
      </c>
      <c r="I262" s="46">
        <f t="shared" si="45"/>
        <v>0</v>
      </c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  <c r="AB262" s="275"/>
      <c r="AC262" s="275"/>
      <c r="AD262" s="275"/>
      <c r="AE262" s="275"/>
      <c r="AF262" s="275"/>
      <c r="AG262" s="275"/>
      <c r="AH262" s="275"/>
      <c r="AI262" s="275"/>
      <c r="AJ262" s="275"/>
      <c r="AK262" s="275"/>
      <c r="AL262" s="275"/>
      <c r="AM262" s="275"/>
      <c r="AN262" s="275"/>
      <c r="AO262" s="65"/>
      <c r="AP262" s="285"/>
      <c r="AQ262" s="286"/>
      <c r="AR262" s="286"/>
      <c r="AS262" s="32"/>
      <c r="AT262" s="32"/>
      <c r="AU262" s="285"/>
      <c r="AV262" s="285"/>
      <c r="AW262" s="285"/>
      <c r="AX262" s="285"/>
      <c r="AY262" s="285"/>
      <c r="AZ262" s="285"/>
      <c r="BA262" s="285"/>
      <c r="BB262" s="285"/>
      <c r="BC262" s="285"/>
      <c r="BD262" s="285"/>
      <c r="BE262" s="285"/>
      <c r="BF262" s="285"/>
      <c r="BG262" s="285"/>
      <c r="BH262" s="285"/>
      <c r="BI262" s="285"/>
      <c r="BJ262" s="285"/>
      <c r="BK262" s="285"/>
      <c r="BL262" s="285"/>
      <c r="BM262" s="285"/>
      <c r="BN262" s="285"/>
      <c r="BO262" s="285"/>
      <c r="BP262" s="285"/>
      <c r="BQ262" s="285"/>
      <c r="BR262" s="285"/>
      <c r="BS262" s="285"/>
      <c r="BT262" s="285"/>
      <c r="BU262" s="285"/>
      <c r="BV262" s="285"/>
      <c r="BW262" s="285"/>
      <c r="BX262" s="285"/>
      <c r="BY262" s="285"/>
      <c r="BZ262" s="285"/>
      <c r="CA262" s="285"/>
      <c r="CB262" s="285"/>
      <c r="CC262" s="285"/>
      <c r="CD262" s="285"/>
      <c r="CE262" s="285"/>
      <c r="CF262" s="285"/>
      <c r="CG262" s="285"/>
      <c r="CH262" s="285"/>
      <c r="CI262" s="285"/>
      <c r="CJ262" s="285"/>
      <c r="CK262" s="285"/>
      <c r="CL262" s="285"/>
      <c r="CM262" s="285"/>
      <c r="CN262" s="285"/>
      <c r="CO262" s="285"/>
      <c r="CP262" s="285"/>
      <c r="CQ262" s="285"/>
      <c r="CR262" s="285"/>
      <c r="CS262" s="285"/>
      <c r="CT262" s="285"/>
      <c r="CU262" s="285"/>
      <c r="CV262" s="285"/>
      <c r="CW262" s="285"/>
      <c r="CX262" s="285"/>
      <c r="CY262" s="285"/>
      <c r="CZ262" s="285"/>
      <c r="DA262" s="285"/>
      <c r="DB262" s="285"/>
      <c r="DC262" s="285"/>
      <c r="DD262" s="285"/>
      <c r="DE262" s="285"/>
      <c r="DF262" s="285"/>
      <c r="DG262" s="285"/>
      <c r="DH262" s="285"/>
      <c r="DI262" s="285"/>
      <c r="DJ262" s="285"/>
      <c r="DK262" s="285"/>
      <c r="DL262" s="285"/>
    </row>
    <row r="263" s="247" customFormat="1" ht="17.8" customHeight="1" spans="1:116">
      <c r="A263" s="258">
        <v>124</v>
      </c>
      <c r="B263" s="259" t="s">
        <v>16</v>
      </c>
      <c r="C263" s="295" t="s">
        <v>119</v>
      </c>
      <c r="D263" s="261" t="s">
        <v>53</v>
      </c>
      <c r="E263" s="37">
        <v>17790</v>
      </c>
      <c r="F263" s="262" t="s">
        <v>45</v>
      </c>
      <c r="G263" s="39">
        <f t="shared" si="46"/>
        <v>17790</v>
      </c>
      <c r="H263" s="293" t="s">
        <v>46</v>
      </c>
      <c r="I263" s="40">
        <f t="shared" si="45"/>
        <v>0</v>
      </c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  <c r="AA263" s="277"/>
      <c r="AB263" s="277"/>
      <c r="AC263" s="277"/>
      <c r="AD263" s="277"/>
      <c r="AE263" s="277"/>
      <c r="AF263" s="277"/>
      <c r="AG263" s="277"/>
      <c r="AH263" s="277"/>
      <c r="AI263" s="277"/>
      <c r="AJ263" s="277"/>
      <c r="AK263" s="277"/>
      <c r="AL263" s="277"/>
      <c r="AM263" s="277"/>
      <c r="AN263" s="277"/>
      <c r="AO263" s="67"/>
      <c r="AP263" s="90"/>
      <c r="AQ263" s="284"/>
      <c r="AR263" s="284"/>
      <c r="AS263" s="99"/>
      <c r="AT263" s="99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0"/>
      <c r="CR263" s="90"/>
      <c r="CS263" s="90"/>
      <c r="CT263" s="90"/>
      <c r="CU263" s="90"/>
      <c r="CV263" s="90"/>
      <c r="CW263" s="90"/>
      <c r="CX263" s="90"/>
      <c r="CY263" s="90"/>
      <c r="CZ263" s="90"/>
      <c r="DA263" s="90"/>
      <c r="DB263" s="90"/>
      <c r="DC263" s="90"/>
      <c r="DD263" s="90"/>
      <c r="DE263" s="90"/>
      <c r="DF263" s="90"/>
      <c r="DG263" s="90"/>
      <c r="DH263" s="90"/>
      <c r="DI263" s="90"/>
      <c r="DJ263" s="90"/>
      <c r="DK263" s="90"/>
      <c r="DL263" s="90"/>
    </row>
    <row r="264" s="250" customFormat="1" ht="17.8" customHeight="1" spans="1:116">
      <c r="A264" s="263"/>
      <c r="B264" s="259"/>
      <c r="C264" s="296"/>
      <c r="D264" s="261"/>
      <c r="E264" s="43"/>
      <c r="F264" s="265"/>
      <c r="G264" s="45"/>
      <c r="H264" s="46" t="s">
        <v>47</v>
      </c>
      <c r="I264" s="46">
        <f t="shared" si="45"/>
        <v>0</v>
      </c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  <c r="AB264" s="275"/>
      <c r="AC264" s="275"/>
      <c r="AD264" s="275"/>
      <c r="AE264" s="275"/>
      <c r="AF264" s="275"/>
      <c r="AG264" s="275"/>
      <c r="AH264" s="275"/>
      <c r="AI264" s="275"/>
      <c r="AJ264" s="275"/>
      <c r="AK264" s="275"/>
      <c r="AL264" s="275"/>
      <c r="AM264" s="275"/>
      <c r="AN264" s="275"/>
      <c r="AO264" s="65"/>
      <c r="AP264" s="285"/>
      <c r="AQ264" s="286"/>
      <c r="AR264" s="286"/>
      <c r="AS264" s="32"/>
      <c r="AT264" s="32"/>
      <c r="AU264" s="285"/>
      <c r="AV264" s="285"/>
      <c r="AW264" s="285"/>
      <c r="AX264" s="285"/>
      <c r="AY264" s="285"/>
      <c r="AZ264" s="285"/>
      <c r="BA264" s="285"/>
      <c r="BB264" s="285"/>
      <c r="BC264" s="285"/>
      <c r="BD264" s="285"/>
      <c r="BE264" s="285"/>
      <c r="BF264" s="285"/>
      <c r="BG264" s="285"/>
      <c r="BH264" s="285"/>
      <c r="BI264" s="285"/>
      <c r="BJ264" s="285"/>
      <c r="BK264" s="285"/>
      <c r="BL264" s="285"/>
      <c r="BM264" s="285"/>
      <c r="BN264" s="285"/>
      <c r="BO264" s="285"/>
      <c r="BP264" s="285"/>
      <c r="BQ264" s="285"/>
      <c r="BR264" s="285"/>
      <c r="BS264" s="285"/>
      <c r="BT264" s="285"/>
      <c r="BU264" s="285"/>
      <c r="BV264" s="285"/>
      <c r="BW264" s="285"/>
      <c r="BX264" s="285"/>
      <c r="BY264" s="285"/>
      <c r="BZ264" s="285"/>
      <c r="CA264" s="285"/>
      <c r="CB264" s="285"/>
      <c r="CC264" s="285"/>
      <c r="CD264" s="285"/>
      <c r="CE264" s="285"/>
      <c r="CF264" s="285"/>
      <c r="CG264" s="285"/>
      <c r="CH264" s="285"/>
      <c r="CI264" s="285"/>
      <c r="CJ264" s="285"/>
      <c r="CK264" s="285"/>
      <c r="CL264" s="285"/>
      <c r="CM264" s="285"/>
      <c r="CN264" s="285"/>
      <c r="CO264" s="285"/>
      <c r="CP264" s="285"/>
      <c r="CQ264" s="285"/>
      <c r="CR264" s="285"/>
      <c r="CS264" s="285"/>
      <c r="CT264" s="285"/>
      <c r="CU264" s="285"/>
      <c r="CV264" s="285"/>
      <c r="CW264" s="285"/>
      <c r="CX264" s="285"/>
      <c r="CY264" s="285"/>
      <c r="CZ264" s="285"/>
      <c r="DA264" s="285"/>
      <c r="DB264" s="285"/>
      <c r="DC264" s="285"/>
      <c r="DD264" s="285"/>
      <c r="DE264" s="285"/>
      <c r="DF264" s="285"/>
      <c r="DG264" s="285"/>
      <c r="DH264" s="285"/>
      <c r="DI264" s="285"/>
      <c r="DJ264" s="285"/>
      <c r="DK264" s="285"/>
      <c r="DL264" s="285"/>
    </row>
    <row r="265" s="248" customFormat="1" ht="17.8" customHeight="1" spans="1:116">
      <c r="A265" s="258">
        <v>125</v>
      </c>
      <c r="B265" s="259" t="s">
        <v>16</v>
      </c>
      <c r="C265" s="260" t="s">
        <v>126</v>
      </c>
      <c r="D265" s="261" t="s">
        <v>48</v>
      </c>
      <c r="E265" s="37">
        <v>23425</v>
      </c>
      <c r="F265" s="262" t="s">
        <v>45</v>
      </c>
      <c r="G265" s="39">
        <f t="shared" si="46"/>
        <v>23425</v>
      </c>
      <c r="H265" s="40" t="s">
        <v>46</v>
      </c>
      <c r="I265" s="40">
        <f t="shared" si="45"/>
        <v>0</v>
      </c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  <c r="AA265" s="277"/>
      <c r="AB265" s="277"/>
      <c r="AC265" s="277"/>
      <c r="AD265" s="277"/>
      <c r="AE265" s="277"/>
      <c r="AF265" s="277"/>
      <c r="AG265" s="277"/>
      <c r="AH265" s="277"/>
      <c r="AI265" s="277"/>
      <c r="AJ265" s="277"/>
      <c r="AK265" s="277"/>
      <c r="AL265" s="277"/>
      <c r="AM265" s="277"/>
      <c r="AN265" s="277"/>
      <c r="AO265" s="67"/>
      <c r="AP265" s="90"/>
      <c r="AQ265" s="284"/>
      <c r="AR265" s="284"/>
      <c r="AS265" s="99"/>
      <c r="AT265" s="99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0"/>
      <c r="CR265" s="90"/>
      <c r="CS265" s="90"/>
      <c r="CT265" s="90"/>
      <c r="CU265" s="90"/>
      <c r="CV265" s="90"/>
      <c r="CW265" s="90"/>
      <c r="CX265" s="90"/>
      <c r="CY265" s="90"/>
      <c r="CZ265" s="90"/>
      <c r="DA265" s="90"/>
      <c r="DB265" s="90"/>
      <c r="DC265" s="90"/>
      <c r="DD265" s="90"/>
      <c r="DE265" s="90"/>
      <c r="DF265" s="90"/>
      <c r="DG265" s="90"/>
      <c r="DH265" s="90"/>
      <c r="DI265" s="90"/>
      <c r="DJ265" s="90"/>
      <c r="DK265" s="90"/>
      <c r="DL265" s="90"/>
    </row>
    <row r="266" s="249" customFormat="1" ht="17.8" customHeight="1" spans="1:116">
      <c r="A266" s="263"/>
      <c r="B266" s="259"/>
      <c r="C266" s="264"/>
      <c r="D266" s="261"/>
      <c r="E266" s="43"/>
      <c r="F266" s="265"/>
      <c r="G266" s="45"/>
      <c r="H266" s="46" t="s">
        <v>47</v>
      </c>
      <c r="I266" s="46">
        <f t="shared" si="45"/>
        <v>0</v>
      </c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  <c r="AB266" s="275"/>
      <c r="AC266" s="275"/>
      <c r="AD266" s="275"/>
      <c r="AE266" s="275"/>
      <c r="AF266" s="275"/>
      <c r="AG266" s="275"/>
      <c r="AH266" s="275"/>
      <c r="AI266" s="275"/>
      <c r="AJ266" s="275"/>
      <c r="AK266" s="275"/>
      <c r="AL266" s="275"/>
      <c r="AM266" s="275"/>
      <c r="AN266" s="275"/>
      <c r="AO266" s="65"/>
      <c r="AP266" s="285"/>
      <c r="AQ266" s="286"/>
      <c r="AR266" s="286"/>
      <c r="AS266" s="32"/>
      <c r="AT266" s="32"/>
      <c r="AU266" s="285"/>
      <c r="AV266" s="285"/>
      <c r="AW266" s="285"/>
      <c r="AX266" s="285"/>
      <c r="AY266" s="285"/>
      <c r="AZ266" s="285"/>
      <c r="BA266" s="285"/>
      <c r="BB266" s="285"/>
      <c r="BC266" s="285"/>
      <c r="BD266" s="285"/>
      <c r="BE266" s="285"/>
      <c r="BF266" s="285"/>
      <c r="BG266" s="285"/>
      <c r="BH266" s="285"/>
      <c r="BI266" s="285"/>
      <c r="BJ266" s="285"/>
      <c r="BK266" s="285"/>
      <c r="BL266" s="285"/>
      <c r="BM266" s="285"/>
      <c r="BN266" s="285"/>
      <c r="BO266" s="285"/>
      <c r="BP266" s="285"/>
      <c r="BQ266" s="285"/>
      <c r="BR266" s="285"/>
      <c r="BS266" s="285"/>
      <c r="BT266" s="285"/>
      <c r="BU266" s="285"/>
      <c r="BV266" s="285"/>
      <c r="BW266" s="285"/>
      <c r="BX266" s="285"/>
      <c r="BY266" s="285"/>
      <c r="BZ266" s="285"/>
      <c r="CA266" s="285"/>
      <c r="CB266" s="285"/>
      <c r="CC266" s="285"/>
      <c r="CD266" s="285"/>
      <c r="CE266" s="285"/>
      <c r="CF266" s="285"/>
      <c r="CG266" s="285"/>
      <c r="CH266" s="285"/>
      <c r="CI266" s="285"/>
      <c r="CJ266" s="285"/>
      <c r="CK266" s="285"/>
      <c r="CL266" s="285"/>
      <c r="CM266" s="285"/>
      <c r="CN266" s="285"/>
      <c r="CO266" s="285"/>
      <c r="CP266" s="285"/>
      <c r="CQ266" s="285"/>
      <c r="CR266" s="285"/>
      <c r="CS266" s="285"/>
      <c r="CT266" s="285"/>
      <c r="CU266" s="285"/>
      <c r="CV266" s="285"/>
      <c r="CW266" s="285"/>
      <c r="CX266" s="285"/>
      <c r="CY266" s="285"/>
      <c r="CZ266" s="285"/>
      <c r="DA266" s="285"/>
      <c r="DB266" s="285"/>
      <c r="DC266" s="285"/>
      <c r="DD266" s="285"/>
      <c r="DE266" s="285"/>
      <c r="DF266" s="285"/>
      <c r="DG266" s="285"/>
      <c r="DH266" s="285"/>
      <c r="DI266" s="285"/>
      <c r="DJ266" s="285"/>
      <c r="DK266" s="285"/>
      <c r="DL266" s="285"/>
    </row>
    <row r="267" s="247" customFormat="1" ht="17.8" customHeight="1" spans="1:116">
      <c r="A267" s="258">
        <v>126</v>
      </c>
      <c r="B267" s="259" t="s">
        <v>16</v>
      </c>
      <c r="C267" s="260" t="s">
        <v>127</v>
      </c>
      <c r="D267" s="261" t="s">
        <v>53</v>
      </c>
      <c r="E267" s="37">
        <v>380</v>
      </c>
      <c r="F267" s="262" t="s">
        <v>45</v>
      </c>
      <c r="G267" s="39">
        <f>E267+I267-I268</f>
        <v>380</v>
      </c>
      <c r="H267" s="293" t="s">
        <v>46</v>
      </c>
      <c r="I267" s="40">
        <f t="shared" si="45"/>
        <v>0</v>
      </c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  <c r="AA267" s="277"/>
      <c r="AB267" s="277"/>
      <c r="AC267" s="277"/>
      <c r="AD267" s="277"/>
      <c r="AE267" s="277"/>
      <c r="AF267" s="277"/>
      <c r="AG267" s="277"/>
      <c r="AH267" s="277"/>
      <c r="AI267" s="277"/>
      <c r="AJ267" s="277"/>
      <c r="AK267" s="277"/>
      <c r="AL267" s="277"/>
      <c r="AM267" s="277"/>
      <c r="AN267" s="277"/>
      <c r="AO267" s="67"/>
      <c r="AP267" s="90"/>
      <c r="AQ267" s="284"/>
      <c r="AR267" s="284"/>
      <c r="AS267" s="99"/>
      <c r="AT267" s="99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0"/>
      <c r="CR267" s="90"/>
      <c r="CS267" s="90"/>
      <c r="CT267" s="90"/>
      <c r="CU267" s="90"/>
      <c r="CV267" s="90"/>
      <c r="CW267" s="90"/>
      <c r="CX267" s="90"/>
      <c r="CY267" s="90"/>
      <c r="CZ267" s="90"/>
      <c r="DA267" s="90"/>
      <c r="DB267" s="90"/>
      <c r="DC267" s="90"/>
      <c r="DD267" s="90"/>
      <c r="DE267" s="90"/>
      <c r="DF267" s="90"/>
      <c r="DG267" s="90"/>
      <c r="DH267" s="90"/>
      <c r="DI267" s="90"/>
      <c r="DJ267" s="90"/>
      <c r="DK267" s="90"/>
      <c r="DL267" s="90"/>
    </row>
    <row r="268" s="250" customFormat="1" ht="17.8" customHeight="1" spans="1:116">
      <c r="A268" s="263"/>
      <c r="B268" s="259"/>
      <c r="C268" s="264"/>
      <c r="D268" s="261"/>
      <c r="E268" s="43"/>
      <c r="F268" s="265"/>
      <c r="G268" s="45"/>
      <c r="H268" s="46" t="s">
        <v>47</v>
      </c>
      <c r="I268" s="46">
        <f t="shared" si="45"/>
        <v>0</v>
      </c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5"/>
      <c r="AG268" s="275"/>
      <c r="AH268" s="275"/>
      <c r="AI268" s="275"/>
      <c r="AJ268" s="275"/>
      <c r="AK268" s="275"/>
      <c r="AL268" s="275"/>
      <c r="AM268" s="275"/>
      <c r="AN268" s="275"/>
      <c r="AO268" s="65"/>
      <c r="AP268" s="285"/>
      <c r="AQ268" s="286"/>
      <c r="AR268" s="286"/>
      <c r="AS268" s="32"/>
      <c r="AT268" s="32"/>
      <c r="AU268" s="285"/>
      <c r="AV268" s="285"/>
      <c r="AW268" s="285"/>
      <c r="AX268" s="285"/>
      <c r="AY268" s="285"/>
      <c r="AZ268" s="285"/>
      <c r="BA268" s="285"/>
      <c r="BB268" s="285"/>
      <c r="BC268" s="285"/>
      <c r="BD268" s="285"/>
      <c r="BE268" s="285"/>
      <c r="BF268" s="285"/>
      <c r="BG268" s="285"/>
      <c r="BH268" s="285"/>
      <c r="BI268" s="285"/>
      <c r="BJ268" s="285"/>
      <c r="BK268" s="285"/>
      <c r="BL268" s="285"/>
      <c r="BM268" s="285"/>
      <c r="BN268" s="285"/>
      <c r="BO268" s="285"/>
      <c r="BP268" s="285"/>
      <c r="BQ268" s="285"/>
      <c r="BR268" s="285"/>
      <c r="BS268" s="285"/>
      <c r="BT268" s="285"/>
      <c r="BU268" s="285"/>
      <c r="BV268" s="285"/>
      <c r="BW268" s="285"/>
      <c r="BX268" s="285"/>
      <c r="BY268" s="285"/>
      <c r="BZ268" s="285"/>
      <c r="CA268" s="285"/>
      <c r="CB268" s="285"/>
      <c r="CC268" s="285"/>
      <c r="CD268" s="285"/>
      <c r="CE268" s="285"/>
      <c r="CF268" s="285"/>
      <c r="CG268" s="285"/>
      <c r="CH268" s="285"/>
      <c r="CI268" s="285"/>
      <c r="CJ268" s="285"/>
      <c r="CK268" s="285"/>
      <c r="CL268" s="285"/>
      <c r="CM268" s="285"/>
      <c r="CN268" s="285"/>
      <c r="CO268" s="285"/>
      <c r="CP268" s="285"/>
      <c r="CQ268" s="285"/>
      <c r="CR268" s="285"/>
      <c r="CS268" s="285"/>
      <c r="CT268" s="285"/>
      <c r="CU268" s="285"/>
      <c r="CV268" s="285"/>
      <c r="CW268" s="285"/>
      <c r="CX268" s="285"/>
      <c r="CY268" s="285"/>
      <c r="CZ268" s="285"/>
      <c r="DA268" s="285"/>
      <c r="DB268" s="285"/>
      <c r="DC268" s="285"/>
      <c r="DD268" s="285"/>
      <c r="DE268" s="285"/>
      <c r="DF268" s="285"/>
      <c r="DG268" s="285"/>
      <c r="DH268" s="285"/>
      <c r="DI268" s="285"/>
      <c r="DJ268" s="285"/>
      <c r="DK268" s="285"/>
      <c r="DL268" s="285"/>
    </row>
    <row r="269" s="248" customFormat="1" ht="17.8" customHeight="1" spans="1:116">
      <c r="A269" s="258">
        <v>127</v>
      </c>
      <c r="B269" s="259" t="s">
        <v>9</v>
      </c>
      <c r="C269" s="260" t="s">
        <v>128</v>
      </c>
      <c r="D269" s="261" t="s">
        <v>44</v>
      </c>
      <c r="E269" s="37">
        <v>7342</v>
      </c>
      <c r="F269" s="262" t="s">
        <v>45</v>
      </c>
      <c r="G269" s="39">
        <f>E269+I269-I270</f>
        <v>3342</v>
      </c>
      <c r="H269" s="40" t="s">
        <v>46</v>
      </c>
      <c r="I269" s="40">
        <f t="shared" si="45"/>
        <v>0</v>
      </c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  <c r="AA269" s="277"/>
      <c r="AB269" s="277"/>
      <c r="AC269" s="277"/>
      <c r="AD269" s="277"/>
      <c r="AE269" s="277"/>
      <c r="AF269" s="277"/>
      <c r="AG269" s="277"/>
      <c r="AH269" s="277"/>
      <c r="AI269" s="277"/>
      <c r="AJ269" s="277"/>
      <c r="AK269" s="277"/>
      <c r="AL269" s="277"/>
      <c r="AM269" s="277"/>
      <c r="AN269" s="277"/>
      <c r="AO269" s="67"/>
      <c r="AP269" s="90"/>
      <c r="AQ269" s="284"/>
      <c r="AR269" s="284"/>
      <c r="AS269" s="99"/>
      <c r="AT269" s="99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  <c r="CN269" s="90"/>
      <c r="CO269" s="90"/>
      <c r="CP269" s="90"/>
      <c r="CQ269" s="90"/>
      <c r="CR269" s="90"/>
      <c r="CS269" s="90"/>
      <c r="CT269" s="90"/>
      <c r="CU269" s="90"/>
      <c r="CV269" s="90"/>
      <c r="CW269" s="90"/>
      <c r="CX269" s="90"/>
      <c r="CY269" s="90"/>
      <c r="CZ269" s="90"/>
      <c r="DA269" s="90"/>
      <c r="DB269" s="90"/>
      <c r="DC269" s="90"/>
      <c r="DD269" s="90"/>
      <c r="DE269" s="90"/>
      <c r="DF269" s="90"/>
      <c r="DG269" s="90"/>
      <c r="DH269" s="90"/>
      <c r="DI269" s="90"/>
      <c r="DJ269" s="90"/>
      <c r="DK269" s="90"/>
      <c r="DL269" s="90"/>
    </row>
    <row r="270" s="249" customFormat="1" ht="17.8" customHeight="1" spans="1:116">
      <c r="A270" s="263"/>
      <c r="B270" s="259"/>
      <c r="C270" s="264"/>
      <c r="D270" s="261"/>
      <c r="E270" s="43"/>
      <c r="F270" s="265"/>
      <c r="G270" s="45"/>
      <c r="H270" s="46" t="s">
        <v>47</v>
      </c>
      <c r="I270" s="46">
        <f t="shared" si="45"/>
        <v>4000</v>
      </c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  <c r="AB270" s="275"/>
      <c r="AC270" s="275"/>
      <c r="AD270" s="275"/>
      <c r="AE270" s="275"/>
      <c r="AF270" s="275">
        <v>4000</v>
      </c>
      <c r="AG270" s="275"/>
      <c r="AH270" s="275"/>
      <c r="AI270" s="275"/>
      <c r="AJ270" s="275"/>
      <c r="AK270" s="275"/>
      <c r="AL270" s="275"/>
      <c r="AM270" s="275"/>
      <c r="AN270" s="275"/>
      <c r="AO270" s="65"/>
      <c r="AP270" s="285"/>
      <c r="AQ270" s="286"/>
      <c r="AR270" s="286"/>
      <c r="AS270" s="32"/>
      <c r="AT270" s="32"/>
      <c r="AU270" s="285"/>
      <c r="AV270" s="285"/>
      <c r="AW270" s="285"/>
      <c r="AX270" s="285"/>
      <c r="AY270" s="285"/>
      <c r="AZ270" s="285"/>
      <c r="BA270" s="285"/>
      <c r="BB270" s="285"/>
      <c r="BC270" s="285"/>
      <c r="BD270" s="285"/>
      <c r="BE270" s="285"/>
      <c r="BF270" s="285"/>
      <c r="BG270" s="285"/>
      <c r="BH270" s="285"/>
      <c r="BI270" s="285"/>
      <c r="BJ270" s="285"/>
      <c r="BK270" s="285"/>
      <c r="BL270" s="285"/>
      <c r="BM270" s="285"/>
      <c r="BN270" s="285"/>
      <c r="BO270" s="285"/>
      <c r="BP270" s="285"/>
      <c r="BQ270" s="285"/>
      <c r="BR270" s="285"/>
      <c r="BS270" s="285"/>
      <c r="BT270" s="285"/>
      <c r="BU270" s="285"/>
      <c r="BV270" s="285"/>
      <c r="BW270" s="285"/>
      <c r="BX270" s="285"/>
      <c r="BY270" s="285"/>
      <c r="BZ270" s="285"/>
      <c r="CA270" s="285"/>
      <c r="CB270" s="285"/>
      <c r="CC270" s="285"/>
      <c r="CD270" s="285"/>
      <c r="CE270" s="285"/>
      <c r="CF270" s="285"/>
      <c r="CG270" s="285"/>
      <c r="CH270" s="285"/>
      <c r="CI270" s="285"/>
      <c r="CJ270" s="285"/>
      <c r="CK270" s="285"/>
      <c r="CL270" s="285"/>
      <c r="CM270" s="285"/>
      <c r="CN270" s="285"/>
      <c r="CO270" s="285"/>
      <c r="CP270" s="285"/>
      <c r="CQ270" s="285"/>
      <c r="CR270" s="285"/>
      <c r="CS270" s="285"/>
      <c r="CT270" s="285"/>
      <c r="CU270" s="285"/>
      <c r="CV270" s="285"/>
      <c r="CW270" s="285"/>
      <c r="CX270" s="285"/>
      <c r="CY270" s="285"/>
      <c r="CZ270" s="285"/>
      <c r="DA270" s="285"/>
      <c r="DB270" s="285"/>
      <c r="DC270" s="285"/>
      <c r="DD270" s="285"/>
      <c r="DE270" s="285"/>
      <c r="DF270" s="285"/>
      <c r="DG270" s="285"/>
      <c r="DH270" s="285"/>
      <c r="DI270" s="285"/>
      <c r="DJ270" s="285"/>
      <c r="DK270" s="285"/>
      <c r="DL270" s="285"/>
    </row>
    <row r="271" s="247" customFormat="1" ht="17.8" customHeight="1" spans="1:116">
      <c r="A271" s="258">
        <v>128</v>
      </c>
      <c r="B271" s="294" t="s">
        <v>9</v>
      </c>
      <c r="C271" s="295" t="s">
        <v>129</v>
      </c>
      <c r="D271" s="261" t="s">
        <v>44</v>
      </c>
      <c r="E271" s="37">
        <v>8260</v>
      </c>
      <c r="F271" s="262" t="s">
        <v>45</v>
      </c>
      <c r="G271" s="39">
        <f t="shared" ref="G271:G275" si="47">E271+I271-I272</f>
        <v>8260</v>
      </c>
      <c r="H271" s="293" t="s">
        <v>46</v>
      </c>
      <c r="I271" s="40">
        <f t="shared" si="45"/>
        <v>0</v>
      </c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  <c r="W271" s="277"/>
      <c r="X271" s="277"/>
      <c r="Y271" s="277"/>
      <c r="Z271" s="277"/>
      <c r="AA271" s="277"/>
      <c r="AB271" s="277"/>
      <c r="AC271" s="277"/>
      <c r="AD271" s="277"/>
      <c r="AE271" s="277"/>
      <c r="AF271" s="277"/>
      <c r="AG271" s="277"/>
      <c r="AH271" s="277"/>
      <c r="AI271" s="277"/>
      <c r="AJ271" s="277"/>
      <c r="AK271" s="277"/>
      <c r="AL271" s="277"/>
      <c r="AM271" s="277"/>
      <c r="AN271" s="277"/>
      <c r="AO271" s="67"/>
      <c r="AP271" s="90"/>
      <c r="AQ271" s="284"/>
      <c r="AR271" s="284"/>
      <c r="AS271" s="99"/>
      <c r="AT271" s="99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0"/>
      <c r="CR271" s="90"/>
      <c r="CS271" s="90"/>
      <c r="CT271" s="90"/>
      <c r="CU271" s="90"/>
      <c r="CV271" s="90"/>
      <c r="CW271" s="90"/>
      <c r="CX271" s="90"/>
      <c r="CY271" s="90"/>
      <c r="CZ271" s="90"/>
      <c r="DA271" s="90"/>
      <c r="DB271" s="90"/>
      <c r="DC271" s="90"/>
      <c r="DD271" s="90"/>
      <c r="DE271" s="90"/>
      <c r="DF271" s="90"/>
      <c r="DG271" s="90"/>
      <c r="DH271" s="90"/>
      <c r="DI271" s="90"/>
      <c r="DJ271" s="90"/>
      <c r="DK271" s="90"/>
      <c r="DL271" s="90"/>
    </row>
    <row r="272" s="250" customFormat="1" ht="17.8" customHeight="1" spans="1:116">
      <c r="A272" s="263"/>
      <c r="B272" s="294"/>
      <c r="C272" s="296"/>
      <c r="D272" s="261"/>
      <c r="E272" s="43"/>
      <c r="F272" s="265"/>
      <c r="G272" s="45"/>
      <c r="H272" s="46" t="s">
        <v>47</v>
      </c>
      <c r="I272" s="46">
        <f t="shared" ref="I272:I280" si="48">SUM(J272:AO272)</f>
        <v>0</v>
      </c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  <c r="AB272" s="275"/>
      <c r="AC272" s="275"/>
      <c r="AD272" s="275"/>
      <c r="AE272" s="275"/>
      <c r="AF272" s="275"/>
      <c r="AG272" s="275"/>
      <c r="AH272" s="275"/>
      <c r="AI272" s="275"/>
      <c r="AJ272" s="275"/>
      <c r="AK272" s="275"/>
      <c r="AL272" s="275"/>
      <c r="AM272" s="275"/>
      <c r="AN272" s="275"/>
      <c r="AO272" s="65"/>
      <c r="AP272" s="285"/>
      <c r="AQ272" s="286"/>
      <c r="AR272" s="286"/>
      <c r="AS272" s="32"/>
      <c r="AT272" s="32"/>
      <c r="AU272" s="285"/>
      <c r="AV272" s="285"/>
      <c r="AW272" s="285"/>
      <c r="AX272" s="285"/>
      <c r="AY272" s="285"/>
      <c r="AZ272" s="285"/>
      <c r="BA272" s="285"/>
      <c r="BB272" s="285"/>
      <c r="BC272" s="285"/>
      <c r="BD272" s="285"/>
      <c r="BE272" s="285"/>
      <c r="BF272" s="285"/>
      <c r="BG272" s="285"/>
      <c r="BH272" s="285"/>
      <c r="BI272" s="285"/>
      <c r="BJ272" s="285"/>
      <c r="BK272" s="285"/>
      <c r="BL272" s="285"/>
      <c r="BM272" s="285"/>
      <c r="BN272" s="285"/>
      <c r="BO272" s="285"/>
      <c r="BP272" s="285"/>
      <c r="BQ272" s="285"/>
      <c r="BR272" s="285"/>
      <c r="BS272" s="285"/>
      <c r="BT272" s="285"/>
      <c r="BU272" s="285"/>
      <c r="BV272" s="285"/>
      <c r="BW272" s="285"/>
      <c r="BX272" s="285"/>
      <c r="BY272" s="285"/>
      <c r="BZ272" s="285"/>
      <c r="CA272" s="285"/>
      <c r="CB272" s="285"/>
      <c r="CC272" s="285"/>
      <c r="CD272" s="285"/>
      <c r="CE272" s="285"/>
      <c r="CF272" s="285"/>
      <c r="CG272" s="285"/>
      <c r="CH272" s="285"/>
      <c r="CI272" s="285"/>
      <c r="CJ272" s="285"/>
      <c r="CK272" s="285"/>
      <c r="CL272" s="285"/>
      <c r="CM272" s="285"/>
      <c r="CN272" s="285"/>
      <c r="CO272" s="285"/>
      <c r="CP272" s="285"/>
      <c r="CQ272" s="285"/>
      <c r="CR272" s="285"/>
      <c r="CS272" s="285"/>
      <c r="CT272" s="285"/>
      <c r="CU272" s="285"/>
      <c r="CV272" s="285"/>
      <c r="CW272" s="285"/>
      <c r="CX272" s="285"/>
      <c r="CY272" s="285"/>
      <c r="CZ272" s="285"/>
      <c r="DA272" s="285"/>
      <c r="DB272" s="285"/>
      <c r="DC272" s="285"/>
      <c r="DD272" s="285"/>
      <c r="DE272" s="285"/>
      <c r="DF272" s="285"/>
      <c r="DG272" s="285"/>
      <c r="DH272" s="285"/>
      <c r="DI272" s="285"/>
      <c r="DJ272" s="285"/>
      <c r="DK272" s="285"/>
      <c r="DL272" s="285"/>
    </row>
    <row r="273" s="247" customFormat="1" ht="17.8" customHeight="1" spans="1:116">
      <c r="A273" s="258">
        <v>129</v>
      </c>
      <c r="B273" s="267" t="s">
        <v>9</v>
      </c>
      <c r="C273" s="305" t="s">
        <v>128</v>
      </c>
      <c r="D273" s="266" t="s">
        <v>48</v>
      </c>
      <c r="E273" s="173">
        <v>44883</v>
      </c>
      <c r="F273" s="262" t="s">
        <v>45</v>
      </c>
      <c r="G273" s="39">
        <f t="shared" si="47"/>
        <v>42483</v>
      </c>
      <c r="H273" s="293" t="s">
        <v>46</v>
      </c>
      <c r="I273" s="40">
        <f t="shared" si="48"/>
        <v>0</v>
      </c>
      <c r="J273" s="299"/>
      <c r="K273" s="298"/>
      <c r="L273" s="298"/>
      <c r="M273" s="298"/>
      <c r="N273" s="298"/>
      <c r="O273" s="298"/>
      <c r="P273" s="298"/>
      <c r="Q273" s="301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301"/>
      <c r="AD273" s="298"/>
      <c r="AE273" s="298"/>
      <c r="AF273" s="301"/>
      <c r="AG273" s="298"/>
      <c r="AH273" s="298"/>
      <c r="AI273" s="298"/>
      <c r="AJ273" s="301"/>
      <c r="AK273" s="298"/>
      <c r="AL273" s="298"/>
      <c r="AM273" s="298"/>
      <c r="AN273" s="298"/>
      <c r="AO273" s="67"/>
      <c r="AP273" s="90"/>
      <c r="AQ273" s="284"/>
      <c r="AR273" s="284"/>
      <c r="AS273" s="99"/>
      <c r="AT273" s="99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0"/>
      <c r="CR273" s="90"/>
      <c r="CS273" s="90"/>
      <c r="CT273" s="90"/>
      <c r="CU273" s="90"/>
      <c r="CV273" s="90"/>
      <c r="CW273" s="90"/>
      <c r="CX273" s="90"/>
      <c r="CY273" s="90"/>
      <c r="CZ273" s="90"/>
      <c r="DA273" s="90"/>
      <c r="DB273" s="90"/>
      <c r="DC273" s="90"/>
      <c r="DD273" s="90"/>
      <c r="DE273" s="90"/>
      <c r="DF273" s="90"/>
      <c r="DG273" s="90"/>
      <c r="DH273" s="90"/>
      <c r="DI273" s="90"/>
      <c r="DJ273" s="90"/>
      <c r="DK273" s="90"/>
      <c r="DL273" s="90"/>
    </row>
    <row r="274" s="250" customFormat="1" ht="17.8" customHeight="1" spans="1:116">
      <c r="A274" s="263"/>
      <c r="B274" s="267"/>
      <c r="C274" s="306"/>
      <c r="D274" s="261"/>
      <c r="E274" s="174"/>
      <c r="F274" s="265"/>
      <c r="G274" s="45"/>
      <c r="H274" s="46" t="s">
        <v>47</v>
      </c>
      <c r="I274" s="46">
        <f t="shared" si="48"/>
        <v>2400</v>
      </c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  <c r="AB274" s="275"/>
      <c r="AC274" s="275"/>
      <c r="AD274" s="275"/>
      <c r="AE274" s="275"/>
      <c r="AF274" s="275"/>
      <c r="AG274" s="275"/>
      <c r="AH274" s="275"/>
      <c r="AI274" s="275"/>
      <c r="AJ274" s="275"/>
      <c r="AK274" s="275"/>
      <c r="AL274" s="275">
        <v>2400</v>
      </c>
      <c r="AM274" s="275"/>
      <c r="AN274" s="275"/>
      <c r="AO274" s="65"/>
      <c r="AP274" s="285"/>
      <c r="AQ274" s="286"/>
      <c r="AR274" s="286"/>
      <c r="AS274" s="32"/>
      <c r="AT274" s="32"/>
      <c r="AU274" s="285"/>
      <c r="AV274" s="285"/>
      <c r="AW274" s="285"/>
      <c r="AX274" s="285"/>
      <c r="AY274" s="285"/>
      <c r="AZ274" s="285"/>
      <c r="BA274" s="285"/>
      <c r="BB274" s="285"/>
      <c r="BC274" s="285"/>
      <c r="BD274" s="285"/>
      <c r="BE274" s="285"/>
      <c r="BF274" s="285"/>
      <c r="BG274" s="285"/>
      <c r="BH274" s="285"/>
      <c r="BI274" s="285"/>
      <c r="BJ274" s="285"/>
      <c r="BK274" s="285"/>
      <c r="BL274" s="285"/>
      <c r="BM274" s="285"/>
      <c r="BN274" s="285"/>
      <c r="BO274" s="285"/>
      <c r="BP274" s="285"/>
      <c r="BQ274" s="285"/>
      <c r="BR274" s="285"/>
      <c r="BS274" s="285"/>
      <c r="BT274" s="285"/>
      <c r="BU274" s="285"/>
      <c r="BV274" s="285"/>
      <c r="BW274" s="285"/>
      <c r="BX274" s="285"/>
      <c r="BY274" s="285"/>
      <c r="BZ274" s="285"/>
      <c r="CA274" s="285"/>
      <c r="CB274" s="285"/>
      <c r="CC274" s="285"/>
      <c r="CD274" s="285"/>
      <c r="CE274" s="285"/>
      <c r="CF274" s="285"/>
      <c r="CG274" s="285"/>
      <c r="CH274" s="285"/>
      <c r="CI274" s="285"/>
      <c r="CJ274" s="285"/>
      <c r="CK274" s="285"/>
      <c r="CL274" s="285"/>
      <c r="CM274" s="285"/>
      <c r="CN274" s="285"/>
      <c r="CO274" s="285"/>
      <c r="CP274" s="285"/>
      <c r="CQ274" s="285"/>
      <c r="CR274" s="285"/>
      <c r="CS274" s="285"/>
      <c r="CT274" s="285"/>
      <c r="CU274" s="285"/>
      <c r="CV274" s="285"/>
      <c r="CW274" s="285"/>
      <c r="CX274" s="285"/>
      <c r="CY274" s="285"/>
      <c r="CZ274" s="285"/>
      <c r="DA274" s="285"/>
      <c r="DB274" s="285"/>
      <c r="DC274" s="285"/>
      <c r="DD274" s="285"/>
      <c r="DE274" s="285"/>
      <c r="DF274" s="285"/>
      <c r="DG274" s="285"/>
      <c r="DH274" s="285"/>
      <c r="DI274" s="285"/>
      <c r="DJ274" s="285"/>
      <c r="DK274" s="285"/>
      <c r="DL274" s="285"/>
    </row>
    <row r="275" s="248" customFormat="1" ht="17.8" customHeight="1" spans="1:116">
      <c r="A275" s="258">
        <v>130</v>
      </c>
      <c r="B275" s="259" t="s">
        <v>9</v>
      </c>
      <c r="C275" s="260" t="s">
        <v>128</v>
      </c>
      <c r="D275" s="261" t="s">
        <v>53</v>
      </c>
      <c r="E275" s="37">
        <v>0</v>
      </c>
      <c r="F275" s="262" t="s">
        <v>45</v>
      </c>
      <c r="G275" s="39">
        <f t="shared" si="47"/>
        <v>0</v>
      </c>
      <c r="H275" s="40" t="s">
        <v>46</v>
      </c>
      <c r="I275" s="40">
        <f t="shared" si="48"/>
        <v>0</v>
      </c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  <c r="AA275" s="277"/>
      <c r="AB275" s="277"/>
      <c r="AC275" s="277"/>
      <c r="AD275" s="277"/>
      <c r="AE275" s="277"/>
      <c r="AF275" s="277"/>
      <c r="AG275" s="277"/>
      <c r="AH275" s="277"/>
      <c r="AI275" s="277"/>
      <c r="AJ275" s="277"/>
      <c r="AK275" s="277"/>
      <c r="AL275" s="277"/>
      <c r="AM275" s="277"/>
      <c r="AN275" s="277"/>
      <c r="AO275" s="67"/>
      <c r="AP275" s="90"/>
      <c r="AQ275" s="284"/>
      <c r="AR275" s="284"/>
      <c r="AS275" s="99"/>
      <c r="AT275" s="99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0"/>
      <c r="CR275" s="90"/>
      <c r="CS275" s="90"/>
      <c r="CT275" s="90"/>
      <c r="CU275" s="90"/>
      <c r="CV275" s="90"/>
      <c r="CW275" s="90"/>
      <c r="CX275" s="90"/>
      <c r="CY275" s="90"/>
      <c r="CZ275" s="90"/>
      <c r="DA275" s="90"/>
      <c r="DB275" s="90"/>
      <c r="DC275" s="90"/>
      <c r="DD275" s="90"/>
      <c r="DE275" s="90"/>
      <c r="DF275" s="90"/>
      <c r="DG275" s="90"/>
      <c r="DH275" s="90"/>
      <c r="DI275" s="90"/>
      <c r="DJ275" s="90"/>
      <c r="DK275" s="90"/>
      <c r="DL275" s="90"/>
    </row>
    <row r="276" s="249" customFormat="1" ht="17.8" customHeight="1" spans="1:116">
      <c r="A276" s="263"/>
      <c r="B276" s="259"/>
      <c r="C276" s="264"/>
      <c r="D276" s="261"/>
      <c r="E276" s="43"/>
      <c r="F276" s="265"/>
      <c r="G276" s="45"/>
      <c r="H276" s="46" t="s">
        <v>47</v>
      </c>
      <c r="I276" s="46">
        <f t="shared" si="48"/>
        <v>0</v>
      </c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  <c r="AB276" s="275"/>
      <c r="AC276" s="275"/>
      <c r="AD276" s="275"/>
      <c r="AE276" s="275"/>
      <c r="AF276" s="275"/>
      <c r="AG276" s="275"/>
      <c r="AH276" s="275"/>
      <c r="AI276" s="275"/>
      <c r="AJ276" s="275"/>
      <c r="AK276" s="275"/>
      <c r="AL276" s="275"/>
      <c r="AM276" s="275"/>
      <c r="AN276" s="275"/>
      <c r="AO276" s="65"/>
      <c r="AP276" s="285"/>
      <c r="AQ276" s="286"/>
      <c r="AR276" s="286"/>
      <c r="AS276" s="32"/>
      <c r="AT276" s="32"/>
      <c r="AU276" s="285"/>
      <c r="AV276" s="285"/>
      <c r="AW276" s="285"/>
      <c r="AX276" s="285"/>
      <c r="AY276" s="285"/>
      <c r="AZ276" s="285"/>
      <c r="BA276" s="285"/>
      <c r="BB276" s="285"/>
      <c r="BC276" s="285"/>
      <c r="BD276" s="285"/>
      <c r="BE276" s="285"/>
      <c r="BF276" s="285"/>
      <c r="BG276" s="285"/>
      <c r="BH276" s="285"/>
      <c r="BI276" s="285"/>
      <c r="BJ276" s="285"/>
      <c r="BK276" s="285"/>
      <c r="BL276" s="285"/>
      <c r="BM276" s="285"/>
      <c r="BN276" s="285"/>
      <c r="BO276" s="285"/>
      <c r="BP276" s="285"/>
      <c r="BQ276" s="285"/>
      <c r="BR276" s="285"/>
      <c r="BS276" s="285"/>
      <c r="BT276" s="285"/>
      <c r="BU276" s="285"/>
      <c r="BV276" s="285"/>
      <c r="BW276" s="285"/>
      <c r="BX276" s="285"/>
      <c r="BY276" s="285"/>
      <c r="BZ276" s="285"/>
      <c r="CA276" s="285"/>
      <c r="CB276" s="285"/>
      <c r="CC276" s="285"/>
      <c r="CD276" s="285"/>
      <c r="CE276" s="285"/>
      <c r="CF276" s="285"/>
      <c r="CG276" s="285"/>
      <c r="CH276" s="285"/>
      <c r="CI276" s="285"/>
      <c r="CJ276" s="285"/>
      <c r="CK276" s="285"/>
      <c r="CL276" s="285"/>
      <c r="CM276" s="285"/>
      <c r="CN276" s="285"/>
      <c r="CO276" s="285"/>
      <c r="CP276" s="285"/>
      <c r="CQ276" s="285"/>
      <c r="CR276" s="285"/>
      <c r="CS276" s="285"/>
      <c r="CT276" s="285"/>
      <c r="CU276" s="285"/>
      <c r="CV276" s="285"/>
      <c r="CW276" s="285"/>
      <c r="CX276" s="285"/>
      <c r="CY276" s="285"/>
      <c r="CZ276" s="285"/>
      <c r="DA276" s="285"/>
      <c r="DB276" s="285"/>
      <c r="DC276" s="285"/>
      <c r="DD276" s="285"/>
      <c r="DE276" s="285"/>
      <c r="DF276" s="285"/>
      <c r="DG276" s="285"/>
      <c r="DH276" s="285"/>
      <c r="DI276" s="285"/>
      <c r="DJ276" s="285"/>
      <c r="DK276" s="285"/>
      <c r="DL276" s="285"/>
    </row>
    <row r="277" s="248" customFormat="1" ht="17.8" customHeight="1" spans="1:116">
      <c r="A277" s="258">
        <v>131</v>
      </c>
      <c r="B277" s="259" t="s">
        <v>9</v>
      </c>
      <c r="C277" s="260" t="s">
        <v>128</v>
      </c>
      <c r="D277" s="261" t="s">
        <v>51</v>
      </c>
      <c r="E277" s="37">
        <v>68</v>
      </c>
      <c r="F277" s="262" t="s">
        <v>45</v>
      </c>
      <c r="G277" s="39">
        <f>E277+I277-I278</f>
        <v>68</v>
      </c>
      <c r="H277" s="40" t="s">
        <v>46</v>
      </c>
      <c r="I277" s="40">
        <f t="shared" si="48"/>
        <v>0</v>
      </c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  <c r="W277" s="277"/>
      <c r="X277" s="277"/>
      <c r="Y277" s="277"/>
      <c r="Z277" s="277"/>
      <c r="AA277" s="277"/>
      <c r="AB277" s="277"/>
      <c r="AC277" s="277"/>
      <c r="AD277" s="277"/>
      <c r="AE277" s="277"/>
      <c r="AF277" s="277"/>
      <c r="AG277" s="277"/>
      <c r="AH277" s="277"/>
      <c r="AI277" s="277"/>
      <c r="AJ277" s="277"/>
      <c r="AK277" s="277"/>
      <c r="AL277" s="277"/>
      <c r="AM277" s="277"/>
      <c r="AN277" s="277"/>
      <c r="AO277" s="67"/>
      <c r="AP277" s="90"/>
      <c r="AQ277" s="284"/>
      <c r="AR277" s="284"/>
      <c r="AS277" s="99"/>
      <c r="AT277" s="99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0"/>
      <c r="CR277" s="90"/>
      <c r="CS277" s="90"/>
      <c r="CT277" s="90"/>
      <c r="CU277" s="90"/>
      <c r="CV277" s="90"/>
      <c r="CW277" s="90"/>
      <c r="CX277" s="90"/>
      <c r="CY277" s="90"/>
      <c r="CZ277" s="90"/>
      <c r="DA277" s="90"/>
      <c r="DB277" s="90"/>
      <c r="DC277" s="90"/>
      <c r="DD277" s="90"/>
      <c r="DE277" s="90"/>
      <c r="DF277" s="90"/>
      <c r="DG277" s="90"/>
      <c r="DH277" s="90"/>
      <c r="DI277" s="90"/>
      <c r="DJ277" s="90"/>
      <c r="DK277" s="90"/>
      <c r="DL277" s="90"/>
    </row>
    <row r="278" s="249" customFormat="1" ht="17.8" customHeight="1" spans="1:116">
      <c r="A278" s="263"/>
      <c r="B278" s="259"/>
      <c r="C278" s="264"/>
      <c r="D278" s="261"/>
      <c r="E278" s="43"/>
      <c r="F278" s="265"/>
      <c r="G278" s="45"/>
      <c r="H278" s="46" t="s">
        <v>47</v>
      </c>
      <c r="I278" s="46">
        <f t="shared" si="48"/>
        <v>0</v>
      </c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  <c r="AB278" s="275"/>
      <c r="AC278" s="275"/>
      <c r="AD278" s="275"/>
      <c r="AE278" s="275"/>
      <c r="AF278" s="275"/>
      <c r="AG278" s="275"/>
      <c r="AH278" s="275"/>
      <c r="AI278" s="275"/>
      <c r="AJ278" s="275"/>
      <c r="AK278" s="275"/>
      <c r="AL278" s="275"/>
      <c r="AM278" s="275"/>
      <c r="AN278" s="275"/>
      <c r="AO278" s="65"/>
      <c r="AP278" s="285"/>
      <c r="AQ278" s="286"/>
      <c r="AR278" s="286"/>
      <c r="AS278" s="32"/>
      <c r="AT278" s="32"/>
      <c r="AU278" s="285"/>
      <c r="AV278" s="285"/>
      <c r="AW278" s="285"/>
      <c r="AX278" s="285"/>
      <c r="AY278" s="285"/>
      <c r="AZ278" s="285"/>
      <c r="BA278" s="285"/>
      <c r="BB278" s="285"/>
      <c r="BC278" s="285"/>
      <c r="BD278" s="285"/>
      <c r="BE278" s="285"/>
      <c r="BF278" s="285"/>
      <c r="BG278" s="285"/>
      <c r="BH278" s="285"/>
      <c r="BI278" s="285"/>
      <c r="BJ278" s="285"/>
      <c r="BK278" s="285"/>
      <c r="BL278" s="285"/>
      <c r="BM278" s="285"/>
      <c r="BN278" s="285"/>
      <c r="BO278" s="285"/>
      <c r="BP278" s="285"/>
      <c r="BQ278" s="285"/>
      <c r="BR278" s="285"/>
      <c r="BS278" s="285"/>
      <c r="BT278" s="285"/>
      <c r="BU278" s="285"/>
      <c r="BV278" s="285"/>
      <c r="BW278" s="285"/>
      <c r="BX278" s="285"/>
      <c r="BY278" s="285"/>
      <c r="BZ278" s="285"/>
      <c r="CA278" s="285"/>
      <c r="CB278" s="285"/>
      <c r="CC278" s="285"/>
      <c r="CD278" s="285"/>
      <c r="CE278" s="285"/>
      <c r="CF278" s="285"/>
      <c r="CG278" s="285"/>
      <c r="CH278" s="285"/>
      <c r="CI278" s="285"/>
      <c r="CJ278" s="285"/>
      <c r="CK278" s="285"/>
      <c r="CL278" s="285"/>
      <c r="CM278" s="285"/>
      <c r="CN278" s="285"/>
      <c r="CO278" s="285"/>
      <c r="CP278" s="285"/>
      <c r="CQ278" s="285"/>
      <c r="CR278" s="285"/>
      <c r="CS278" s="285"/>
      <c r="CT278" s="285"/>
      <c r="CU278" s="285"/>
      <c r="CV278" s="285"/>
      <c r="CW278" s="285"/>
      <c r="CX278" s="285"/>
      <c r="CY278" s="285"/>
      <c r="CZ278" s="285"/>
      <c r="DA278" s="285"/>
      <c r="DB278" s="285"/>
      <c r="DC278" s="285"/>
      <c r="DD278" s="285"/>
      <c r="DE278" s="285"/>
      <c r="DF278" s="285"/>
      <c r="DG278" s="285"/>
      <c r="DH278" s="285"/>
      <c r="DI278" s="285"/>
      <c r="DJ278" s="285"/>
      <c r="DK278" s="285"/>
      <c r="DL278" s="285"/>
    </row>
    <row r="279" s="248" customFormat="1" ht="17.8" customHeight="1" spans="1:116">
      <c r="A279" s="258">
        <v>132</v>
      </c>
      <c r="B279" s="259" t="s">
        <v>9</v>
      </c>
      <c r="C279" s="260" t="s">
        <v>128</v>
      </c>
      <c r="D279" s="261" t="s">
        <v>55</v>
      </c>
      <c r="E279" s="37">
        <v>315</v>
      </c>
      <c r="F279" s="262" t="s">
        <v>45</v>
      </c>
      <c r="G279" s="39">
        <f t="shared" ref="G279:G283" si="49">E279+I279-I280</f>
        <v>315</v>
      </c>
      <c r="H279" s="40" t="s">
        <v>46</v>
      </c>
      <c r="I279" s="40">
        <f t="shared" si="48"/>
        <v>0</v>
      </c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  <c r="AA279" s="277"/>
      <c r="AB279" s="277"/>
      <c r="AC279" s="277"/>
      <c r="AD279" s="277"/>
      <c r="AE279" s="277"/>
      <c r="AF279" s="277"/>
      <c r="AG279" s="277"/>
      <c r="AH279" s="277"/>
      <c r="AI279" s="277"/>
      <c r="AJ279" s="277"/>
      <c r="AK279" s="277"/>
      <c r="AL279" s="277"/>
      <c r="AM279" s="277"/>
      <c r="AN279" s="277"/>
      <c r="AO279" s="67"/>
      <c r="AP279" s="90"/>
      <c r="AQ279" s="284"/>
      <c r="AR279" s="284"/>
      <c r="AS279" s="99"/>
      <c r="AT279" s="99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0"/>
      <c r="CR279" s="90"/>
      <c r="CS279" s="90"/>
      <c r="CT279" s="90"/>
      <c r="CU279" s="90"/>
      <c r="CV279" s="90"/>
      <c r="CW279" s="90"/>
      <c r="CX279" s="90"/>
      <c r="CY279" s="90"/>
      <c r="CZ279" s="90"/>
      <c r="DA279" s="90"/>
      <c r="DB279" s="90"/>
      <c r="DC279" s="90"/>
      <c r="DD279" s="90"/>
      <c r="DE279" s="90"/>
      <c r="DF279" s="90"/>
      <c r="DG279" s="90"/>
      <c r="DH279" s="90"/>
      <c r="DI279" s="90"/>
      <c r="DJ279" s="90"/>
      <c r="DK279" s="90"/>
      <c r="DL279" s="90"/>
    </row>
    <row r="280" s="249" customFormat="1" ht="17.8" customHeight="1" spans="1:116">
      <c r="A280" s="263"/>
      <c r="B280" s="259"/>
      <c r="C280" s="264"/>
      <c r="D280" s="261"/>
      <c r="E280" s="43"/>
      <c r="F280" s="265"/>
      <c r="G280" s="45"/>
      <c r="H280" s="46" t="s">
        <v>47</v>
      </c>
      <c r="I280" s="46">
        <f t="shared" si="48"/>
        <v>0</v>
      </c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  <c r="AD280" s="275"/>
      <c r="AE280" s="275"/>
      <c r="AF280" s="275"/>
      <c r="AG280" s="275"/>
      <c r="AH280" s="275"/>
      <c r="AI280" s="275"/>
      <c r="AJ280" s="275"/>
      <c r="AK280" s="275"/>
      <c r="AL280" s="275"/>
      <c r="AM280" s="275"/>
      <c r="AN280" s="275"/>
      <c r="AO280" s="65"/>
      <c r="AP280" s="285"/>
      <c r="AQ280" s="286"/>
      <c r="AR280" s="286"/>
      <c r="AS280" s="32"/>
      <c r="AT280" s="32"/>
      <c r="AU280" s="285"/>
      <c r="AV280" s="285"/>
      <c r="AW280" s="285"/>
      <c r="AX280" s="285"/>
      <c r="AY280" s="285"/>
      <c r="AZ280" s="285"/>
      <c r="BA280" s="285"/>
      <c r="BB280" s="285"/>
      <c r="BC280" s="285"/>
      <c r="BD280" s="285"/>
      <c r="BE280" s="285"/>
      <c r="BF280" s="285"/>
      <c r="BG280" s="285"/>
      <c r="BH280" s="285"/>
      <c r="BI280" s="285"/>
      <c r="BJ280" s="285"/>
      <c r="BK280" s="285"/>
      <c r="BL280" s="285"/>
      <c r="BM280" s="285"/>
      <c r="BN280" s="285"/>
      <c r="BO280" s="285"/>
      <c r="BP280" s="285"/>
      <c r="BQ280" s="285"/>
      <c r="BR280" s="285"/>
      <c r="BS280" s="285"/>
      <c r="BT280" s="285"/>
      <c r="BU280" s="285"/>
      <c r="BV280" s="285"/>
      <c r="BW280" s="285"/>
      <c r="BX280" s="285"/>
      <c r="BY280" s="285"/>
      <c r="BZ280" s="285"/>
      <c r="CA280" s="285"/>
      <c r="CB280" s="285"/>
      <c r="CC280" s="285"/>
      <c r="CD280" s="285"/>
      <c r="CE280" s="285"/>
      <c r="CF280" s="285"/>
      <c r="CG280" s="285"/>
      <c r="CH280" s="285"/>
      <c r="CI280" s="285"/>
      <c r="CJ280" s="285"/>
      <c r="CK280" s="285"/>
      <c r="CL280" s="285"/>
      <c r="CM280" s="285"/>
      <c r="CN280" s="285"/>
      <c r="CO280" s="285"/>
      <c r="CP280" s="285"/>
      <c r="CQ280" s="285"/>
      <c r="CR280" s="285"/>
      <c r="CS280" s="285"/>
      <c r="CT280" s="285"/>
      <c r="CU280" s="285"/>
      <c r="CV280" s="285"/>
      <c r="CW280" s="285"/>
      <c r="CX280" s="285"/>
      <c r="CY280" s="285"/>
      <c r="CZ280" s="285"/>
      <c r="DA280" s="285"/>
      <c r="DB280" s="285"/>
      <c r="DC280" s="285"/>
      <c r="DD280" s="285"/>
      <c r="DE280" s="285"/>
      <c r="DF280" s="285"/>
      <c r="DG280" s="285"/>
      <c r="DH280" s="285"/>
      <c r="DI280" s="285"/>
      <c r="DJ280" s="285"/>
      <c r="DK280" s="285"/>
      <c r="DL280" s="285"/>
    </row>
    <row r="281" s="248" customFormat="1" ht="17.8" customHeight="1" spans="1:116">
      <c r="A281" s="258">
        <v>133</v>
      </c>
      <c r="B281" s="271" t="s">
        <v>68</v>
      </c>
      <c r="C281" s="260" t="s">
        <v>130</v>
      </c>
      <c r="D281" s="261" t="s">
        <v>44</v>
      </c>
      <c r="E281" s="37">
        <v>87</v>
      </c>
      <c r="F281" s="262" t="s">
        <v>45</v>
      </c>
      <c r="G281" s="39">
        <f t="shared" si="49"/>
        <v>87</v>
      </c>
      <c r="H281" s="40" t="s">
        <v>46</v>
      </c>
      <c r="I281" s="40">
        <f t="shared" ref="I281:I284" si="50">SUM(J281:AO281)</f>
        <v>0</v>
      </c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  <c r="W281" s="277"/>
      <c r="X281" s="277"/>
      <c r="Y281" s="277"/>
      <c r="Z281" s="277"/>
      <c r="AA281" s="277"/>
      <c r="AB281" s="277"/>
      <c r="AC281" s="277"/>
      <c r="AD281" s="277"/>
      <c r="AE281" s="277"/>
      <c r="AF281" s="277"/>
      <c r="AG281" s="277"/>
      <c r="AH281" s="277"/>
      <c r="AI281" s="277"/>
      <c r="AJ281" s="277"/>
      <c r="AK281" s="277"/>
      <c r="AL281" s="277"/>
      <c r="AM281" s="277"/>
      <c r="AN281" s="277"/>
      <c r="AO281" s="67"/>
      <c r="AP281" s="90"/>
      <c r="AQ281" s="284"/>
      <c r="AR281" s="284"/>
      <c r="AS281" s="99"/>
      <c r="AT281" s="99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0"/>
      <c r="CR281" s="90"/>
      <c r="CS281" s="90"/>
      <c r="CT281" s="90"/>
      <c r="CU281" s="90"/>
      <c r="CV281" s="90"/>
      <c r="CW281" s="90"/>
      <c r="CX281" s="90"/>
      <c r="CY281" s="90"/>
      <c r="CZ281" s="90"/>
      <c r="DA281" s="90"/>
      <c r="DB281" s="90"/>
      <c r="DC281" s="90"/>
      <c r="DD281" s="90"/>
      <c r="DE281" s="90"/>
      <c r="DF281" s="90"/>
      <c r="DG281" s="90"/>
      <c r="DH281" s="90"/>
      <c r="DI281" s="90"/>
      <c r="DJ281" s="90"/>
      <c r="DK281" s="90"/>
      <c r="DL281" s="90"/>
    </row>
    <row r="282" s="249" customFormat="1" ht="17.8" customHeight="1" spans="1:116">
      <c r="A282" s="263"/>
      <c r="B282" s="271"/>
      <c r="C282" s="264"/>
      <c r="D282" s="261"/>
      <c r="E282" s="43"/>
      <c r="F282" s="265"/>
      <c r="G282" s="45"/>
      <c r="H282" s="46" t="s">
        <v>47</v>
      </c>
      <c r="I282" s="46">
        <f t="shared" si="50"/>
        <v>0</v>
      </c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  <c r="AB282" s="275"/>
      <c r="AC282" s="275"/>
      <c r="AD282" s="275"/>
      <c r="AE282" s="275"/>
      <c r="AF282" s="275"/>
      <c r="AG282" s="275"/>
      <c r="AH282" s="275"/>
      <c r="AI282" s="275"/>
      <c r="AJ282" s="275"/>
      <c r="AK282" s="275"/>
      <c r="AL282" s="275"/>
      <c r="AM282" s="275"/>
      <c r="AN282" s="275"/>
      <c r="AO282" s="65"/>
      <c r="AP282" s="285"/>
      <c r="AQ282" s="286"/>
      <c r="AR282" s="286"/>
      <c r="AS282" s="32"/>
      <c r="AT282" s="32"/>
      <c r="AU282" s="285"/>
      <c r="AV282" s="285"/>
      <c r="AW282" s="285"/>
      <c r="AX282" s="285"/>
      <c r="AY282" s="285"/>
      <c r="AZ282" s="285"/>
      <c r="BA282" s="285"/>
      <c r="BB282" s="285"/>
      <c r="BC282" s="285"/>
      <c r="BD282" s="285"/>
      <c r="BE282" s="285"/>
      <c r="BF282" s="285"/>
      <c r="BG282" s="285"/>
      <c r="BH282" s="285"/>
      <c r="BI282" s="285"/>
      <c r="BJ282" s="285"/>
      <c r="BK282" s="285"/>
      <c r="BL282" s="285"/>
      <c r="BM282" s="285"/>
      <c r="BN282" s="285"/>
      <c r="BO282" s="285"/>
      <c r="BP282" s="285"/>
      <c r="BQ282" s="285"/>
      <c r="BR282" s="285"/>
      <c r="BS282" s="285"/>
      <c r="BT282" s="285"/>
      <c r="BU282" s="285"/>
      <c r="BV282" s="285"/>
      <c r="BW282" s="285"/>
      <c r="BX282" s="285"/>
      <c r="BY282" s="285"/>
      <c r="BZ282" s="285"/>
      <c r="CA282" s="285"/>
      <c r="CB282" s="285"/>
      <c r="CC282" s="285"/>
      <c r="CD282" s="285"/>
      <c r="CE282" s="285"/>
      <c r="CF282" s="285"/>
      <c r="CG282" s="285"/>
      <c r="CH282" s="285"/>
      <c r="CI282" s="285"/>
      <c r="CJ282" s="285"/>
      <c r="CK282" s="285"/>
      <c r="CL282" s="285"/>
      <c r="CM282" s="285"/>
      <c r="CN282" s="285"/>
      <c r="CO282" s="285"/>
      <c r="CP282" s="285"/>
      <c r="CQ282" s="285"/>
      <c r="CR282" s="285"/>
      <c r="CS282" s="285"/>
      <c r="CT282" s="285"/>
      <c r="CU282" s="285"/>
      <c r="CV282" s="285"/>
      <c r="CW282" s="285"/>
      <c r="CX282" s="285"/>
      <c r="CY282" s="285"/>
      <c r="CZ282" s="285"/>
      <c r="DA282" s="285"/>
      <c r="DB282" s="285"/>
      <c r="DC282" s="285"/>
      <c r="DD282" s="285"/>
      <c r="DE282" s="285"/>
      <c r="DF282" s="285"/>
      <c r="DG282" s="285"/>
      <c r="DH282" s="285"/>
      <c r="DI282" s="285"/>
      <c r="DJ282" s="285"/>
      <c r="DK282" s="285"/>
      <c r="DL282" s="285"/>
    </row>
    <row r="283" s="248" customFormat="1" ht="17.8" customHeight="1" spans="1:116">
      <c r="A283" s="258">
        <v>134</v>
      </c>
      <c r="B283" s="259" t="s">
        <v>9</v>
      </c>
      <c r="C283" s="260" t="s">
        <v>130</v>
      </c>
      <c r="D283" s="261" t="s">
        <v>53</v>
      </c>
      <c r="E283" s="37">
        <v>100</v>
      </c>
      <c r="F283" s="262" t="s">
        <v>45</v>
      </c>
      <c r="G283" s="39">
        <f t="shared" si="49"/>
        <v>100</v>
      </c>
      <c r="H283" s="40" t="s">
        <v>46</v>
      </c>
      <c r="I283" s="40">
        <f t="shared" si="50"/>
        <v>0</v>
      </c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  <c r="AF283" s="277"/>
      <c r="AG283" s="277"/>
      <c r="AH283" s="277"/>
      <c r="AI283" s="277"/>
      <c r="AJ283" s="277"/>
      <c r="AK283" s="277"/>
      <c r="AL283" s="277"/>
      <c r="AM283" s="277"/>
      <c r="AN283" s="277"/>
      <c r="AO283" s="67"/>
      <c r="AP283" s="90"/>
      <c r="AQ283" s="284"/>
      <c r="AR283" s="284"/>
      <c r="AS283" s="99"/>
      <c r="AT283" s="99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0"/>
      <c r="CR283" s="90"/>
      <c r="CS283" s="90"/>
      <c r="CT283" s="90"/>
      <c r="CU283" s="90"/>
      <c r="CV283" s="90"/>
      <c r="CW283" s="90"/>
      <c r="CX283" s="90"/>
      <c r="CY283" s="90"/>
      <c r="CZ283" s="90"/>
      <c r="DA283" s="90"/>
      <c r="DB283" s="90"/>
      <c r="DC283" s="90"/>
      <c r="DD283" s="90"/>
      <c r="DE283" s="90"/>
      <c r="DF283" s="90"/>
      <c r="DG283" s="90"/>
      <c r="DH283" s="90"/>
      <c r="DI283" s="90"/>
      <c r="DJ283" s="90"/>
      <c r="DK283" s="90"/>
      <c r="DL283" s="90"/>
    </row>
    <row r="284" s="249" customFormat="1" ht="17.8" customHeight="1" spans="1:116">
      <c r="A284" s="263"/>
      <c r="B284" s="259"/>
      <c r="C284" s="264"/>
      <c r="D284" s="261"/>
      <c r="E284" s="43"/>
      <c r="F284" s="265"/>
      <c r="G284" s="45"/>
      <c r="H284" s="46" t="s">
        <v>47</v>
      </c>
      <c r="I284" s="46">
        <f t="shared" si="50"/>
        <v>0</v>
      </c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  <c r="AB284" s="275"/>
      <c r="AC284" s="275"/>
      <c r="AD284" s="275"/>
      <c r="AE284" s="275"/>
      <c r="AF284" s="275"/>
      <c r="AG284" s="275"/>
      <c r="AH284" s="275"/>
      <c r="AI284" s="275"/>
      <c r="AJ284" s="275"/>
      <c r="AK284" s="275"/>
      <c r="AL284" s="275"/>
      <c r="AM284" s="275"/>
      <c r="AN284" s="275"/>
      <c r="AO284" s="65"/>
      <c r="AP284" s="285"/>
      <c r="AQ284" s="286"/>
      <c r="AR284" s="286"/>
      <c r="AS284" s="32"/>
      <c r="AT284" s="32"/>
      <c r="AU284" s="285"/>
      <c r="AV284" s="285"/>
      <c r="AW284" s="285"/>
      <c r="AX284" s="285"/>
      <c r="AY284" s="285"/>
      <c r="AZ284" s="285"/>
      <c r="BA284" s="285"/>
      <c r="BB284" s="285"/>
      <c r="BC284" s="285"/>
      <c r="BD284" s="285"/>
      <c r="BE284" s="285"/>
      <c r="BF284" s="285"/>
      <c r="BG284" s="285"/>
      <c r="BH284" s="285"/>
      <c r="BI284" s="285"/>
      <c r="BJ284" s="285"/>
      <c r="BK284" s="285"/>
      <c r="BL284" s="285"/>
      <c r="BM284" s="285"/>
      <c r="BN284" s="285"/>
      <c r="BO284" s="285"/>
      <c r="BP284" s="285"/>
      <c r="BQ284" s="285"/>
      <c r="BR284" s="285"/>
      <c r="BS284" s="285"/>
      <c r="BT284" s="285"/>
      <c r="BU284" s="285"/>
      <c r="BV284" s="285"/>
      <c r="BW284" s="285"/>
      <c r="BX284" s="285"/>
      <c r="BY284" s="285"/>
      <c r="BZ284" s="285"/>
      <c r="CA284" s="285"/>
      <c r="CB284" s="285"/>
      <c r="CC284" s="285"/>
      <c r="CD284" s="285"/>
      <c r="CE284" s="285"/>
      <c r="CF284" s="285"/>
      <c r="CG284" s="285"/>
      <c r="CH284" s="285"/>
      <c r="CI284" s="285"/>
      <c r="CJ284" s="285"/>
      <c r="CK284" s="285"/>
      <c r="CL284" s="285"/>
      <c r="CM284" s="285"/>
      <c r="CN284" s="285"/>
      <c r="CO284" s="285"/>
      <c r="CP284" s="285"/>
      <c r="CQ284" s="285"/>
      <c r="CR284" s="285"/>
      <c r="CS284" s="285"/>
      <c r="CT284" s="285"/>
      <c r="CU284" s="285"/>
      <c r="CV284" s="285"/>
      <c r="CW284" s="285"/>
      <c r="CX284" s="285"/>
      <c r="CY284" s="285"/>
      <c r="CZ284" s="285"/>
      <c r="DA284" s="285"/>
      <c r="DB284" s="285"/>
      <c r="DC284" s="285"/>
      <c r="DD284" s="285"/>
      <c r="DE284" s="285"/>
      <c r="DF284" s="285"/>
      <c r="DG284" s="285"/>
      <c r="DH284" s="285"/>
      <c r="DI284" s="285"/>
      <c r="DJ284" s="285"/>
      <c r="DK284" s="285"/>
      <c r="DL284" s="285"/>
    </row>
    <row r="285" s="247" customFormat="1" ht="17.8" customHeight="1" spans="1:116">
      <c r="A285" s="258">
        <v>135</v>
      </c>
      <c r="B285" s="259" t="s">
        <v>16</v>
      </c>
      <c r="C285" s="295" t="s">
        <v>131</v>
      </c>
      <c r="D285" s="261" t="s">
        <v>48</v>
      </c>
      <c r="E285" s="37">
        <v>2270</v>
      </c>
      <c r="F285" s="262" t="s">
        <v>45</v>
      </c>
      <c r="G285" s="39">
        <f>E285+I285-I286</f>
        <v>2270</v>
      </c>
      <c r="H285" s="293" t="s">
        <v>46</v>
      </c>
      <c r="I285" s="40">
        <f t="shared" ref="I285:I303" si="51">SUM(J285:AO285)</f>
        <v>0</v>
      </c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77"/>
      <c r="AG285" s="277"/>
      <c r="AH285" s="277"/>
      <c r="AI285" s="277"/>
      <c r="AJ285" s="277"/>
      <c r="AK285" s="277"/>
      <c r="AL285" s="277"/>
      <c r="AM285" s="277"/>
      <c r="AN285" s="277"/>
      <c r="AO285" s="67"/>
      <c r="AP285" s="90"/>
      <c r="AQ285" s="284"/>
      <c r="AR285" s="284"/>
      <c r="AS285" s="99"/>
      <c r="AT285" s="99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0"/>
      <c r="CR285" s="90"/>
      <c r="CS285" s="90"/>
      <c r="CT285" s="90"/>
      <c r="CU285" s="90"/>
      <c r="CV285" s="90"/>
      <c r="CW285" s="90"/>
      <c r="CX285" s="90"/>
      <c r="CY285" s="90"/>
      <c r="CZ285" s="90"/>
      <c r="DA285" s="90"/>
      <c r="DB285" s="90"/>
      <c r="DC285" s="90"/>
      <c r="DD285" s="90"/>
      <c r="DE285" s="90"/>
      <c r="DF285" s="90"/>
      <c r="DG285" s="90"/>
      <c r="DH285" s="90"/>
      <c r="DI285" s="90"/>
      <c r="DJ285" s="90"/>
      <c r="DK285" s="90"/>
      <c r="DL285" s="90"/>
    </row>
    <row r="286" s="250" customFormat="1" ht="17.8" customHeight="1" spans="1:116">
      <c r="A286" s="263"/>
      <c r="B286" s="259"/>
      <c r="C286" s="296"/>
      <c r="D286" s="261"/>
      <c r="E286" s="43"/>
      <c r="F286" s="265"/>
      <c r="G286" s="45"/>
      <c r="H286" s="46" t="s">
        <v>47</v>
      </c>
      <c r="I286" s="46">
        <f t="shared" si="51"/>
        <v>0</v>
      </c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  <c r="AB286" s="275"/>
      <c r="AC286" s="275"/>
      <c r="AD286" s="275"/>
      <c r="AE286" s="275"/>
      <c r="AF286" s="275"/>
      <c r="AG286" s="275"/>
      <c r="AH286" s="275"/>
      <c r="AI286" s="275"/>
      <c r="AJ286" s="275"/>
      <c r="AK286" s="275"/>
      <c r="AL286" s="275"/>
      <c r="AM286" s="275"/>
      <c r="AN286" s="275"/>
      <c r="AO286" s="65"/>
      <c r="AP286" s="285"/>
      <c r="AQ286" s="286"/>
      <c r="AR286" s="286"/>
      <c r="AS286" s="32"/>
      <c r="AT286" s="32"/>
      <c r="AU286" s="285"/>
      <c r="AV286" s="285"/>
      <c r="AW286" s="285"/>
      <c r="AX286" s="285"/>
      <c r="AY286" s="285"/>
      <c r="AZ286" s="285"/>
      <c r="BA286" s="285"/>
      <c r="BB286" s="285"/>
      <c r="BC286" s="285"/>
      <c r="BD286" s="285"/>
      <c r="BE286" s="285"/>
      <c r="BF286" s="285"/>
      <c r="BG286" s="285"/>
      <c r="BH286" s="285"/>
      <c r="BI286" s="285"/>
      <c r="BJ286" s="285"/>
      <c r="BK286" s="285"/>
      <c r="BL286" s="285"/>
      <c r="BM286" s="285"/>
      <c r="BN286" s="285"/>
      <c r="BO286" s="285"/>
      <c r="BP286" s="285"/>
      <c r="BQ286" s="285"/>
      <c r="BR286" s="285"/>
      <c r="BS286" s="285"/>
      <c r="BT286" s="285"/>
      <c r="BU286" s="285"/>
      <c r="BV286" s="285"/>
      <c r="BW286" s="285"/>
      <c r="BX286" s="285"/>
      <c r="BY286" s="285"/>
      <c r="BZ286" s="285"/>
      <c r="CA286" s="285"/>
      <c r="CB286" s="285"/>
      <c r="CC286" s="285"/>
      <c r="CD286" s="285"/>
      <c r="CE286" s="285"/>
      <c r="CF286" s="285"/>
      <c r="CG286" s="285"/>
      <c r="CH286" s="285"/>
      <c r="CI286" s="285"/>
      <c r="CJ286" s="285"/>
      <c r="CK286" s="285"/>
      <c r="CL286" s="285"/>
      <c r="CM286" s="285"/>
      <c r="CN286" s="285"/>
      <c r="CO286" s="285"/>
      <c r="CP286" s="285"/>
      <c r="CQ286" s="285"/>
      <c r="CR286" s="285"/>
      <c r="CS286" s="285"/>
      <c r="CT286" s="285"/>
      <c r="CU286" s="285"/>
      <c r="CV286" s="285"/>
      <c r="CW286" s="285"/>
      <c r="CX286" s="285"/>
      <c r="CY286" s="285"/>
      <c r="CZ286" s="285"/>
      <c r="DA286" s="285"/>
      <c r="DB286" s="285"/>
      <c r="DC286" s="285"/>
      <c r="DD286" s="285"/>
      <c r="DE286" s="285"/>
      <c r="DF286" s="285"/>
      <c r="DG286" s="285"/>
      <c r="DH286" s="285"/>
      <c r="DI286" s="285"/>
      <c r="DJ286" s="285"/>
      <c r="DK286" s="285"/>
      <c r="DL286" s="285"/>
    </row>
    <row r="287" s="247" customFormat="1" ht="17.8" customHeight="1" spans="1:116">
      <c r="A287" s="258">
        <v>136</v>
      </c>
      <c r="B287" s="259" t="s">
        <v>16</v>
      </c>
      <c r="C287" s="260" t="s">
        <v>132</v>
      </c>
      <c r="D287" s="266" t="s">
        <v>48</v>
      </c>
      <c r="E287" s="173">
        <v>51</v>
      </c>
      <c r="F287" s="262" t="s">
        <v>45</v>
      </c>
      <c r="G287" s="39">
        <f>E287+I287-I288</f>
        <v>51</v>
      </c>
      <c r="H287" s="293" t="s">
        <v>46</v>
      </c>
      <c r="I287" s="40">
        <f t="shared" si="51"/>
        <v>0</v>
      </c>
      <c r="J287" s="299"/>
      <c r="K287" s="298"/>
      <c r="L287" s="298"/>
      <c r="M287" s="298"/>
      <c r="N287" s="298"/>
      <c r="O287" s="298"/>
      <c r="P287" s="298"/>
      <c r="Q287" s="301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  <c r="AC287" s="301"/>
      <c r="AD287" s="298"/>
      <c r="AE287" s="298"/>
      <c r="AF287" s="301"/>
      <c r="AG287" s="298"/>
      <c r="AH287" s="298"/>
      <c r="AI287" s="298"/>
      <c r="AJ287" s="301"/>
      <c r="AK287" s="298"/>
      <c r="AL287" s="298"/>
      <c r="AM287" s="298"/>
      <c r="AN287" s="298"/>
      <c r="AO287" s="67"/>
      <c r="AP287" s="90"/>
      <c r="AQ287" s="284"/>
      <c r="AR287" s="284"/>
      <c r="AS287" s="99"/>
      <c r="AT287" s="99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0"/>
      <c r="CR287" s="90"/>
      <c r="CS287" s="90"/>
      <c r="CT287" s="90"/>
      <c r="CU287" s="90"/>
      <c r="CV287" s="90"/>
      <c r="CW287" s="90"/>
      <c r="CX287" s="90"/>
      <c r="CY287" s="90"/>
      <c r="CZ287" s="90"/>
      <c r="DA287" s="90"/>
      <c r="DB287" s="90"/>
      <c r="DC287" s="90"/>
      <c r="DD287" s="90"/>
      <c r="DE287" s="90"/>
      <c r="DF287" s="90"/>
      <c r="DG287" s="90"/>
      <c r="DH287" s="90"/>
      <c r="DI287" s="90"/>
      <c r="DJ287" s="90"/>
      <c r="DK287" s="90"/>
      <c r="DL287" s="90"/>
    </row>
    <row r="288" s="250" customFormat="1" ht="17.8" customHeight="1" spans="1:116">
      <c r="A288" s="263"/>
      <c r="B288" s="259"/>
      <c r="C288" s="264"/>
      <c r="D288" s="261"/>
      <c r="E288" s="174"/>
      <c r="F288" s="265"/>
      <c r="G288" s="45"/>
      <c r="H288" s="46" t="s">
        <v>47</v>
      </c>
      <c r="I288" s="46">
        <f t="shared" si="51"/>
        <v>0</v>
      </c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  <c r="AB288" s="275"/>
      <c r="AC288" s="275"/>
      <c r="AD288" s="275"/>
      <c r="AE288" s="275"/>
      <c r="AF288" s="275"/>
      <c r="AG288" s="275"/>
      <c r="AH288" s="275"/>
      <c r="AI288" s="275"/>
      <c r="AJ288" s="275"/>
      <c r="AK288" s="275"/>
      <c r="AL288" s="275"/>
      <c r="AM288" s="275"/>
      <c r="AN288" s="275"/>
      <c r="AO288" s="65"/>
      <c r="AP288" s="285"/>
      <c r="AQ288" s="286"/>
      <c r="AR288" s="286"/>
      <c r="AS288" s="32"/>
      <c r="AT288" s="32"/>
      <c r="AU288" s="285"/>
      <c r="AV288" s="285"/>
      <c r="AW288" s="285"/>
      <c r="AX288" s="285"/>
      <c r="AY288" s="285"/>
      <c r="AZ288" s="285"/>
      <c r="BA288" s="285"/>
      <c r="BB288" s="285"/>
      <c r="BC288" s="285"/>
      <c r="BD288" s="285"/>
      <c r="BE288" s="285"/>
      <c r="BF288" s="285"/>
      <c r="BG288" s="285"/>
      <c r="BH288" s="285"/>
      <c r="BI288" s="285"/>
      <c r="BJ288" s="285"/>
      <c r="BK288" s="285"/>
      <c r="BL288" s="285"/>
      <c r="BM288" s="285"/>
      <c r="BN288" s="285"/>
      <c r="BO288" s="285"/>
      <c r="BP288" s="285"/>
      <c r="BQ288" s="285"/>
      <c r="BR288" s="285"/>
      <c r="BS288" s="285"/>
      <c r="BT288" s="285"/>
      <c r="BU288" s="285"/>
      <c r="BV288" s="285"/>
      <c r="BW288" s="285"/>
      <c r="BX288" s="285"/>
      <c r="BY288" s="285"/>
      <c r="BZ288" s="285"/>
      <c r="CA288" s="285"/>
      <c r="CB288" s="285"/>
      <c r="CC288" s="285"/>
      <c r="CD288" s="285"/>
      <c r="CE288" s="285"/>
      <c r="CF288" s="285"/>
      <c r="CG288" s="285"/>
      <c r="CH288" s="285"/>
      <c r="CI288" s="285"/>
      <c r="CJ288" s="285"/>
      <c r="CK288" s="285"/>
      <c r="CL288" s="285"/>
      <c r="CM288" s="285"/>
      <c r="CN288" s="285"/>
      <c r="CO288" s="285"/>
      <c r="CP288" s="285"/>
      <c r="CQ288" s="285"/>
      <c r="CR288" s="285"/>
      <c r="CS288" s="285"/>
      <c r="CT288" s="285"/>
      <c r="CU288" s="285"/>
      <c r="CV288" s="285"/>
      <c r="CW288" s="285"/>
      <c r="CX288" s="285"/>
      <c r="CY288" s="285"/>
      <c r="CZ288" s="285"/>
      <c r="DA288" s="285"/>
      <c r="DB288" s="285"/>
      <c r="DC288" s="285"/>
      <c r="DD288" s="285"/>
      <c r="DE288" s="285"/>
      <c r="DF288" s="285"/>
      <c r="DG288" s="285"/>
      <c r="DH288" s="285"/>
      <c r="DI288" s="285"/>
      <c r="DJ288" s="285"/>
      <c r="DK288" s="285"/>
      <c r="DL288" s="285"/>
    </row>
    <row r="289" s="248" customFormat="1" ht="17.8" customHeight="1" spans="1:116">
      <c r="A289" s="258">
        <v>137</v>
      </c>
      <c r="B289" s="259" t="s">
        <v>16</v>
      </c>
      <c r="C289" s="260" t="s">
        <v>133</v>
      </c>
      <c r="D289" s="261" t="s">
        <v>44</v>
      </c>
      <c r="E289" s="37">
        <v>2000</v>
      </c>
      <c r="F289" s="262" t="s">
        <v>45</v>
      </c>
      <c r="G289" s="39">
        <f t="shared" ref="G289:G293" si="52">E289+I289-I290</f>
        <v>2000</v>
      </c>
      <c r="H289" s="40" t="s">
        <v>46</v>
      </c>
      <c r="I289" s="40">
        <f t="shared" si="51"/>
        <v>0</v>
      </c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  <c r="W289" s="277"/>
      <c r="X289" s="277"/>
      <c r="Y289" s="277"/>
      <c r="Z289" s="277"/>
      <c r="AA289" s="277"/>
      <c r="AB289" s="277"/>
      <c r="AC289" s="277"/>
      <c r="AD289" s="277"/>
      <c r="AE289" s="277"/>
      <c r="AF289" s="277"/>
      <c r="AG289" s="277"/>
      <c r="AH289" s="277"/>
      <c r="AI289" s="277"/>
      <c r="AJ289" s="277"/>
      <c r="AK289" s="277"/>
      <c r="AL289" s="277"/>
      <c r="AM289" s="277"/>
      <c r="AN289" s="277"/>
      <c r="AO289" s="67"/>
      <c r="AP289" s="90"/>
      <c r="AQ289" s="284"/>
      <c r="AR289" s="284"/>
      <c r="AS289" s="99"/>
      <c r="AT289" s="99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0"/>
      <c r="CR289" s="90"/>
      <c r="CS289" s="90"/>
      <c r="CT289" s="90"/>
      <c r="CU289" s="90"/>
      <c r="CV289" s="90"/>
      <c r="CW289" s="90"/>
      <c r="CX289" s="90"/>
      <c r="CY289" s="90"/>
      <c r="CZ289" s="90"/>
      <c r="DA289" s="90"/>
      <c r="DB289" s="90"/>
      <c r="DC289" s="90"/>
      <c r="DD289" s="90"/>
      <c r="DE289" s="90"/>
      <c r="DF289" s="90"/>
      <c r="DG289" s="90"/>
      <c r="DH289" s="90"/>
      <c r="DI289" s="90"/>
      <c r="DJ289" s="90"/>
      <c r="DK289" s="90"/>
      <c r="DL289" s="90"/>
    </row>
    <row r="290" s="249" customFormat="1" ht="17.8" customHeight="1" spans="1:116">
      <c r="A290" s="263"/>
      <c r="B290" s="259"/>
      <c r="C290" s="264"/>
      <c r="D290" s="261"/>
      <c r="E290" s="43"/>
      <c r="F290" s="265"/>
      <c r="G290" s="45"/>
      <c r="H290" s="46" t="s">
        <v>47</v>
      </c>
      <c r="I290" s="46">
        <f t="shared" si="51"/>
        <v>0</v>
      </c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  <c r="AB290" s="275"/>
      <c r="AC290" s="275"/>
      <c r="AD290" s="275"/>
      <c r="AE290" s="275"/>
      <c r="AF290" s="275"/>
      <c r="AG290" s="275"/>
      <c r="AH290" s="275"/>
      <c r="AI290" s="275"/>
      <c r="AJ290" s="275"/>
      <c r="AK290" s="275"/>
      <c r="AL290" s="275"/>
      <c r="AM290" s="275"/>
      <c r="AN290" s="275"/>
      <c r="AO290" s="65"/>
      <c r="AP290" s="285"/>
      <c r="AQ290" s="286"/>
      <c r="AR290" s="286"/>
      <c r="AS290" s="32"/>
      <c r="AT290" s="32"/>
      <c r="AU290" s="285"/>
      <c r="AV290" s="285"/>
      <c r="AW290" s="285"/>
      <c r="AX290" s="285"/>
      <c r="AY290" s="285"/>
      <c r="AZ290" s="285"/>
      <c r="BA290" s="285"/>
      <c r="BB290" s="285"/>
      <c r="BC290" s="285"/>
      <c r="BD290" s="285"/>
      <c r="BE290" s="285"/>
      <c r="BF290" s="285"/>
      <c r="BG290" s="285"/>
      <c r="BH290" s="285"/>
      <c r="BI290" s="285"/>
      <c r="BJ290" s="285"/>
      <c r="BK290" s="285"/>
      <c r="BL290" s="285"/>
      <c r="BM290" s="285"/>
      <c r="BN290" s="285"/>
      <c r="BO290" s="285"/>
      <c r="BP290" s="285"/>
      <c r="BQ290" s="285"/>
      <c r="BR290" s="285"/>
      <c r="BS290" s="285"/>
      <c r="BT290" s="285"/>
      <c r="BU290" s="285"/>
      <c r="BV290" s="285"/>
      <c r="BW290" s="285"/>
      <c r="BX290" s="285"/>
      <c r="BY290" s="285"/>
      <c r="BZ290" s="285"/>
      <c r="CA290" s="285"/>
      <c r="CB290" s="285"/>
      <c r="CC290" s="285"/>
      <c r="CD290" s="285"/>
      <c r="CE290" s="285"/>
      <c r="CF290" s="285"/>
      <c r="CG290" s="285"/>
      <c r="CH290" s="285"/>
      <c r="CI290" s="285"/>
      <c r="CJ290" s="285"/>
      <c r="CK290" s="285"/>
      <c r="CL290" s="285"/>
      <c r="CM290" s="285"/>
      <c r="CN290" s="285"/>
      <c r="CO290" s="285"/>
      <c r="CP290" s="285"/>
      <c r="CQ290" s="285"/>
      <c r="CR290" s="285"/>
      <c r="CS290" s="285"/>
      <c r="CT290" s="285"/>
      <c r="CU290" s="285"/>
      <c r="CV290" s="285"/>
      <c r="CW290" s="285"/>
      <c r="CX290" s="285"/>
      <c r="CY290" s="285"/>
      <c r="CZ290" s="285"/>
      <c r="DA290" s="285"/>
      <c r="DB290" s="285"/>
      <c r="DC290" s="285"/>
      <c r="DD290" s="285"/>
      <c r="DE290" s="285"/>
      <c r="DF290" s="285"/>
      <c r="DG290" s="285"/>
      <c r="DH290" s="285"/>
      <c r="DI290" s="285"/>
      <c r="DJ290" s="285"/>
      <c r="DK290" s="285"/>
      <c r="DL290" s="285"/>
    </row>
    <row r="291" s="248" customFormat="1" ht="17.8" customHeight="1" spans="1:116">
      <c r="A291" s="258">
        <v>138</v>
      </c>
      <c r="B291" s="259" t="s">
        <v>16</v>
      </c>
      <c r="C291" s="260" t="s">
        <v>131</v>
      </c>
      <c r="D291" s="261" t="s">
        <v>44</v>
      </c>
      <c r="E291" s="37">
        <v>1610</v>
      </c>
      <c r="F291" s="262" t="s">
        <v>45</v>
      </c>
      <c r="G291" s="39">
        <f t="shared" si="52"/>
        <v>195</v>
      </c>
      <c r="H291" s="40" t="s">
        <v>46</v>
      </c>
      <c r="I291" s="40">
        <f t="shared" si="51"/>
        <v>2585</v>
      </c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  <c r="W291" s="277"/>
      <c r="X291" s="277"/>
      <c r="Y291" s="277"/>
      <c r="Z291" s="277"/>
      <c r="AA291" s="277"/>
      <c r="AB291" s="277"/>
      <c r="AC291" s="277"/>
      <c r="AD291" s="277">
        <v>2585</v>
      </c>
      <c r="AE291" s="277"/>
      <c r="AF291" s="277"/>
      <c r="AG291" s="277"/>
      <c r="AH291" s="277"/>
      <c r="AI291" s="277"/>
      <c r="AJ291" s="277"/>
      <c r="AK291" s="277"/>
      <c r="AL291" s="277"/>
      <c r="AM291" s="277"/>
      <c r="AN291" s="277"/>
      <c r="AO291" s="67"/>
      <c r="AP291" s="90"/>
      <c r="AQ291" s="284"/>
      <c r="AR291" s="284"/>
      <c r="AS291" s="99"/>
      <c r="AT291" s="99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0"/>
      <c r="CR291" s="90"/>
      <c r="CS291" s="90"/>
      <c r="CT291" s="90"/>
      <c r="CU291" s="90"/>
      <c r="CV291" s="90"/>
      <c r="CW291" s="90"/>
      <c r="CX291" s="90"/>
      <c r="CY291" s="90"/>
      <c r="CZ291" s="90"/>
      <c r="DA291" s="90"/>
      <c r="DB291" s="90"/>
      <c r="DC291" s="90"/>
      <c r="DD291" s="90"/>
      <c r="DE291" s="90"/>
      <c r="DF291" s="90"/>
      <c r="DG291" s="90"/>
      <c r="DH291" s="90"/>
      <c r="DI291" s="90"/>
      <c r="DJ291" s="90"/>
      <c r="DK291" s="90"/>
      <c r="DL291" s="90"/>
    </row>
    <row r="292" s="249" customFormat="1" ht="17.8" customHeight="1" spans="1:116">
      <c r="A292" s="263"/>
      <c r="B292" s="259"/>
      <c r="C292" s="264"/>
      <c r="D292" s="261"/>
      <c r="E292" s="43"/>
      <c r="F292" s="265"/>
      <c r="G292" s="45"/>
      <c r="H292" s="46" t="s">
        <v>47</v>
      </c>
      <c r="I292" s="46">
        <f t="shared" si="51"/>
        <v>4000</v>
      </c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>
        <v>1600</v>
      </c>
      <c r="Y292" s="275"/>
      <c r="Z292" s="275"/>
      <c r="AA292" s="275"/>
      <c r="AB292" s="275"/>
      <c r="AC292" s="275"/>
      <c r="AD292" s="275">
        <v>2400</v>
      </c>
      <c r="AE292" s="275"/>
      <c r="AF292" s="275"/>
      <c r="AG292" s="275"/>
      <c r="AH292" s="275"/>
      <c r="AI292" s="275"/>
      <c r="AJ292" s="275"/>
      <c r="AK292" s="275"/>
      <c r="AL292" s="275"/>
      <c r="AM292" s="275"/>
      <c r="AN292" s="275"/>
      <c r="AO292" s="65"/>
      <c r="AP292" s="285"/>
      <c r="AQ292" s="286"/>
      <c r="AR292" s="286"/>
      <c r="AS292" s="32"/>
      <c r="AT292" s="32"/>
      <c r="AU292" s="285"/>
      <c r="AV292" s="285"/>
      <c r="AW292" s="285"/>
      <c r="AX292" s="285"/>
      <c r="AY292" s="285"/>
      <c r="AZ292" s="285"/>
      <c r="BA292" s="285"/>
      <c r="BB292" s="285"/>
      <c r="BC292" s="285"/>
      <c r="BD292" s="285"/>
      <c r="BE292" s="285"/>
      <c r="BF292" s="285"/>
      <c r="BG292" s="285"/>
      <c r="BH292" s="285"/>
      <c r="BI292" s="285"/>
      <c r="BJ292" s="285"/>
      <c r="BK292" s="285"/>
      <c r="BL292" s="285"/>
      <c r="BM292" s="285"/>
      <c r="BN292" s="285"/>
      <c r="BO292" s="285"/>
      <c r="BP292" s="285"/>
      <c r="BQ292" s="285"/>
      <c r="BR292" s="285"/>
      <c r="BS292" s="285"/>
      <c r="BT292" s="285"/>
      <c r="BU292" s="285"/>
      <c r="BV292" s="285"/>
      <c r="BW292" s="285"/>
      <c r="BX292" s="285"/>
      <c r="BY292" s="285"/>
      <c r="BZ292" s="285"/>
      <c r="CA292" s="285"/>
      <c r="CB292" s="285"/>
      <c r="CC292" s="285"/>
      <c r="CD292" s="285"/>
      <c r="CE292" s="285"/>
      <c r="CF292" s="285"/>
      <c r="CG292" s="285"/>
      <c r="CH292" s="285"/>
      <c r="CI292" s="285"/>
      <c r="CJ292" s="285"/>
      <c r="CK292" s="285"/>
      <c r="CL292" s="285"/>
      <c r="CM292" s="285"/>
      <c r="CN292" s="285"/>
      <c r="CO292" s="285"/>
      <c r="CP292" s="285"/>
      <c r="CQ292" s="285"/>
      <c r="CR292" s="285"/>
      <c r="CS292" s="285"/>
      <c r="CT292" s="285"/>
      <c r="CU292" s="285"/>
      <c r="CV292" s="285"/>
      <c r="CW292" s="285"/>
      <c r="CX292" s="285"/>
      <c r="CY292" s="285"/>
      <c r="CZ292" s="285"/>
      <c r="DA292" s="285"/>
      <c r="DB292" s="285"/>
      <c r="DC292" s="285"/>
      <c r="DD292" s="285"/>
      <c r="DE292" s="285"/>
      <c r="DF292" s="285"/>
      <c r="DG292" s="285"/>
      <c r="DH292" s="285"/>
      <c r="DI292" s="285"/>
      <c r="DJ292" s="285"/>
      <c r="DK292" s="285"/>
      <c r="DL292" s="285"/>
    </row>
    <row r="293" s="248" customFormat="1" ht="17.8" customHeight="1" spans="1:116">
      <c r="A293" s="258">
        <v>139</v>
      </c>
      <c r="B293" s="259" t="s">
        <v>16</v>
      </c>
      <c r="C293" s="260" t="s">
        <v>134</v>
      </c>
      <c r="D293" s="266" t="s">
        <v>44</v>
      </c>
      <c r="E293" s="37">
        <v>3170</v>
      </c>
      <c r="F293" s="262" t="s">
        <v>45</v>
      </c>
      <c r="G293" s="39">
        <f t="shared" si="52"/>
        <v>150</v>
      </c>
      <c r="H293" s="40" t="s">
        <v>46</v>
      </c>
      <c r="I293" s="40">
        <f t="shared" si="51"/>
        <v>0</v>
      </c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  <c r="AC293" s="278"/>
      <c r="AD293" s="278"/>
      <c r="AE293" s="278"/>
      <c r="AF293" s="278"/>
      <c r="AG293" s="278"/>
      <c r="AH293" s="278"/>
      <c r="AI293" s="277"/>
      <c r="AJ293" s="277"/>
      <c r="AK293" s="277"/>
      <c r="AL293" s="277"/>
      <c r="AM293" s="277"/>
      <c r="AN293" s="277"/>
      <c r="AO293" s="67"/>
      <c r="AP293" s="90"/>
      <c r="AQ293" s="284"/>
      <c r="AR293" s="284"/>
      <c r="AS293" s="99"/>
      <c r="AT293" s="99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  <c r="CN293" s="90"/>
      <c r="CO293" s="90"/>
      <c r="CP293" s="90"/>
      <c r="CQ293" s="90"/>
      <c r="CR293" s="90"/>
      <c r="CS293" s="90"/>
      <c r="CT293" s="90"/>
      <c r="CU293" s="90"/>
      <c r="CV293" s="90"/>
      <c r="CW293" s="90"/>
      <c r="CX293" s="90"/>
      <c r="CY293" s="90"/>
      <c r="CZ293" s="90"/>
      <c r="DA293" s="90"/>
      <c r="DB293" s="90"/>
      <c r="DC293" s="90"/>
      <c r="DD293" s="90"/>
      <c r="DE293" s="90"/>
      <c r="DF293" s="90"/>
      <c r="DG293" s="90"/>
      <c r="DH293" s="90"/>
      <c r="DI293" s="90"/>
      <c r="DJ293" s="90"/>
      <c r="DK293" s="90"/>
      <c r="DL293" s="90"/>
    </row>
    <row r="294" s="249" customFormat="1" ht="17.8" customHeight="1" spans="1:116">
      <c r="A294" s="263"/>
      <c r="B294" s="259"/>
      <c r="C294" s="264"/>
      <c r="D294" s="261"/>
      <c r="E294" s="43"/>
      <c r="F294" s="265"/>
      <c r="G294" s="45"/>
      <c r="H294" s="46" t="s">
        <v>47</v>
      </c>
      <c r="I294" s="46">
        <f t="shared" si="51"/>
        <v>3020</v>
      </c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>
        <v>20</v>
      </c>
      <c r="AA294" s="279"/>
      <c r="AB294" s="279"/>
      <c r="AC294" s="279"/>
      <c r="AD294" s="279"/>
      <c r="AE294" s="279"/>
      <c r="AF294" s="279"/>
      <c r="AG294" s="279"/>
      <c r="AH294" s="279"/>
      <c r="AI294" s="275"/>
      <c r="AJ294" s="275">
        <v>3000</v>
      </c>
      <c r="AK294" s="275"/>
      <c r="AL294" s="275"/>
      <c r="AM294" s="275"/>
      <c r="AN294" s="275"/>
      <c r="AO294" s="65"/>
      <c r="AP294" s="285"/>
      <c r="AQ294" s="286"/>
      <c r="AR294" s="286"/>
      <c r="AS294" s="32"/>
      <c r="AT294" s="32"/>
      <c r="AU294" s="285"/>
      <c r="AV294" s="285"/>
      <c r="AW294" s="285"/>
      <c r="AX294" s="285"/>
      <c r="AY294" s="285"/>
      <c r="AZ294" s="285"/>
      <c r="BA294" s="285"/>
      <c r="BB294" s="285"/>
      <c r="BC294" s="285"/>
      <c r="BD294" s="285"/>
      <c r="BE294" s="285"/>
      <c r="BF294" s="285"/>
      <c r="BG294" s="285"/>
      <c r="BH294" s="285"/>
      <c r="BI294" s="285"/>
      <c r="BJ294" s="285"/>
      <c r="BK294" s="285"/>
      <c r="BL294" s="285"/>
      <c r="BM294" s="285"/>
      <c r="BN294" s="285"/>
      <c r="BO294" s="285"/>
      <c r="BP294" s="285"/>
      <c r="BQ294" s="285"/>
      <c r="BR294" s="285"/>
      <c r="BS294" s="285"/>
      <c r="BT294" s="285"/>
      <c r="BU294" s="285"/>
      <c r="BV294" s="285"/>
      <c r="BW294" s="285"/>
      <c r="BX294" s="285"/>
      <c r="BY294" s="285"/>
      <c r="BZ294" s="285"/>
      <c r="CA294" s="285"/>
      <c r="CB294" s="285"/>
      <c r="CC294" s="285"/>
      <c r="CD294" s="285"/>
      <c r="CE294" s="285"/>
      <c r="CF294" s="285"/>
      <c r="CG294" s="285"/>
      <c r="CH294" s="285"/>
      <c r="CI294" s="285"/>
      <c r="CJ294" s="285"/>
      <c r="CK294" s="285"/>
      <c r="CL294" s="285"/>
      <c r="CM294" s="285"/>
      <c r="CN294" s="285"/>
      <c r="CO294" s="285"/>
      <c r="CP294" s="285"/>
      <c r="CQ294" s="285"/>
      <c r="CR294" s="285"/>
      <c r="CS294" s="285"/>
      <c r="CT294" s="285"/>
      <c r="CU294" s="285"/>
      <c r="CV294" s="285"/>
      <c r="CW294" s="285"/>
      <c r="CX294" s="285"/>
      <c r="CY294" s="285"/>
      <c r="CZ294" s="285"/>
      <c r="DA294" s="285"/>
      <c r="DB294" s="285"/>
      <c r="DC294" s="285"/>
      <c r="DD294" s="285"/>
      <c r="DE294" s="285"/>
      <c r="DF294" s="285"/>
      <c r="DG294" s="285"/>
      <c r="DH294" s="285"/>
      <c r="DI294" s="285"/>
      <c r="DJ294" s="285"/>
      <c r="DK294" s="285"/>
      <c r="DL294" s="285"/>
    </row>
    <row r="295" s="248" customFormat="1" ht="17.8" customHeight="1" spans="1:116">
      <c r="A295" s="258">
        <v>140</v>
      </c>
      <c r="B295" s="259" t="s">
        <v>16</v>
      </c>
      <c r="C295" s="260" t="s">
        <v>135</v>
      </c>
      <c r="D295" s="261" t="s">
        <v>44</v>
      </c>
      <c r="E295" s="173">
        <v>1823</v>
      </c>
      <c r="F295" s="262" t="s">
        <v>45</v>
      </c>
      <c r="G295" s="39">
        <f t="shared" ref="G295:G299" si="53">E295+I295-I296</f>
        <v>1823</v>
      </c>
      <c r="H295" s="40" t="s">
        <v>46</v>
      </c>
      <c r="I295" s="40">
        <f t="shared" si="51"/>
        <v>0</v>
      </c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  <c r="W295" s="277"/>
      <c r="X295" s="277"/>
      <c r="Y295" s="277"/>
      <c r="Z295" s="277"/>
      <c r="AA295" s="277"/>
      <c r="AB295" s="277"/>
      <c r="AC295" s="277"/>
      <c r="AD295" s="277"/>
      <c r="AE295" s="277"/>
      <c r="AF295" s="277"/>
      <c r="AG295" s="277"/>
      <c r="AH295" s="277"/>
      <c r="AI295" s="277"/>
      <c r="AJ295" s="277"/>
      <c r="AK295" s="277"/>
      <c r="AL295" s="277"/>
      <c r="AM295" s="277"/>
      <c r="AN295" s="277"/>
      <c r="AO295" s="67"/>
      <c r="AP295" s="90"/>
      <c r="AQ295" s="284"/>
      <c r="AR295" s="284"/>
      <c r="AS295" s="99"/>
      <c r="AT295" s="99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0"/>
      <c r="CR295" s="90"/>
      <c r="CS295" s="90"/>
      <c r="CT295" s="90"/>
      <c r="CU295" s="90"/>
      <c r="CV295" s="90"/>
      <c r="CW295" s="90"/>
      <c r="CX295" s="90"/>
      <c r="CY295" s="90"/>
      <c r="CZ295" s="90"/>
      <c r="DA295" s="90"/>
      <c r="DB295" s="90"/>
      <c r="DC295" s="90"/>
      <c r="DD295" s="90"/>
      <c r="DE295" s="90"/>
      <c r="DF295" s="90"/>
      <c r="DG295" s="90"/>
      <c r="DH295" s="90"/>
      <c r="DI295" s="90"/>
      <c r="DJ295" s="90"/>
      <c r="DK295" s="90"/>
      <c r="DL295" s="90"/>
    </row>
    <row r="296" s="249" customFormat="1" ht="17.8" customHeight="1" spans="1:116">
      <c r="A296" s="263"/>
      <c r="B296" s="259"/>
      <c r="C296" s="264"/>
      <c r="D296" s="261"/>
      <c r="E296" s="174"/>
      <c r="F296" s="265"/>
      <c r="G296" s="45"/>
      <c r="H296" s="46" t="s">
        <v>47</v>
      </c>
      <c r="I296" s="46">
        <f t="shared" si="51"/>
        <v>0</v>
      </c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  <c r="AB296" s="275"/>
      <c r="AC296" s="275"/>
      <c r="AD296" s="275"/>
      <c r="AE296" s="275"/>
      <c r="AF296" s="275"/>
      <c r="AG296" s="275"/>
      <c r="AH296" s="275"/>
      <c r="AI296" s="275"/>
      <c r="AJ296" s="275"/>
      <c r="AK296" s="275"/>
      <c r="AL296" s="275"/>
      <c r="AM296" s="275"/>
      <c r="AN296" s="275"/>
      <c r="AO296" s="65"/>
      <c r="AP296" s="285"/>
      <c r="AQ296" s="286"/>
      <c r="AR296" s="286"/>
      <c r="AS296" s="32"/>
      <c r="AT296" s="32"/>
      <c r="AU296" s="285"/>
      <c r="AV296" s="285"/>
      <c r="AW296" s="285"/>
      <c r="AX296" s="285"/>
      <c r="AY296" s="285"/>
      <c r="AZ296" s="285"/>
      <c r="BA296" s="285"/>
      <c r="BB296" s="285"/>
      <c r="BC296" s="285"/>
      <c r="BD296" s="285"/>
      <c r="BE296" s="285"/>
      <c r="BF296" s="285"/>
      <c r="BG296" s="285"/>
      <c r="BH296" s="285"/>
      <c r="BI296" s="285"/>
      <c r="BJ296" s="285"/>
      <c r="BK296" s="285"/>
      <c r="BL296" s="285"/>
      <c r="BM296" s="285"/>
      <c r="BN296" s="285"/>
      <c r="BO296" s="285"/>
      <c r="BP296" s="285"/>
      <c r="BQ296" s="285"/>
      <c r="BR296" s="285"/>
      <c r="BS296" s="285"/>
      <c r="BT296" s="285"/>
      <c r="BU296" s="285"/>
      <c r="BV296" s="285"/>
      <c r="BW296" s="285"/>
      <c r="BX296" s="285"/>
      <c r="BY296" s="285"/>
      <c r="BZ296" s="285"/>
      <c r="CA296" s="285"/>
      <c r="CB296" s="285"/>
      <c r="CC296" s="285"/>
      <c r="CD296" s="285"/>
      <c r="CE296" s="285"/>
      <c r="CF296" s="285"/>
      <c r="CG296" s="285"/>
      <c r="CH296" s="285"/>
      <c r="CI296" s="285"/>
      <c r="CJ296" s="285"/>
      <c r="CK296" s="285"/>
      <c r="CL296" s="285"/>
      <c r="CM296" s="285"/>
      <c r="CN296" s="285"/>
      <c r="CO296" s="285"/>
      <c r="CP296" s="285"/>
      <c r="CQ296" s="285"/>
      <c r="CR296" s="285"/>
      <c r="CS296" s="285"/>
      <c r="CT296" s="285"/>
      <c r="CU296" s="285"/>
      <c r="CV296" s="285"/>
      <c r="CW296" s="285"/>
      <c r="CX296" s="285"/>
      <c r="CY296" s="285"/>
      <c r="CZ296" s="285"/>
      <c r="DA296" s="285"/>
      <c r="DB296" s="285"/>
      <c r="DC296" s="285"/>
      <c r="DD296" s="285"/>
      <c r="DE296" s="285"/>
      <c r="DF296" s="285"/>
      <c r="DG296" s="285"/>
      <c r="DH296" s="285"/>
      <c r="DI296" s="285"/>
      <c r="DJ296" s="285"/>
      <c r="DK296" s="285"/>
      <c r="DL296" s="285"/>
    </row>
    <row r="297" s="248" customFormat="1" ht="17.8" customHeight="1" spans="1:116">
      <c r="A297" s="258">
        <v>141</v>
      </c>
      <c r="B297" s="259" t="s">
        <v>16</v>
      </c>
      <c r="C297" s="260" t="s">
        <v>136</v>
      </c>
      <c r="D297" s="266" t="s">
        <v>44</v>
      </c>
      <c r="E297" s="37">
        <v>2614</v>
      </c>
      <c r="F297" s="262" t="s">
        <v>45</v>
      </c>
      <c r="G297" s="39">
        <f t="shared" si="53"/>
        <v>2614</v>
      </c>
      <c r="H297" s="40" t="s">
        <v>46</v>
      </c>
      <c r="I297" s="40">
        <f t="shared" si="51"/>
        <v>0</v>
      </c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  <c r="W297" s="277"/>
      <c r="X297" s="277"/>
      <c r="Y297" s="277"/>
      <c r="Z297" s="277"/>
      <c r="AA297" s="277"/>
      <c r="AB297" s="277"/>
      <c r="AC297" s="277"/>
      <c r="AD297" s="277"/>
      <c r="AE297" s="277"/>
      <c r="AF297" s="277"/>
      <c r="AG297" s="277"/>
      <c r="AH297" s="277"/>
      <c r="AI297" s="277"/>
      <c r="AJ297" s="277"/>
      <c r="AK297" s="277"/>
      <c r="AL297" s="277"/>
      <c r="AM297" s="277"/>
      <c r="AN297" s="277"/>
      <c r="AO297" s="67"/>
      <c r="AP297" s="90"/>
      <c r="AQ297" s="284"/>
      <c r="AR297" s="284"/>
      <c r="AS297" s="99"/>
      <c r="AT297" s="99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0"/>
      <c r="CR297" s="90"/>
      <c r="CS297" s="90"/>
      <c r="CT297" s="90"/>
      <c r="CU297" s="90"/>
      <c r="CV297" s="90"/>
      <c r="CW297" s="90"/>
      <c r="CX297" s="90"/>
      <c r="CY297" s="90"/>
      <c r="CZ297" s="90"/>
      <c r="DA297" s="90"/>
      <c r="DB297" s="90"/>
      <c r="DC297" s="90"/>
      <c r="DD297" s="90"/>
      <c r="DE297" s="90"/>
      <c r="DF297" s="90"/>
      <c r="DG297" s="90"/>
      <c r="DH297" s="90"/>
      <c r="DI297" s="90"/>
      <c r="DJ297" s="90"/>
      <c r="DK297" s="90"/>
      <c r="DL297" s="90"/>
    </row>
    <row r="298" s="249" customFormat="1" ht="17.8" customHeight="1" spans="1:116">
      <c r="A298" s="263"/>
      <c r="B298" s="259"/>
      <c r="C298" s="264"/>
      <c r="D298" s="261"/>
      <c r="E298" s="43"/>
      <c r="F298" s="265"/>
      <c r="G298" s="45"/>
      <c r="H298" s="46" t="s">
        <v>47</v>
      </c>
      <c r="I298" s="46">
        <f t="shared" si="51"/>
        <v>0</v>
      </c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  <c r="AB298" s="275"/>
      <c r="AC298" s="275"/>
      <c r="AD298" s="275"/>
      <c r="AE298" s="275"/>
      <c r="AF298" s="275"/>
      <c r="AG298" s="275"/>
      <c r="AH298" s="275"/>
      <c r="AI298" s="275"/>
      <c r="AJ298" s="275"/>
      <c r="AK298" s="275"/>
      <c r="AL298" s="275"/>
      <c r="AM298" s="275"/>
      <c r="AN298" s="275"/>
      <c r="AO298" s="65"/>
      <c r="AP298" s="285"/>
      <c r="AQ298" s="286"/>
      <c r="AR298" s="286"/>
      <c r="AS298" s="32"/>
      <c r="AT298" s="32"/>
      <c r="AU298" s="285"/>
      <c r="AV298" s="285"/>
      <c r="AW298" s="285"/>
      <c r="AX298" s="285"/>
      <c r="AY298" s="285"/>
      <c r="AZ298" s="285"/>
      <c r="BA298" s="285"/>
      <c r="BB298" s="285"/>
      <c r="BC298" s="285"/>
      <c r="BD298" s="285"/>
      <c r="BE298" s="285"/>
      <c r="BF298" s="285"/>
      <c r="BG298" s="285"/>
      <c r="BH298" s="285"/>
      <c r="BI298" s="285"/>
      <c r="BJ298" s="285"/>
      <c r="BK298" s="285"/>
      <c r="BL298" s="285"/>
      <c r="BM298" s="285"/>
      <c r="BN298" s="285"/>
      <c r="BO298" s="285"/>
      <c r="BP298" s="285"/>
      <c r="BQ298" s="285"/>
      <c r="BR298" s="285"/>
      <c r="BS298" s="285"/>
      <c r="BT298" s="285"/>
      <c r="BU298" s="285"/>
      <c r="BV298" s="285"/>
      <c r="BW298" s="285"/>
      <c r="BX298" s="285"/>
      <c r="BY298" s="285"/>
      <c r="BZ298" s="285"/>
      <c r="CA298" s="285"/>
      <c r="CB298" s="285"/>
      <c r="CC298" s="285"/>
      <c r="CD298" s="285"/>
      <c r="CE298" s="285"/>
      <c r="CF298" s="285"/>
      <c r="CG298" s="285"/>
      <c r="CH298" s="285"/>
      <c r="CI298" s="285"/>
      <c r="CJ298" s="285"/>
      <c r="CK298" s="285"/>
      <c r="CL298" s="285"/>
      <c r="CM298" s="285"/>
      <c r="CN298" s="285"/>
      <c r="CO298" s="285"/>
      <c r="CP298" s="285"/>
      <c r="CQ298" s="285"/>
      <c r="CR298" s="285"/>
      <c r="CS298" s="285"/>
      <c r="CT298" s="285"/>
      <c r="CU298" s="285"/>
      <c r="CV298" s="285"/>
      <c r="CW298" s="285"/>
      <c r="CX298" s="285"/>
      <c r="CY298" s="285"/>
      <c r="CZ298" s="285"/>
      <c r="DA298" s="285"/>
      <c r="DB298" s="285"/>
      <c r="DC298" s="285"/>
      <c r="DD298" s="285"/>
      <c r="DE298" s="285"/>
      <c r="DF298" s="285"/>
      <c r="DG298" s="285"/>
      <c r="DH298" s="285"/>
      <c r="DI298" s="285"/>
      <c r="DJ298" s="285"/>
      <c r="DK298" s="285"/>
      <c r="DL298" s="285"/>
    </row>
    <row r="299" s="248" customFormat="1" ht="17.8" customHeight="1" spans="1:116">
      <c r="A299" s="258">
        <v>142</v>
      </c>
      <c r="B299" s="259" t="s">
        <v>16</v>
      </c>
      <c r="C299" s="266" t="s">
        <v>137</v>
      </c>
      <c r="D299" s="261" t="s">
        <v>44</v>
      </c>
      <c r="E299" s="173">
        <v>332</v>
      </c>
      <c r="F299" s="262" t="s">
        <v>45</v>
      </c>
      <c r="G299" s="39">
        <f t="shared" si="53"/>
        <v>332</v>
      </c>
      <c r="H299" s="40" t="s">
        <v>46</v>
      </c>
      <c r="I299" s="40">
        <f t="shared" si="51"/>
        <v>0</v>
      </c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  <c r="W299" s="277"/>
      <c r="X299" s="277"/>
      <c r="Y299" s="277"/>
      <c r="Z299" s="277"/>
      <c r="AA299" s="277"/>
      <c r="AB299" s="277"/>
      <c r="AC299" s="277"/>
      <c r="AD299" s="277"/>
      <c r="AE299" s="277"/>
      <c r="AF299" s="277"/>
      <c r="AG299" s="277"/>
      <c r="AH299" s="277"/>
      <c r="AI299" s="277"/>
      <c r="AJ299" s="277"/>
      <c r="AK299" s="277"/>
      <c r="AL299" s="277"/>
      <c r="AM299" s="277"/>
      <c r="AN299" s="277"/>
      <c r="AO299" s="67"/>
      <c r="AP299" s="90"/>
      <c r="AQ299" s="284"/>
      <c r="AR299" s="284"/>
      <c r="AS299" s="99"/>
      <c r="AT299" s="99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0"/>
      <c r="CR299" s="90"/>
      <c r="CS299" s="90"/>
      <c r="CT299" s="90"/>
      <c r="CU299" s="90"/>
      <c r="CV299" s="90"/>
      <c r="CW299" s="90"/>
      <c r="CX299" s="90"/>
      <c r="CY299" s="90"/>
      <c r="CZ299" s="90"/>
      <c r="DA299" s="90"/>
      <c r="DB299" s="90"/>
      <c r="DC299" s="90"/>
      <c r="DD299" s="90"/>
      <c r="DE299" s="90"/>
      <c r="DF299" s="90"/>
      <c r="DG299" s="90"/>
      <c r="DH299" s="90"/>
      <c r="DI299" s="90"/>
      <c r="DJ299" s="90"/>
      <c r="DK299" s="90"/>
      <c r="DL299" s="90"/>
    </row>
    <row r="300" s="249" customFormat="1" ht="17.8" customHeight="1" spans="1:116">
      <c r="A300" s="263"/>
      <c r="B300" s="259"/>
      <c r="C300" s="261"/>
      <c r="D300" s="261"/>
      <c r="E300" s="174"/>
      <c r="F300" s="265"/>
      <c r="G300" s="45"/>
      <c r="H300" s="46" t="s">
        <v>47</v>
      </c>
      <c r="I300" s="46">
        <f t="shared" si="51"/>
        <v>0</v>
      </c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  <c r="AB300" s="275"/>
      <c r="AC300" s="275"/>
      <c r="AD300" s="275"/>
      <c r="AE300" s="275"/>
      <c r="AF300" s="275"/>
      <c r="AG300" s="275"/>
      <c r="AH300" s="275"/>
      <c r="AI300" s="275"/>
      <c r="AJ300" s="275"/>
      <c r="AK300" s="275"/>
      <c r="AL300" s="275"/>
      <c r="AM300" s="275"/>
      <c r="AN300" s="275"/>
      <c r="AO300" s="65"/>
      <c r="AP300" s="285"/>
      <c r="AQ300" s="286"/>
      <c r="AR300" s="286"/>
      <c r="AS300" s="32"/>
      <c r="AT300" s="32"/>
      <c r="AU300" s="285"/>
      <c r="AV300" s="285"/>
      <c r="AW300" s="285"/>
      <c r="AX300" s="285"/>
      <c r="AY300" s="285"/>
      <c r="AZ300" s="285"/>
      <c r="BA300" s="285"/>
      <c r="BB300" s="285"/>
      <c r="BC300" s="285"/>
      <c r="BD300" s="285"/>
      <c r="BE300" s="285"/>
      <c r="BF300" s="285"/>
      <c r="BG300" s="285"/>
      <c r="BH300" s="285"/>
      <c r="BI300" s="285"/>
      <c r="BJ300" s="285"/>
      <c r="BK300" s="285"/>
      <c r="BL300" s="285"/>
      <c r="BM300" s="285"/>
      <c r="BN300" s="285"/>
      <c r="BO300" s="285"/>
      <c r="BP300" s="285"/>
      <c r="BQ300" s="285"/>
      <c r="BR300" s="285"/>
      <c r="BS300" s="285"/>
      <c r="BT300" s="285"/>
      <c r="BU300" s="285"/>
      <c r="BV300" s="285"/>
      <c r="BW300" s="285"/>
      <c r="BX300" s="285"/>
      <c r="BY300" s="285"/>
      <c r="BZ300" s="285"/>
      <c r="CA300" s="285"/>
      <c r="CB300" s="285"/>
      <c r="CC300" s="285"/>
      <c r="CD300" s="285"/>
      <c r="CE300" s="285"/>
      <c r="CF300" s="285"/>
      <c r="CG300" s="285"/>
      <c r="CH300" s="285"/>
      <c r="CI300" s="285"/>
      <c r="CJ300" s="285"/>
      <c r="CK300" s="285"/>
      <c r="CL300" s="285"/>
      <c r="CM300" s="285"/>
      <c r="CN300" s="285"/>
      <c r="CO300" s="285"/>
      <c r="CP300" s="285"/>
      <c r="CQ300" s="285"/>
      <c r="CR300" s="285"/>
      <c r="CS300" s="285"/>
      <c r="CT300" s="285"/>
      <c r="CU300" s="285"/>
      <c r="CV300" s="285"/>
      <c r="CW300" s="285"/>
      <c r="CX300" s="285"/>
      <c r="CY300" s="285"/>
      <c r="CZ300" s="285"/>
      <c r="DA300" s="285"/>
      <c r="DB300" s="285"/>
      <c r="DC300" s="285"/>
      <c r="DD300" s="285"/>
      <c r="DE300" s="285"/>
      <c r="DF300" s="285"/>
      <c r="DG300" s="285"/>
      <c r="DH300" s="285"/>
      <c r="DI300" s="285"/>
      <c r="DJ300" s="285"/>
      <c r="DK300" s="285"/>
      <c r="DL300" s="285"/>
    </row>
    <row r="301" s="248" customFormat="1" ht="17.8" customHeight="1" spans="1:116">
      <c r="A301" s="258">
        <v>143</v>
      </c>
      <c r="B301" s="259" t="s">
        <v>16</v>
      </c>
      <c r="C301" s="260" t="s">
        <v>138</v>
      </c>
      <c r="D301" s="261" t="s">
        <v>48</v>
      </c>
      <c r="E301" s="173">
        <v>222</v>
      </c>
      <c r="F301" s="262" t="s">
        <v>45</v>
      </c>
      <c r="G301" s="39">
        <f t="shared" ref="G301:G305" si="54">E301+I301-I302</f>
        <v>222</v>
      </c>
      <c r="H301" s="40" t="s">
        <v>46</v>
      </c>
      <c r="I301" s="40">
        <f t="shared" si="51"/>
        <v>0</v>
      </c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  <c r="W301" s="277"/>
      <c r="X301" s="277"/>
      <c r="Y301" s="277"/>
      <c r="Z301" s="277"/>
      <c r="AA301" s="277"/>
      <c r="AB301" s="277"/>
      <c r="AC301" s="277"/>
      <c r="AD301" s="277"/>
      <c r="AE301" s="277"/>
      <c r="AF301" s="277"/>
      <c r="AG301" s="277"/>
      <c r="AH301" s="277"/>
      <c r="AI301" s="277"/>
      <c r="AJ301" s="277"/>
      <c r="AK301" s="277"/>
      <c r="AL301" s="277"/>
      <c r="AM301" s="277"/>
      <c r="AN301" s="277"/>
      <c r="AO301" s="67"/>
      <c r="AP301" s="90"/>
      <c r="AQ301" s="284"/>
      <c r="AR301" s="284"/>
      <c r="AS301" s="99"/>
      <c r="AT301" s="99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  <c r="CN301" s="90"/>
      <c r="CO301" s="90"/>
      <c r="CP301" s="90"/>
      <c r="CQ301" s="90"/>
      <c r="CR301" s="90"/>
      <c r="CS301" s="90"/>
      <c r="CT301" s="90"/>
      <c r="CU301" s="90"/>
      <c r="CV301" s="90"/>
      <c r="CW301" s="90"/>
      <c r="CX301" s="90"/>
      <c r="CY301" s="90"/>
      <c r="CZ301" s="90"/>
      <c r="DA301" s="90"/>
      <c r="DB301" s="90"/>
      <c r="DC301" s="90"/>
      <c r="DD301" s="90"/>
      <c r="DE301" s="90"/>
      <c r="DF301" s="90"/>
      <c r="DG301" s="90"/>
      <c r="DH301" s="90"/>
      <c r="DI301" s="90"/>
      <c r="DJ301" s="90"/>
      <c r="DK301" s="90"/>
      <c r="DL301" s="90"/>
    </row>
    <row r="302" s="249" customFormat="1" ht="17.8" customHeight="1" spans="1:116">
      <c r="A302" s="263"/>
      <c r="B302" s="259"/>
      <c r="C302" s="264"/>
      <c r="D302" s="261"/>
      <c r="E302" s="174"/>
      <c r="F302" s="265"/>
      <c r="G302" s="45"/>
      <c r="H302" s="46" t="s">
        <v>47</v>
      </c>
      <c r="I302" s="46">
        <f t="shared" si="51"/>
        <v>0</v>
      </c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  <c r="AB302" s="275"/>
      <c r="AC302" s="275"/>
      <c r="AD302" s="275"/>
      <c r="AE302" s="275"/>
      <c r="AF302" s="275"/>
      <c r="AG302" s="275"/>
      <c r="AH302" s="275"/>
      <c r="AI302" s="275"/>
      <c r="AJ302" s="275"/>
      <c r="AK302" s="275"/>
      <c r="AL302" s="275"/>
      <c r="AM302" s="275"/>
      <c r="AN302" s="275"/>
      <c r="AO302" s="65"/>
      <c r="AP302" s="285"/>
      <c r="AQ302" s="286"/>
      <c r="AR302" s="286"/>
      <c r="AS302" s="32"/>
      <c r="AT302" s="32"/>
      <c r="AU302" s="285"/>
      <c r="AV302" s="285"/>
      <c r="AW302" s="285"/>
      <c r="AX302" s="285"/>
      <c r="AY302" s="285"/>
      <c r="AZ302" s="285"/>
      <c r="BA302" s="285"/>
      <c r="BB302" s="285"/>
      <c r="BC302" s="285"/>
      <c r="BD302" s="285"/>
      <c r="BE302" s="285"/>
      <c r="BF302" s="285"/>
      <c r="BG302" s="285"/>
      <c r="BH302" s="285"/>
      <c r="BI302" s="285"/>
      <c r="BJ302" s="285"/>
      <c r="BK302" s="285"/>
      <c r="BL302" s="285"/>
      <c r="BM302" s="285"/>
      <c r="BN302" s="285"/>
      <c r="BO302" s="285"/>
      <c r="BP302" s="285"/>
      <c r="BQ302" s="285"/>
      <c r="BR302" s="285"/>
      <c r="BS302" s="285"/>
      <c r="BT302" s="285"/>
      <c r="BU302" s="285"/>
      <c r="BV302" s="285"/>
      <c r="BW302" s="285"/>
      <c r="BX302" s="285"/>
      <c r="BY302" s="285"/>
      <c r="BZ302" s="285"/>
      <c r="CA302" s="285"/>
      <c r="CB302" s="285"/>
      <c r="CC302" s="285"/>
      <c r="CD302" s="285"/>
      <c r="CE302" s="285"/>
      <c r="CF302" s="285"/>
      <c r="CG302" s="285"/>
      <c r="CH302" s="285"/>
      <c r="CI302" s="285"/>
      <c r="CJ302" s="285"/>
      <c r="CK302" s="285"/>
      <c r="CL302" s="285"/>
      <c r="CM302" s="285"/>
      <c r="CN302" s="285"/>
      <c r="CO302" s="285"/>
      <c r="CP302" s="285"/>
      <c r="CQ302" s="285"/>
      <c r="CR302" s="285"/>
      <c r="CS302" s="285"/>
      <c r="CT302" s="285"/>
      <c r="CU302" s="285"/>
      <c r="CV302" s="285"/>
      <c r="CW302" s="285"/>
      <c r="CX302" s="285"/>
      <c r="CY302" s="285"/>
      <c r="CZ302" s="285"/>
      <c r="DA302" s="285"/>
      <c r="DB302" s="285"/>
      <c r="DC302" s="285"/>
      <c r="DD302" s="285"/>
      <c r="DE302" s="285"/>
      <c r="DF302" s="285"/>
      <c r="DG302" s="285"/>
      <c r="DH302" s="285"/>
      <c r="DI302" s="285"/>
      <c r="DJ302" s="285"/>
      <c r="DK302" s="285"/>
      <c r="DL302" s="285"/>
    </row>
    <row r="303" s="248" customFormat="1" ht="17.8" customHeight="1" spans="1:116">
      <c r="A303" s="258">
        <v>144</v>
      </c>
      <c r="B303" s="259" t="s">
        <v>16</v>
      </c>
      <c r="C303" s="266" t="s">
        <v>134</v>
      </c>
      <c r="D303" s="268" t="s">
        <v>48</v>
      </c>
      <c r="E303" s="173">
        <v>15235</v>
      </c>
      <c r="F303" s="262" t="s">
        <v>45</v>
      </c>
      <c r="G303" s="39">
        <f t="shared" si="54"/>
        <v>15235</v>
      </c>
      <c r="H303" s="40" t="s">
        <v>46</v>
      </c>
      <c r="I303" s="40">
        <f t="shared" ref="I303:I309" si="55">SUM(J303:AO303)</f>
        <v>0</v>
      </c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  <c r="W303" s="277"/>
      <c r="X303" s="277"/>
      <c r="Y303" s="277"/>
      <c r="Z303" s="277"/>
      <c r="AA303" s="277"/>
      <c r="AB303" s="277"/>
      <c r="AC303" s="277"/>
      <c r="AD303" s="277"/>
      <c r="AE303" s="277"/>
      <c r="AF303" s="277"/>
      <c r="AG303" s="277"/>
      <c r="AH303" s="277"/>
      <c r="AI303" s="277"/>
      <c r="AJ303" s="277"/>
      <c r="AK303" s="277"/>
      <c r="AL303" s="277"/>
      <c r="AM303" s="277"/>
      <c r="AN303" s="277"/>
      <c r="AO303" s="67"/>
      <c r="AP303" s="90"/>
      <c r="AQ303" s="284"/>
      <c r="AR303" s="284"/>
      <c r="AS303" s="99"/>
      <c r="AT303" s="99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  <c r="CN303" s="90"/>
      <c r="CO303" s="90"/>
      <c r="CP303" s="90"/>
      <c r="CQ303" s="90"/>
      <c r="CR303" s="90"/>
      <c r="CS303" s="90"/>
      <c r="CT303" s="90"/>
      <c r="CU303" s="90"/>
      <c r="CV303" s="90"/>
      <c r="CW303" s="90"/>
      <c r="CX303" s="90"/>
      <c r="CY303" s="90"/>
      <c r="CZ303" s="90"/>
      <c r="DA303" s="90"/>
      <c r="DB303" s="90"/>
      <c r="DC303" s="90"/>
      <c r="DD303" s="90"/>
      <c r="DE303" s="90"/>
      <c r="DF303" s="90"/>
      <c r="DG303" s="90"/>
      <c r="DH303" s="90"/>
      <c r="DI303" s="90"/>
      <c r="DJ303" s="90"/>
      <c r="DK303" s="90"/>
      <c r="DL303" s="90"/>
    </row>
    <row r="304" s="249" customFormat="1" ht="17.8" customHeight="1" spans="1:116">
      <c r="A304" s="263"/>
      <c r="B304" s="259"/>
      <c r="C304" s="261"/>
      <c r="D304" s="268"/>
      <c r="E304" s="174"/>
      <c r="F304" s="265"/>
      <c r="G304" s="45"/>
      <c r="H304" s="46" t="s">
        <v>47</v>
      </c>
      <c r="I304" s="46">
        <f t="shared" si="55"/>
        <v>0</v>
      </c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  <c r="AB304" s="275"/>
      <c r="AC304" s="275"/>
      <c r="AD304" s="275"/>
      <c r="AE304" s="275"/>
      <c r="AF304" s="275"/>
      <c r="AG304" s="275"/>
      <c r="AH304" s="275"/>
      <c r="AI304" s="275"/>
      <c r="AJ304" s="275"/>
      <c r="AK304" s="275"/>
      <c r="AL304" s="275"/>
      <c r="AM304" s="275"/>
      <c r="AN304" s="275"/>
      <c r="AO304" s="65"/>
      <c r="AP304" s="285"/>
      <c r="AQ304" s="286"/>
      <c r="AR304" s="286"/>
      <c r="AS304" s="32"/>
      <c r="AT304" s="32"/>
      <c r="AU304" s="285"/>
      <c r="AV304" s="285"/>
      <c r="AW304" s="285"/>
      <c r="AX304" s="285"/>
      <c r="AY304" s="285"/>
      <c r="AZ304" s="285"/>
      <c r="BA304" s="285"/>
      <c r="BB304" s="285"/>
      <c r="BC304" s="285"/>
      <c r="BD304" s="285"/>
      <c r="BE304" s="285"/>
      <c r="BF304" s="285"/>
      <c r="BG304" s="285"/>
      <c r="BH304" s="285"/>
      <c r="BI304" s="285"/>
      <c r="BJ304" s="285"/>
      <c r="BK304" s="285"/>
      <c r="BL304" s="285"/>
      <c r="BM304" s="285"/>
      <c r="BN304" s="285"/>
      <c r="BO304" s="285"/>
      <c r="BP304" s="285"/>
      <c r="BQ304" s="285"/>
      <c r="BR304" s="285"/>
      <c r="BS304" s="285"/>
      <c r="BT304" s="285"/>
      <c r="BU304" s="285"/>
      <c r="BV304" s="285"/>
      <c r="BW304" s="285"/>
      <c r="BX304" s="285"/>
      <c r="BY304" s="285"/>
      <c r="BZ304" s="285"/>
      <c r="CA304" s="285"/>
      <c r="CB304" s="285"/>
      <c r="CC304" s="285"/>
      <c r="CD304" s="285"/>
      <c r="CE304" s="285"/>
      <c r="CF304" s="285"/>
      <c r="CG304" s="285"/>
      <c r="CH304" s="285"/>
      <c r="CI304" s="285"/>
      <c r="CJ304" s="285"/>
      <c r="CK304" s="285"/>
      <c r="CL304" s="285"/>
      <c r="CM304" s="285"/>
      <c r="CN304" s="285"/>
      <c r="CO304" s="285"/>
      <c r="CP304" s="285"/>
      <c r="CQ304" s="285"/>
      <c r="CR304" s="285"/>
      <c r="CS304" s="285"/>
      <c r="CT304" s="285"/>
      <c r="CU304" s="285"/>
      <c r="CV304" s="285"/>
      <c r="CW304" s="285"/>
      <c r="CX304" s="285"/>
      <c r="CY304" s="285"/>
      <c r="CZ304" s="285"/>
      <c r="DA304" s="285"/>
      <c r="DB304" s="285"/>
      <c r="DC304" s="285"/>
      <c r="DD304" s="285"/>
      <c r="DE304" s="285"/>
      <c r="DF304" s="285"/>
      <c r="DG304" s="285"/>
      <c r="DH304" s="285"/>
      <c r="DI304" s="285"/>
      <c r="DJ304" s="285"/>
      <c r="DK304" s="285"/>
      <c r="DL304" s="285"/>
    </row>
    <row r="305" s="248" customFormat="1" ht="17.8" customHeight="1" spans="1:116">
      <c r="A305" s="258">
        <v>145</v>
      </c>
      <c r="B305" s="259" t="s">
        <v>16</v>
      </c>
      <c r="C305" s="266" t="s">
        <v>139</v>
      </c>
      <c r="D305" s="268" t="s">
        <v>48</v>
      </c>
      <c r="E305" s="173">
        <v>63</v>
      </c>
      <c r="F305" s="262" t="s">
        <v>45</v>
      </c>
      <c r="G305" s="39">
        <f t="shared" si="54"/>
        <v>63</v>
      </c>
      <c r="H305" s="40" t="s">
        <v>46</v>
      </c>
      <c r="I305" s="40">
        <f t="shared" si="55"/>
        <v>0</v>
      </c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  <c r="W305" s="277"/>
      <c r="X305" s="277"/>
      <c r="Y305" s="277"/>
      <c r="Z305" s="277"/>
      <c r="AA305" s="277"/>
      <c r="AB305" s="277"/>
      <c r="AC305" s="277"/>
      <c r="AD305" s="277"/>
      <c r="AE305" s="277"/>
      <c r="AF305" s="277"/>
      <c r="AG305" s="277"/>
      <c r="AH305" s="277"/>
      <c r="AI305" s="277"/>
      <c r="AJ305" s="277"/>
      <c r="AK305" s="277"/>
      <c r="AL305" s="277"/>
      <c r="AM305" s="277"/>
      <c r="AN305" s="277"/>
      <c r="AO305" s="67"/>
      <c r="AP305" s="90"/>
      <c r="AQ305" s="284"/>
      <c r="AR305" s="284"/>
      <c r="AS305" s="99"/>
      <c r="AT305" s="99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</row>
    <row r="306" s="249" customFormat="1" ht="17.8" customHeight="1" spans="1:116">
      <c r="A306" s="263"/>
      <c r="B306" s="259"/>
      <c r="C306" s="261"/>
      <c r="D306" s="268"/>
      <c r="E306" s="174"/>
      <c r="F306" s="265"/>
      <c r="G306" s="45"/>
      <c r="H306" s="46" t="s">
        <v>47</v>
      </c>
      <c r="I306" s="46">
        <f t="shared" si="55"/>
        <v>0</v>
      </c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  <c r="AB306" s="275"/>
      <c r="AC306" s="275"/>
      <c r="AD306" s="275"/>
      <c r="AE306" s="275"/>
      <c r="AF306" s="275"/>
      <c r="AG306" s="275"/>
      <c r="AH306" s="275"/>
      <c r="AI306" s="275"/>
      <c r="AJ306" s="275"/>
      <c r="AK306" s="275"/>
      <c r="AL306" s="275"/>
      <c r="AM306" s="275"/>
      <c r="AN306" s="275"/>
      <c r="AO306" s="65"/>
      <c r="AP306" s="285"/>
      <c r="AQ306" s="286"/>
      <c r="AR306" s="286"/>
      <c r="AS306" s="32"/>
      <c r="AT306" s="32"/>
      <c r="AU306" s="285"/>
      <c r="AV306" s="285"/>
      <c r="AW306" s="285"/>
      <c r="AX306" s="285"/>
      <c r="AY306" s="285"/>
      <c r="AZ306" s="285"/>
      <c r="BA306" s="285"/>
      <c r="BB306" s="285"/>
      <c r="BC306" s="285"/>
      <c r="BD306" s="285"/>
      <c r="BE306" s="285"/>
      <c r="BF306" s="285"/>
      <c r="BG306" s="285"/>
      <c r="BH306" s="285"/>
      <c r="BI306" s="285"/>
      <c r="BJ306" s="285"/>
      <c r="BK306" s="285"/>
      <c r="BL306" s="285"/>
      <c r="BM306" s="285"/>
      <c r="BN306" s="285"/>
      <c r="BO306" s="285"/>
      <c r="BP306" s="285"/>
      <c r="BQ306" s="285"/>
      <c r="BR306" s="285"/>
      <c r="BS306" s="285"/>
      <c r="BT306" s="285"/>
      <c r="BU306" s="285"/>
      <c r="BV306" s="285"/>
      <c r="BW306" s="285"/>
      <c r="BX306" s="285"/>
      <c r="BY306" s="285"/>
      <c r="BZ306" s="285"/>
      <c r="CA306" s="285"/>
      <c r="CB306" s="285"/>
      <c r="CC306" s="285"/>
      <c r="CD306" s="285"/>
      <c r="CE306" s="285"/>
      <c r="CF306" s="285"/>
      <c r="CG306" s="285"/>
      <c r="CH306" s="285"/>
      <c r="CI306" s="285"/>
      <c r="CJ306" s="285"/>
      <c r="CK306" s="285"/>
      <c r="CL306" s="285"/>
      <c r="CM306" s="285"/>
      <c r="CN306" s="285"/>
      <c r="CO306" s="285"/>
      <c r="CP306" s="285"/>
      <c r="CQ306" s="285"/>
      <c r="CR306" s="285"/>
      <c r="CS306" s="285"/>
      <c r="CT306" s="285"/>
      <c r="CU306" s="285"/>
      <c r="CV306" s="285"/>
      <c r="CW306" s="285"/>
      <c r="CX306" s="285"/>
      <c r="CY306" s="285"/>
      <c r="CZ306" s="285"/>
      <c r="DA306" s="285"/>
      <c r="DB306" s="285"/>
      <c r="DC306" s="285"/>
      <c r="DD306" s="285"/>
      <c r="DE306" s="285"/>
      <c r="DF306" s="285"/>
      <c r="DG306" s="285"/>
      <c r="DH306" s="285"/>
      <c r="DI306" s="285"/>
      <c r="DJ306" s="285"/>
      <c r="DK306" s="285"/>
      <c r="DL306" s="285"/>
    </row>
    <row r="307" s="248" customFormat="1" ht="17.8" customHeight="1" spans="1:116">
      <c r="A307" s="258">
        <v>146</v>
      </c>
      <c r="B307" s="259" t="s">
        <v>9</v>
      </c>
      <c r="C307" s="266" t="s">
        <v>140</v>
      </c>
      <c r="D307" s="261" t="s">
        <v>44</v>
      </c>
      <c r="E307" s="173">
        <v>1431</v>
      </c>
      <c r="F307" s="262" t="s">
        <v>45</v>
      </c>
      <c r="G307" s="39">
        <f>E307+I307-I308</f>
        <v>16516</v>
      </c>
      <c r="H307" s="40" t="s">
        <v>46</v>
      </c>
      <c r="I307" s="40">
        <f t="shared" si="55"/>
        <v>17685</v>
      </c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  <c r="W307" s="277"/>
      <c r="X307" s="277"/>
      <c r="Y307" s="277"/>
      <c r="Z307" s="277"/>
      <c r="AA307" s="277"/>
      <c r="AB307" s="277"/>
      <c r="AC307" s="277"/>
      <c r="AD307" s="277"/>
      <c r="AE307" s="277"/>
      <c r="AF307" s="277"/>
      <c r="AG307" s="277">
        <f>3610+3345</f>
        <v>6955</v>
      </c>
      <c r="AH307" s="277"/>
      <c r="AI307" s="277"/>
      <c r="AJ307" s="277">
        <v>10730</v>
      </c>
      <c r="AK307" s="277"/>
      <c r="AL307" s="277"/>
      <c r="AM307" s="277"/>
      <c r="AN307" s="277"/>
      <c r="AO307" s="67"/>
      <c r="AP307" s="90"/>
      <c r="AQ307" s="284"/>
      <c r="AR307" s="284"/>
      <c r="AS307" s="99"/>
      <c r="AT307" s="99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  <c r="CN307" s="90"/>
      <c r="CO307" s="90"/>
      <c r="CP307" s="90"/>
      <c r="CQ307" s="90"/>
      <c r="CR307" s="90"/>
      <c r="CS307" s="90"/>
      <c r="CT307" s="90"/>
      <c r="CU307" s="90"/>
      <c r="CV307" s="90"/>
      <c r="CW307" s="90"/>
      <c r="CX307" s="90"/>
      <c r="CY307" s="90"/>
      <c r="CZ307" s="90"/>
      <c r="DA307" s="90"/>
      <c r="DB307" s="90"/>
      <c r="DC307" s="90"/>
      <c r="DD307" s="90"/>
      <c r="DE307" s="90"/>
      <c r="DF307" s="90"/>
      <c r="DG307" s="90"/>
      <c r="DH307" s="90"/>
      <c r="DI307" s="90"/>
      <c r="DJ307" s="90"/>
      <c r="DK307" s="90"/>
      <c r="DL307" s="90"/>
    </row>
    <row r="308" s="249" customFormat="1" ht="17.8" customHeight="1" spans="1:116">
      <c r="A308" s="263"/>
      <c r="B308" s="259"/>
      <c r="C308" s="261"/>
      <c r="D308" s="261"/>
      <c r="E308" s="174"/>
      <c r="F308" s="265"/>
      <c r="G308" s="45"/>
      <c r="H308" s="46" t="s">
        <v>47</v>
      </c>
      <c r="I308" s="46">
        <f t="shared" si="55"/>
        <v>2600</v>
      </c>
      <c r="J308" s="275"/>
      <c r="K308" s="275"/>
      <c r="L308" s="275"/>
      <c r="M308" s="275"/>
      <c r="N308" s="275"/>
      <c r="O308" s="275"/>
      <c r="P308" s="275"/>
      <c r="Q308" s="275">
        <v>500</v>
      </c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  <c r="AB308" s="275">
        <v>100</v>
      </c>
      <c r="AC308" s="275"/>
      <c r="AD308" s="275"/>
      <c r="AE308" s="275"/>
      <c r="AF308" s="275"/>
      <c r="AG308" s="275"/>
      <c r="AH308" s="275"/>
      <c r="AI308" s="275">
        <v>2000</v>
      </c>
      <c r="AJ308" s="275"/>
      <c r="AK308" s="275"/>
      <c r="AL308" s="275"/>
      <c r="AM308" s="275"/>
      <c r="AN308" s="275"/>
      <c r="AO308" s="65"/>
      <c r="AP308" s="285"/>
      <c r="AQ308" s="286"/>
      <c r="AR308" s="286"/>
      <c r="AS308" s="32"/>
      <c r="AT308" s="32"/>
      <c r="AU308" s="285"/>
      <c r="AV308" s="285"/>
      <c r="AW308" s="285"/>
      <c r="AX308" s="285"/>
      <c r="AY308" s="285"/>
      <c r="AZ308" s="285"/>
      <c r="BA308" s="285"/>
      <c r="BB308" s="285"/>
      <c r="BC308" s="285"/>
      <c r="BD308" s="285"/>
      <c r="BE308" s="285"/>
      <c r="BF308" s="285"/>
      <c r="BG308" s="285"/>
      <c r="BH308" s="285"/>
      <c r="BI308" s="285"/>
      <c r="BJ308" s="285"/>
      <c r="BK308" s="285"/>
      <c r="BL308" s="285"/>
      <c r="BM308" s="285"/>
      <c r="BN308" s="285"/>
      <c r="BO308" s="285"/>
      <c r="BP308" s="285"/>
      <c r="BQ308" s="285"/>
      <c r="BR308" s="285"/>
      <c r="BS308" s="285"/>
      <c r="BT308" s="285"/>
      <c r="BU308" s="285"/>
      <c r="BV308" s="285"/>
      <c r="BW308" s="285"/>
      <c r="BX308" s="285"/>
      <c r="BY308" s="285"/>
      <c r="BZ308" s="285"/>
      <c r="CA308" s="285"/>
      <c r="CB308" s="285"/>
      <c r="CC308" s="285"/>
      <c r="CD308" s="285"/>
      <c r="CE308" s="285"/>
      <c r="CF308" s="285"/>
      <c r="CG308" s="285"/>
      <c r="CH308" s="285"/>
      <c r="CI308" s="285"/>
      <c r="CJ308" s="285"/>
      <c r="CK308" s="285"/>
      <c r="CL308" s="285"/>
      <c r="CM308" s="285"/>
      <c r="CN308" s="285"/>
      <c r="CO308" s="285"/>
      <c r="CP308" s="285"/>
      <c r="CQ308" s="285"/>
      <c r="CR308" s="285"/>
      <c r="CS308" s="285"/>
      <c r="CT308" s="285"/>
      <c r="CU308" s="285"/>
      <c r="CV308" s="285"/>
      <c r="CW308" s="285"/>
      <c r="CX308" s="285"/>
      <c r="CY308" s="285"/>
      <c r="CZ308" s="285"/>
      <c r="DA308" s="285"/>
      <c r="DB308" s="285"/>
      <c r="DC308" s="285"/>
      <c r="DD308" s="285"/>
      <c r="DE308" s="285"/>
      <c r="DF308" s="285"/>
      <c r="DG308" s="285"/>
      <c r="DH308" s="285"/>
      <c r="DI308" s="285"/>
      <c r="DJ308" s="285"/>
      <c r="DK308" s="285"/>
      <c r="DL308" s="285"/>
    </row>
    <row r="309" s="248" customFormat="1" ht="17.8" customHeight="1" spans="1:116">
      <c r="A309" s="258">
        <v>147</v>
      </c>
      <c r="B309" s="259" t="s">
        <v>9</v>
      </c>
      <c r="C309" s="266" t="s">
        <v>140</v>
      </c>
      <c r="D309" s="269" t="s">
        <v>51</v>
      </c>
      <c r="E309" s="173">
        <v>249</v>
      </c>
      <c r="F309" s="262" t="s">
        <v>45</v>
      </c>
      <c r="G309" s="39">
        <f>E309+I309-I310</f>
        <v>249</v>
      </c>
      <c r="H309" s="40" t="s">
        <v>46</v>
      </c>
      <c r="I309" s="40">
        <f t="shared" si="55"/>
        <v>0</v>
      </c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  <c r="W309" s="277"/>
      <c r="X309" s="277"/>
      <c r="Y309" s="277"/>
      <c r="Z309" s="277"/>
      <c r="AA309" s="277"/>
      <c r="AB309" s="277"/>
      <c r="AC309" s="277"/>
      <c r="AD309" s="277"/>
      <c r="AE309" s="277"/>
      <c r="AF309" s="277"/>
      <c r="AG309" s="277"/>
      <c r="AH309" s="277"/>
      <c r="AI309" s="277"/>
      <c r="AJ309" s="277"/>
      <c r="AK309" s="277"/>
      <c r="AL309" s="277"/>
      <c r="AM309" s="277"/>
      <c r="AN309" s="277"/>
      <c r="AO309" s="67"/>
      <c r="AP309" s="90"/>
      <c r="AQ309" s="284"/>
      <c r="AR309" s="284"/>
      <c r="AS309" s="99"/>
      <c r="AT309" s="99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  <c r="CN309" s="90"/>
      <c r="CO309" s="90"/>
      <c r="CP309" s="90"/>
      <c r="CQ309" s="90"/>
      <c r="CR309" s="90"/>
      <c r="CS309" s="90"/>
      <c r="CT309" s="90"/>
      <c r="CU309" s="90"/>
      <c r="CV309" s="90"/>
      <c r="CW309" s="90"/>
      <c r="CX309" s="90"/>
      <c r="CY309" s="90"/>
      <c r="CZ309" s="90"/>
      <c r="DA309" s="90"/>
      <c r="DB309" s="90"/>
      <c r="DC309" s="90"/>
      <c r="DD309" s="90"/>
      <c r="DE309" s="90"/>
      <c r="DF309" s="90"/>
      <c r="DG309" s="90"/>
      <c r="DH309" s="90"/>
      <c r="DI309" s="90"/>
      <c r="DJ309" s="90"/>
      <c r="DK309" s="90"/>
      <c r="DL309" s="90"/>
    </row>
    <row r="310" s="249" customFormat="1" ht="17.8" customHeight="1" spans="1:116">
      <c r="A310" s="263"/>
      <c r="B310" s="259"/>
      <c r="C310" s="261"/>
      <c r="D310" s="269"/>
      <c r="E310" s="174"/>
      <c r="F310" s="265"/>
      <c r="G310" s="45"/>
      <c r="H310" s="46" t="s">
        <v>47</v>
      </c>
      <c r="I310" s="46">
        <f t="shared" ref="I310:I318" si="56">SUM(J310:AO310)</f>
        <v>0</v>
      </c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  <c r="AB310" s="275"/>
      <c r="AC310" s="275"/>
      <c r="AD310" s="275"/>
      <c r="AE310" s="275"/>
      <c r="AF310" s="275"/>
      <c r="AG310" s="275"/>
      <c r="AH310" s="275"/>
      <c r="AI310" s="275"/>
      <c r="AJ310" s="275"/>
      <c r="AK310" s="275"/>
      <c r="AL310" s="275"/>
      <c r="AM310" s="275"/>
      <c r="AN310" s="275"/>
      <c r="AO310" s="65"/>
      <c r="AP310" s="285"/>
      <c r="AQ310" s="286"/>
      <c r="AR310" s="286"/>
      <c r="AS310" s="32"/>
      <c r="AT310" s="32"/>
      <c r="AU310" s="285"/>
      <c r="AV310" s="285"/>
      <c r="AW310" s="285"/>
      <c r="AX310" s="285"/>
      <c r="AY310" s="285"/>
      <c r="AZ310" s="285"/>
      <c r="BA310" s="285"/>
      <c r="BB310" s="285"/>
      <c r="BC310" s="285"/>
      <c r="BD310" s="285"/>
      <c r="BE310" s="285"/>
      <c r="BF310" s="285"/>
      <c r="BG310" s="285"/>
      <c r="BH310" s="285"/>
      <c r="BI310" s="285"/>
      <c r="BJ310" s="285"/>
      <c r="BK310" s="285"/>
      <c r="BL310" s="285"/>
      <c r="BM310" s="285"/>
      <c r="BN310" s="285"/>
      <c r="BO310" s="285"/>
      <c r="BP310" s="285"/>
      <c r="BQ310" s="285"/>
      <c r="BR310" s="285"/>
      <c r="BS310" s="285"/>
      <c r="BT310" s="285"/>
      <c r="BU310" s="285"/>
      <c r="BV310" s="285"/>
      <c r="BW310" s="285"/>
      <c r="BX310" s="285"/>
      <c r="BY310" s="285"/>
      <c r="BZ310" s="285"/>
      <c r="CA310" s="285"/>
      <c r="CB310" s="285"/>
      <c r="CC310" s="285"/>
      <c r="CD310" s="285"/>
      <c r="CE310" s="285"/>
      <c r="CF310" s="285"/>
      <c r="CG310" s="285"/>
      <c r="CH310" s="285"/>
      <c r="CI310" s="285"/>
      <c r="CJ310" s="285"/>
      <c r="CK310" s="285"/>
      <c r="CL310" s="285"/>
      <c r="CM310" s="285"/>
      <c r="CN310" s="285"/>
      <c r="CO310" s="285"/>
      <c r="CP310" s="285"/>
      <c r="CQ310" s="285"/>
      <c r="CR310" s="285"/>
      <c r="CS310" s="285"/>
      <c r="CT310" s="285"/>
      <c r="CU310" s="285"/>
      <c r="CV310" s="285"/>
      <c r="CW310" s="285"/>
      <c r="CX310" s="285"/>
      <c r="CY310" s="285"/>
      <c r="CZ310" s="285"/>
      <c r="DA310" s="285"/>
      <c r="DB310" s="285"/>
      <c r="DC310" s="285"/>
      <c r="DD310" s="285"/>
      <c r="DE310" s="285"/>
      <c r="DF310" s="285"/>
      <c r="DG310" s="285"/>
      <c r="DH310" s="285"/>
      <c r="DI310" s="285"/>
      <c r="DJ310" s="285"/>
      <c r="DK310" s="285"/>
      <c r="DL310" s="285"/>
    </row>
    <row r="311" s="248" customFormat="1" ht="17.8" customHeight="1" spans="1:116">
      <c r="A311" s="258">
        <v>148</v>
      </c>
      <c r="B311" s="259" t="s">
        <v>9</v>
      </c>
      <c r="C311" s="266" t="s">
        <v>140</v>
      </c>
      <c r="D311" s="266" t="s">
        <v>48</v>
      </c>
      <c r="E311" s="37">
        <v>10512</v>
      </c>
      <c r="F311" s="262" t="s">
        <v>45</v>
      </c>
      <c r="G311" s="39">
        <f t="shared" ref="G311:G315" si="57">E311+I311-I312</f>
        <v>10512</v>
      </c>
      <c r="H311" s="40" t="s">
        <v>46</v>
      </c>
      <c r="I311" s="40">
        <f t="shared" si="56"/>
        <v>0</v>
      </c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  <c r="W311" s="277"/>
      <c r="X311" s="277"/>
      <c r="Y311" s="277"/>
      <c r="Z311" s="277"/>
      <c r="AA311" s="277"/>
      <c r="AB311" s="277"/>
      <c r="AC311" s="277"/>
      <c r="AD311" s="277"/>
      <c r="AE311" s="277"/>
      <c r="AF311" s="277"/>
      <c r="AG311" s="277"/>
      <c r="AH311" s="277"/>
      <c r="AI311" s="277"/>
      <c r="AJ311" s="277"/>
      <c r="AK311" s="277"/>
      <c r="AL311" s="277"/>
      <c r="AM311" s="277"/>
      <c r="AN311" s="277"/>
      <c r="AO311" s="67"/>
      <c r="AP311" s="90"/>
      <c r="AQ311" s="284"/>
      <c r="AR311" s="284"/>
      <c r="AS311" s="99"/>
      <c r="AT311" s="99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0"/>
      <c r="CR311" s="90"/>
      <c r="CS311" s="90"/>
      <c r="CT311" s="90"/>
      <c r="CU311" s="90"/>
      <c r="CV311" s="90"/>
      <c r="CW311" s="90"/>
      <c r="CX311" s="90"/>
      <c r="CY311" s="90"/>
      <c r="CZ311" s="90"/>
      <c r="DA311" s="90"/>
      <c r="DB311" s="90"/>
      <c r="DC311" s="90"/>
      <c r="DD311" s="90"/>
      <c r="DE311" s="90"/>
      <c r="DF311" s="90"/>
      <c r="DG311" s="90"/>
      <c r="DH311" s="90"/>
      <c r="DI311" s="90"/>
      <c r="DJ311" s="90"/>
      <c r="DK311" s="90"/>
      <c r="DL311" s="90"/>
    </row>
    <row r="312" s="249" customFormat="1" ht="17.8" customHeight="1" spans="1:116">
      <c r="A312" s="263"/>
      <c r="B312" s="259"/>
      <c r="C312" s="261"/>
      <c r="D312" s="261"/>
      <c r="E312" s="43"/>
      <c r="F312" s="265"/>
      <c r="G312" s="45"/>
      <c r="H312" s="46" t="s">
        <v>47</v>
      </c>
      <c r="I312" s="46">
        <f t="shared" si="56"/>
        <v>0</v>
      </c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  <c r="AB312" s="275"/>
      <c r="AC312" s="275"/>
      <c r="AD312" s="275"/>
      <c r="AE312" s="275"/>
      <c r="AF312" s="275"/>
      <c r="AG312" s="275"/>
      <c r="AH312" s="275"/>
      <c r="AI312" s="275"/>
      <c r="AJ312" s="275"/>
      <c r="AK312" s="275"/>
      <c r="AL312" s="275"/>
      <c r="AM312" s="275"/>
      <c r="AN312" s="275"/>
      <c r="AO312" s="65"/>
      <c r="AP312" s="285"/>
      <c r="AQ312" s="286"/>
      <c r="AR312" s="286"/>
      <c r="AS312" s="32"/>
      <c r="AT312" s="32"/>
      <c r="AU312" s="285"/>
      <c r="AV312" s="285"/>
      <c r="AW312" s="285"/>
      <c r="AX312" s="285"/>
      <c r="AY312" s="285"/>
      <c r="AZ312" s="285"/>
      <c r="BA312" s="285"/>
      <c r="BB312" s="285"/>
      <c r="BC312" s="285"/>
      <c r="BD312" s="285"/>
      <c r="BE312" s="285"/>
      <c r="BF312" s="285"/>
      <c r="BG312" s="285"/>
      <c r="BH312" s="285"/>
      <c r="BI312" s="285"/>
      <c r="BJ312" s="285"/>
      <c r="BK312" s="285"/>
      <c r="BL312" s="285"/>
      <c r="BM312" s="285"/>
      <c r="BN312" s="285"/>
      <c r="BO312" s="285"/>
      <c r="BP312" s="285"/>
      <c r="BQ312" s="285"/>
      <c r="BR312" s="285"/>
      <c r="BS312" s="285"/>
      <c r="BT312" s="285"/>
      <c r="BU312" s="285"/>
      <c r="BV312" s="285"/>
      <c r="BW312" s="285"/>
      <c r="BX312" s="285"/>
      <c r="BY312" s="285"/>
      <c r="BZ312" s="285"/>
      <c r="CA312" s="285"/>
      <c r="CB312" s="285"/>
      <c r="CC312" s="285"/>
      <c r="CD312" s="285"/>
      <c r="CE312" s="285"/>
      <c r="CF312" s="285"/>
      <c r="CG312" s="285"/>
      <c r="CH312" s="285"/>
      <c r="CI312" s="285"/>
      <c r="CJ312" s="285"/>
      <c r="CK312" s="285"/>
      <c r="CL312" s="285"/>
      <c r="CM312" s="285"/>
      <c r="CN312" s="285"/>
      <c r="CO312" s="285"/>
      <c r="CP312" s="285"/>
      <c r="CQ312" s="285"/>
      <c r="CR312" s="285"/>
      <c r="CS312" s="285"/>
      <c r="CT312" s="285"/>
      <c r="CU312" s="285"/>
      <c r="CV312" s="285"/>
      <c r="CW312" s="285"/>
      <c r="CX312" s="285"/>
      <c r="CY312" s="285"/>
      <c r="CZ312" s="285"/>
      <c r="DA312" s="285"/>
      <c r="DB312" s="285"/>
      <c r="DC312" s="285"/>
      <c r="DD312" s="285"/>
      <c r="DE312" s="285"/>
      <c r="DF312" s="285"/>
      <c r="DG312" s="285"/>
      <c r="DH312" s="285"/>
      <c r="DI312" s="285"/>
      <c r="DJ312" s="285"/>
      <c r="DK312" s="285"/>
      <c r="DL312" s="285"/>
    </row>
    <row r="313" s="248" customFormat="1" ht="17.8" customHeight="1" spans="1:116">
      <c r="A313" s="258">
        <v>149</v>
      </c>
      <c r="B313" s="259" t="s">
        <v>9</v>
      </c>
      <c r="C313" s="266" t="s">
        <v>140</v>
      </c>
      <c r="D313" s="261" t="s">
        <v>53</v>
      </c>
      <c r="E313" s="37">
        <v>4665</v>
      </c>
      <c r="F313" s="262" t="s">
        <v>45</v>
      </c>
      <c r="G313" s="39">
        <f t="shared" si="57"/>
        <v>2665</v>
      </c>
      <c r="H313" s="40" t="s">
        <v>46</v>
      </c>
      <c r="I313" s="40">
        <f t="shared" si="56"/>
        <v>0</v>
      </c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  <c r="W313" s="277"/>
      <c r="X313" s="277"/>
      <c r="Y313" s="277"/>
      <c r="Z313" s="277"/>
      <c r="AA313" s="277"/>
      <c r="AB313" s="277"/>
      <c r="AC313" s="277"/>
      <c r="AD313" s="277"/>
      <c r="AE313" s="277"/>
      <c r="AF313" s="277"/>
      <c r="AG313" s="277"/>
      <c r="AH313" s="277"/>
      <c r="AI313" s="277"/>
      <c r="AJ313" s="277"/>
      <c r="AK313" s="277"/>
      <c r="AL313" s="277"/>
      <c r="AM313" s="277"/>
      <c r="AN313" s="277"/>
      <c r="AO313" s="67"/>
      <c r="AP313" s="90"/>
      <c r="AQ313" s="284"/>
      <c r="AR313" s="284"/>
      <c r="AS313" s="99"/>
      <c r="AT313" s="99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0"/>
      <c r="CR313" s="90"/>
      <c r="CS313" s="90"/>
      <c r="CT313" s="90"/>
      <c r="CU313" s="90"/>
      <c r="CV313" s="90"/>
      <c r="CW313" s="90"/>
      <c r="CX313" s="90"/>
      <c r="CY313" s="90"/>
      <c r="CZ313" s="90"/>
      <c r="DA313" s="90"/>
      <c r="DB313" s="90"/>
      <c r="DC313" s="90"/>
      <c r="DD313" s="90"/>
      <c r="DE313" s="90"/>
      <c r="DF313" s="90"/>
      <c r="DG313" s="90"/>
      <c r="DH313" s="90"/>
      <c r="DI313" s="90"/>
      <c r="DJ313" s="90"/>
      <c r="DK313" s="90"/>
      <c r="DL313" s="90"/>
    </row>
    <row r="314" s="249" customFormat="1" ht="17.8" customHeight="1" spans="1:116">
      <c r="A314" s="263"/>
      <c r="B314" s="259"/>
      <c r="C314" s="261"/>
      <c r="D314" s="261"/>
      <c r="E314" s="43"/>
      <c r="F314" s="265"/>
      <c r="G314" s="45"/>
      <c r="H314" s="46" t="s">
        <v>47</v>
      </c>
      <c r="I314" s="46">
        <f t="shared" si="56"/>
        <v>2000</v>
      </c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  <c r="AB314" s="275"/>
      <c r="AC314" s="275"/>
      <c r="AD314" s="275"/>
      <c r="AE314" s="275"/>
      <c r="AF314" s="275"/>
      <c r="AG314" s="275"/>
      <c r="AH314" s="275"/>
      <c r="AI314" s="275"/>
      <c r="AJ314" s="275"/>
      <c r="AK314" s="275"/>
      <c r="AL314" s="275">
        <v>2000</v>
      </c>
      <c r="AM314" s="275"/>
      <c r="AN314" s="275"/>
      <c r="AO314" s="65"/>
      <c r="AP314" s="285"/>
      <c r="AQ314" s="286"/>
      <c r="AR314" s="286"/>
      <c r="AS314" s="32"/>
      <c r="AT314" s="32"/>
      <c r="AU314" s="285"/>
      <c r="AV314" s="285"/>
      <c r="AW314" s="285"/>
      <c r="AX314" s="285"/>
      <c r="AY314" s="285"/>
      <c r="AZ314" s="285"/>
      <c r="BA314" s="285"/>
      <c r="BB314" s="285"/>
      <c r="BC314" s="285"/>
      <c r="BD314" s="285"/>
      <c r="BE314" s="285"/>
      <c r="BF314" s="285"/>
      <c r="BG314" s="285"/>
      <c r="BH314" s="285"/>
      <c r="BI314" s="285"/>
      <c r="BJ314" s="285"/>
      <c r="BK314" s="285"/>
      <c r="BL314" s="285"/>
      <c r="BM314" s="285"/>
      <c r="BN314" s="285"/>
      <c r="BO314" s="285"/>
      <c r="BP314" s="285"/>
      <c r="BQ314" s="285"/>
      <c r="BR314" s="285"/>
      <c r="BS314" s="285"/>
      <c r="BT314" s="285"/>
      <c r="BU314" s="285"/>
      <c r="BV314" s="285"/>
      <c r="BW314" s="285"/>
      <c r="BX314" s="285"/>
      <c r="BY314" s="285"/>
      <c r="BZ314" s="285"/>
      <c r="CA314" s="285"/>
      <c r="CB314" s="285"/>
      <c r="CC314" s="285"/>
      <c r="CD314" s="285"/>
      <c r="CE314" s="285"/>
      <c r="CF314" s="285"/>
      <c r="CG314" s="285"/>
      <c r="CH314" s="285"/>
      <c r="CI314" s="285"/>
      <c r="CJ314" s="285"/>
      <c r="CK314" s="285"/>
      <c r="CL314" s="285"/>
      <c r="CM314" s="285"/>
      <c r="CN314" s="285"/>
      <c r="CO314" s="285"/>
      <c r="CP314" s="285"/>
      <c r="CQ314" s="285"/>
      <c r="CR314" s="285"/>
      <c r="CS314" s="285"/>
      <c r="CT314" s="285"/>
      <c r="CU314" s="285"/>
      <c r="CV314" s="285"/>
      <c r="CW314" s="285"/>
      <c r="CX314" s="285"/>
      <c r="CY314" s="285"/>
      <c r="CZ314" s="285"/>
      <c r="DA314" s="285"/>
      <c r="DB314" s="285"/>
      <c r="DC314" s="285"/>
      <c r="DD314" s="285"/>
      <c r="DE314" s="285"/>
      <c r="DF314" s="285"/>
      <c r="DG314" s="285"/>
      <c r="DH314" s="285"/>
      <c r="DI314" s="285"/>
      <c r="DJ314" s="285"/>
      <c r="DK314" s="285"/>
      <c r="DL314" s="285"/>
    </row>
    <row r="315" s="248" customFormat="1" ht="17.8" customHeight="1" spans="1:116">
      <c r="A315" s="258">
        <v>150</v>
      </c>
      <c r="B315" s="271" t="s">
        <v>68</v>
      </c>
      <c r="C315" s="266" t="s">
        <v>141</v>
      </c>
      <c r="D315" s="261" t="s">
        <v>44</v>
      </c>
      <c r="E315" s="37">
        <v>110</v>
      </c>
      <c r="F315" s="262" t="s">
        <v>45</v>
      </c>
      <c r="G315" s="39">
        <f t="shared" si="57"/>
        <v>110</v>
      </c>
      <c r="H315" s="40" t="s">
        <v>46</v>
      </c>
      <c r="I315" s="40">
        <f t="shared" si="56"/>
        <v>0</v>
      </c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  <c r="W315" s="277"/>
      <c r="X315" s="277"/>
      <c r="Y315" s="277"/>
      <c r="Z315" s="277"/>
      <c r="AA315" s="277"/>
      <c r="AB315" s="277"/>
      <c r="AC315" s="277"/>
      <c r="AD315" s="277"/>
      <c r="AE315" s="277"/>
      <c r="AF315" s="277"/>
      <c r="AG315" s="277"/>
      <c r="AH315" s="277"/>
      <c r="AI315" s="277"/>
      <c r="AJ315" s="277"/>
      <c r="AK315" s="277"/>
      <c r="AL315" s="277"/>
      <c r="AM315" s="277"/>
      <c r="AN315" s="277"/>
      <c r="AO315" s="67"/>
      <c r="AP315" s="90"/>
      <c r="AQ315" s="284"/>
      <c r="AR315" s="284"/>
      <c r="AS315" s="99"/>
      <c r="AT315" s="99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  <c r="DL315" s="90"/>
    </row>
    <row r="316" s="249" customFormat="1" ht="17.8" customHeight="1" spans="1:116">
      <c r="A316" s="263"/>
      <c r="B316" s="271"/>
      <c r="C316" s="261"/>
      <c r="D316" s="261"/>
      <c r="E316" s="43"/>
      <c r="F316" s="265"/>
      <c r="G316" s="45"/>
      <c r="H316" s="46" t="s">
        <v>47</v>
      </c>
      <c r="I316" s="46">
        <f t="shared" si="56"/>
        <v>0</v>
      </c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  <c r="AB316" s="275"/>
      <c r="AC316" s="275"/>
      <c r="AD316" s="275"/>
      <c r="AE316" s="275"/>
      <c r="AF316" s="275"/>
      <c r="AG316" s="275"/>
      <c r="AH316" s="275"/>
      <c r="AI316" s="275"/>
      <c r="AJ316" s="275"/>
      <c r="AK316" s="275"/>
      <c r="AL316" s="275"/>
      <c r="AM316" s="275"/>
      <c r="AN316" s="275"/>
      <c r="AO316" s="65"/>
      <c r="AP316" s="285"/>
      <c r="AQ316" s="286"/>
      <c r="AR316" s="286"/>
      <c r="AS316" s="32"/>
      <c r="AT316" s="32"/>
      <c r="AU316" s="285"/>
      <c r="AV316" s="285"/>
      <c r="AW316" s="285"/>
      <c r="AX316" s="285"/>
      <c r="AY316" s="285"/>
      <c r="AZ316" s="285"/>
      <c r="BA316" s="285"/>
      <c r="BB316" s="285"/>
      <c r="BC316" s="285"/>
      <c r="BD316" s="285"/>
      <c r="BE316" s="285"/>
      <c r="BF316" s="285"/>
      <c r="BG316" s="285"/>
      <c r="BH316" s="285"/>
      <c r="BI316" s="285"/>
      <c r="BJ316" s="285"/>
      <c r="BK316" s="285"/>
      <c r="BL316" s="285"/>
      <c r="BM316" s="285"/>
      <c r="BN316" s="285"/>
      <c r="BO316" s="285"/>
      <c r="BP316" s="285"/>
      <c r="BQ316" s="285"/>
      <c r="BR316" s="285"/>
      <c r="BS316" s="285"/>
      <c r="BT316" s="285"/>
      <c r="BU316" s="285"/>
      <c r="BV316" s="285"/>
      <c r="BW316" s="285"/>
      <c r="BX316" s="285"/>
      <c r="BY316" s="285"/>
      <c r="BZ316" s="285"/>
      <c r="CA316" s="285"/>
      <c r="CB316" s="285"/>
      <c r="CC316" s="285"/>
      <c r="CD316" s="285"/>
      <c r="CE316" s="285"/>
      <c r="CF316" s="285"/>
      <c r="CG316" s="285"/>
      <c r="CH316" s="285"/>
      <c r="CI316" s="285"/>
      <c r="CJ316" s="285"/>
      <c r="CK316" s="285"/>
      <c r="CL316" s="285"/>
      <c r="CM316" s="285"/>
      <c r="CN316" s="285"/>
      <c r="CO316" s="285"/>
      <c r="CP316" s="285"/>
      <c r="CQ316" s="285"/>
      <c r="CR316" s="285"/>
      <c r="CS316" s="285"/>
      <c r="CT316" s="285"/>
      <c r="CU316" s="285"/>
      <c r="CV316" s="285"/>
      <c r="CW316" s="285"/>
      <c r="CX316" s="285"/>
      <c r="CY316" s="285"/>
      <c r="CZ316" s="285"/>
      <c r="DA316" s="285"/>
      <c r="DB316" s="285"/>
      <c r="DC316" s="285"/>
      <c r="DD316" s="285"/>
      <c r="DE316" s="285"/>
      <c r="DF316" s="285"/>
      <c r="DG316" s="285"/>
      <c r="DH316" s="285"/>
      <c r="DI316" s="285"/>
      <c r="DJ316" s="285"/>
      <c r="DK316" s="285"/>
      <c r="DL316" s="285"/>
    </row>
    <row r="317" s="248" customFormat="1" ht="17.8" customHeight="1" spans="1:116">
      <c r="A317" s="258">
        <v>151</v>
      </c>
      <c r="B317" s="271" t="s">
        <v>68</v>
      </c>
      <c r="C317" s="266" t="s">
        <v>141</v>
      </c>
      <c r="D317" s="261" t="s">
        <v>53</v>
      </c>
      <c r="E317" s="37">
        <v>105</v>
      </c>
      <c r="F317" s="262" t="s">
        <v>45</v>
      </c>
      <c r="G317" s="39">
        <f>E317+I317-I318</f>
        <v>105</v>
      </c>
      <c r="H317" s="40" t="s">
        <v>46</v>
      </c>
      <c r="I317" s="40">
        <f t="shared" si="56"/>
        <v>0</v>
      </c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  <c r="W317" s="277"/>
      <c r="X317" s="277"/>
      <c r="Y317" s="277"/>
      <c r="Z317" s="277"/>
      <c r="AA317" s="277"/>
      <c r="AB317" s="277"/>
      <c r="AC317" s="277"/>
      <c r="AD317" s="277"/>
      <c r="AE317" s="277"/>
      <c r="AF317" s="277"/>
      <c r="AG317" s="277"/>
      <c r="AH317" s="277"/>
      <c r="AI317" s="277"/>
      <c r="AJ317" s="277"/>
      <c r="AK317" s="277"/>
      <c r="AL317" s="277"/>
      <c r="AM317" s="277"/>
      <c r="AN317" s="277"/>
      <c r="AO317" s="67"/>
      <c r="AP317" s="90"/>
      <c r="AQ317" s="284"/>
      <c r="AR317" s="284"/>
      <c r="AS317" s="99"/>
      <c r="AT317" s="99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0"/>
      <c r="CR317" s="90"/>
      <c r="CS317" s="90"/>
      <c r="CT317" s="90"/>
      <c r="CU317" s="90"/>
      <c r="CV317" s="90"/>
      <c r="CW317" s="90"/>
      <c r="CX317" s="90"/>
      <c r="CY317" s="90"/>
      <c r="CZ317" s="90"/>
      <c r="DA317" s="90"/>
      <c r="DB317" s="90"/>
      <c r="DC317" s="90"/>
      <c r="DD317" s="90"/>
      <c r="DE317" s="90"/>
      <c r="DF317" s="90"/>
      <c r="DG317" s="90"/>
      <c r="DH317" s="90"/>
      <c r="DI317" s="90"/>
      <c r="DJ317" s="90"/>
      <c r="DK317" s="90"/>
      <c r="DL317" s="90"/>
    </row>
    <row r="318" s="249" customFormat="1" ht="17.8" customHeight="1" spans="1:116">
      <c r="A318" s="263"/>
      <c r="B318" s="271"/>
      <c r="C318" s="261"/>
      <c r="D318" s="261"/>
      <c r="E318" s="43"/>
      <c r="F318" s="265"/>
      <c r="G318" s="45"/>
      <c r="H318" s="46" t="s">
        <v>47</v>
      </c>
      <c r="I318" s="46">
        <f t="shared" si="56"/>
        <v>0</v>
      </c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  <c r="AB318" s="275"/>
      <c r="AC318" s="275"/>
      <c r="AD318" s="275"/>
      <c r="AE318" s="275"/>
      <c r="AF318" s="275"/>
      <c r="AG318" s="275"/>
      <c r="AH318" s="275"/>
      <c r="AI318" s="275"/>
      <c r="AJ318" s="275"/>
      <c r="AK318" s="275"/>
      <c r="AL318" s="275"/>
      <c r="AM318" s="275"/>
      <c r="AN318" s="275"/>
      <c r="AO318" s="65"/>
      <c r="AP318" s="285"/>
      <c r="AQ318" s="286"/>
      <c r="AR318" s="286"/>
      <c r="AS318" s="32"/>
      <c r="AT318" s="32"/>
      <c r="AU318" s="285"/>
      <c r="AV318" s="285"/>
      <c r="AW318" s="285"/>
      <c r="AX318" s="285"/>
      <c r="AY318" s="285"/>
      <c r="AZ318" s="285"/>
      <c r="BA318" s="285"/>
      <c r="BB318" s="285"/>
      <c r="BC318" s="285"/>
      <c r="BD318" s="285"/>
      <c r="BE318" s="285"/>
      <c r="BF318" s="285"/>
      <c r="BG318" s="285"/>
      <c r="BH318" s="285"/>
      <c r="BI318" s="285"/>
      <c r="BJ318" s="285"/>
      <c r="BK318" s="285"/>
      <c r="BL318" s="285"/>
      <c r="BM318" s="285"/>
      <c r="BN318" s="285"/>
      <c r="BO318" s="285"/>
      <c r="BP318" s="285"/>
      <c r="BQ318" s="285"/>
      <c r="BR318" s="285"/>
      <c r="BS318" s="285"/>
      <c r="BT318" s="285"/>
      <c r="BU318" s="285"/>
      <c r="BV318" s="285"/>
      <c r="BW318" s="285"/>
      <c r="BX318" s="285"/>
      <c r="BY318" s="285"/>
      <c r="BZ318" s="285"/>
      <c r="CA318" s="285"/>
      <c r="CB318" s="285"/>
      <c r="CC318" s="285"/>
      <c r="CD318" s="285"/>
      <c r="CE318" s="285"/>
      <c r="CF318" s="285"/>
      <c r="CG318" s="285"/>
      <c r="CH318" s="285"/>
      <c r="CI318" s="285"/>
      <c r="CJ318" s="285"/>
      <c r="CK318" s="285"/>
      <c r="CL318" s="285"/>
      <c r="CM318" s="285"/>
      <c r="CN318" s="285"/>
      <c r="CO318" s="285"/>
      <c r="CP318" s="285"/>
      <c r="CQ318" s="285"/>
      <c r="CR318" s="285"/>
      <c r="CS318" s="285"/>
      <c r="CT318" s="285"/>
      <c r="CU318" s="285"/>
      <c r="CV318" s="285"/>
      <c r="CW318" s="285"/>
      <c r="CX318" s="285"/>
      <c r="CY318" s="285"/>
      <c r="CZ318" s="285"/>
      <c r="DA318" s="285"/>
      <c r="DB318" s="285"/>
      <c r="DC318" s="285"/>
      <c r="DD318" s="285"/>
      <c r="DE318" s="285"/>
      <c r="DF318" s="285"/>
      <c r="DG318" s="285"/>
      <c r="DH318" s="285"/>
      <c r="DI318" s="285"/>
      <c r="DJ318" s="285"/>
      <c r="DK318" s="285"/>
      <c r="DL318" s="285"/>
    </row>
    <row r="319" s="248" customFormat="1" ht="17.8" customHeight="1" spans="1:116">
      <c r="A319" s="258">
        <v>152</v>
      </c>
      <c r="B319" s="259" t="s">
        <v>16</v>
      </c>
      <c r="C319" s="266" t="s">
        <v>142</v>
      </c>
      <c r="D319" s="261" t="s">
        <v>48</v>
      </c>
      <c r="E319" s="37">
        <v>680</v>
      </c>
      <c r="F319" s="262" t="s">
        <v>45</v>
      </c>
      <c r="G319" s="39">
        <f>E319+I319-I320</f>
        <v>680</v>
      </c>
      <c r="H319" s="40" t="s">
        <v>46</v>
      </c>
      <c r="I319" s="40">
        <f t="shared" ref="I319:I333" si="58">SUM(J319:AO319)</f>
        <v>0</v>
      </c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  <c r="W319" s="277"/>
      <c r="X319" s="277"/>
      <c r="Y319" s="277"/>
      <c r="Z319" s="277"/>
      <c r="AA319" s="277"/>
      <c r="AB319" s="277"/>
      <c r="AC319" s="277"/>
      <c r="AD319" s="277"/>
      <c r="AE319" s="277"/>
      <c r="AF319" s="277"/>
      <c r="AG319" s="277"/>
      <c r="AH319" s="277"/>
      <c r="AI319" s="277"/>
      <c r="AJ319" s="277"/>
      <c r="AK319" s="277"/>
      <c r="AL319" s="277"/>
      <c r="AM319" s="277"/>
      <c r="AN319" s="277"/>
      <c r="AO319" s="67"/>
      <c r="AP319" s="90"/>
      <c r="AQ319" s="284"/>
      <c r="AR319" s="284"/>
      <c r="AS319" s="99"/>
      <c r="AT319" s="99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0"/>
      <c r="CR319" s="90"/>
      <c r="CS319" s="90"/>
      <c r="CT319" s="90"/>
      <c r="CU319" s="90"/>
      <c r="CV319" s="90"/>
      <c r="CW319" s="90"/>
      <c r="CX319" s="90"/>
      <c r="CY319" s="90"/>
      <c r="CZ319" s="90"/>
      <c r="DA319" s="90"/>
      <c r="DB319" s="90"/>
      <c r="DC319" s="90"/>
      <c r="DD319" s="90"/>
      <c r="DE319" s="90"/>
      <c r="DF319" s="90"/>
      <c r="DG319" s="90"/>
      <c r="DH319" s="90"/>
      <c r="DI319" s="90"/>
      <c r="DJ319" s="90"/>
      <c r="DK319" s="90"/>
      <c r="DL319" s="90"/>
    </row>
    <row r="320" s="249" customFormat="1" ht="17.8" customHeight="1" spans="1:116">
      <c r="A320" s="263"/>
      <c r="B320" s="259"/>
      <c r="C320" s="261"/>
      <c r="D320" s="261"/>
      <c r="E320" s="43"/>
      <c r="F320" s="265"/>
      <c r="G320" s="45"/>
      <c r="H320" s="46" t="s">
        <v>47</v>
      </c>
      <c r="I320" s="46">
        <f t="shared" si="58"/>
        <v>0</v>
      </c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  <c r="AB320" s="275"/>
      <c r="AC320" s="275"/>
      <c r="AD320" s="275"/>
      <c r="AE320" s="275"/>
      <c r="AF320" s="275"/>
      <c r="AG320" s="275"/>
      <c r="AH320" s="275"/>
      <c r="AI320" s="275"/>
      <c r="AJ320" s="275"/>
      <c r="AK320" s="275"/>
      <c r="AL320" s="275"/>
      <c r="AM320" s="275"/>
      <c r="AN320" s="275"/>
      <c r="AO320" s="65"/>
      <c r="AP320" s="285"/>
      <c r="AQ320" s="286"/>
      <c r="AR320" s="286"/>
      <c r="AS320" s="32"/>
      <c r="AT320" s="32"/>
      <c r="AU320" s="285"/>
      <c r="AV320" s="285"/>
      <c r="AW320" s="285"/>
      <c r="AX320" s="285"/>
      <c r="AY320" s="285"/>
      <c r="AZ320" s="285"/>
      <c r="BA320" s="285"/>
      <c r="BB320" s="285"/>
      <c r="BC320" s="285"/>
      <c r="BD320" s="285"/>
      <c r="BE320" s="285"/>
      <c r="BF320" s="285"/>
      <c r="BG320" s="285"/>
      <c r="BH320" s="285"/>
      <c r="BI320" s="285"/>
      <c r="BJ320" s="285"/>
      <c r="BK320" s="285"/>
      <c r="BL320" s="285"/>
      <c r="BM320" s="285"/>
      <c r="BN320" s="285"/>
      <c r="BO320" s="285"/>
      <c r="BP320" s="285"/>
      <c r="BQ320" s="285"/>
      <c r="BR320" s="285"/>
      <c r="BS320" s="285"/>
      <c r="BT320" s="285"/>
      <c r="BU320" s="285"/>
      <c r="BV320" s="285"/>
      <c r="BW320" s="285"/>
      <c r="BX320" s="285"/>
      <c r="BY320" s="285"/>
      <c r="BZ320" s="285"/>
      <c r="CA320" s="285"/>
      <c r="CB320" s="285"/>
      <c r="CC320" s="285"/>
      <c r="CD320" s="285"/>
      <c r="CE320" s="285"/>
      <c r="CF320" s="285"/>
      <c r="CG320" s="285"/>
      <c r="CH320" s="285"/>
      <c r="CI320" s="285"/>
      <c r="CJ320" s="285"/>
      <c r="CK320" s="285"/>
      <c r="CL320" s="285"/>
      <c r="CM320" s="285"/>
      <c r="CN320" s="285"/>
      <c r="CO320" s="285"/>
      <c r="CP320" s="285"/>
      <c r="CQ320" s="285"/>
      <c r="CR320" s="285"/>
      <c r="CS320" s="285"/>
      <c r="CT320" s="285"/>
      <c r="CU320" s="285"/>
      <c r="CV320" s="285"/>
      <c r="CW320" s="285"/>
      <c r="CX320" s="285"/>
      <c r="CY320" s="285"/>
      <c r="CZ320" s="285"/>
      <c r="DA320" s="285"/>
      <c r="DB320" s="285"/>
      <c r="DC320" s="285"/>
      <c r="DD320" s="285"/>
      <c r="DE320" s="285"/>
      <c r="DF320" s="285"/>
      <c r="DG320" s="285"/>
      <c r="DH320" s="285"/>
      <c r="DI320" s="285"/>
      <c r="DJ320" s="285"/>
      <c r="DK320" s="285"/>
      <c r="DL320" s="285"/>
    </row>
    <row r="321" s="248" customFormat="1" ht="17.8" customHeight="1" spans="1:116">
      <c r="A321" s="258">
        <v>153</v>
      </c>
      <c r="B321" s="259" t="s">
        <v>16</v>
      </c>
      <c r="C321" s="266" t="s">
        <v>143</v>
      </c>
      <c r="D321" s="261" t="s">
        <v>48</v>
      </c>
      <c r="E321" s="37">
        <v>3220</v>
      </c>
      <c r="F321" s="262" t="s">
        <v>45</v>
      </c>
      <c r="G321" s="39">
        <f t="shared" ref="G321:G325" si="59">E321+I321-I322</f>
        <v>3220</v>
      </c>
      <c r="H321" s="40" t="s">
        <v>46</v>
      </c>
      <c r="I321" s="40">
        <f t="shared" si="58"/>
        <v>0</v>
      </c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  <c r="W321" s="277"/>
      <c r="X321" s="277"/>
      <c r="Y321" s="277"/>
      <c r="Z321" s="277"/>
      <c r="AA321" s="277"/>
      <c r="AB321" s="277"/>
      <c r="AC321" s="277"/>
      <c r="AD321" s="277"/>
      <c r="AE321" s="277"/>
      <c r="AF321" s="277"/>
      <c r="AG321" s="277"/>
      <c r="AH321" s="277"/>
      <c r="AI321" s="277"/>
      <c r="AJ321" s="277"/>
      <c r="AK321" s="277"/>
      <c r="AL321" s="277"/>
      <c r="AM321" s="277"/>
      <c r="AN321" s="277"/>
      <c r="AO321" s="67"/>
      <c r="AP321" s="90"/>
      <c r="AQ321" s="284"/>
      <c r="AR321" s="284"/>
      <c r="AS321" s="99"/>
      <c r="AT321" s="99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0"/>
      <c r="CR321" s="90"/>
      <c r="CS321" s="90"/>
      <c r="CT321" s="90"/>
      <c r="CU321" s="90"/>
      <c r="CV321" s="90"/>
      <c r="CW321" s="90"/>
      <c r="CX321" s="90"/>
      <c r="CY321" s="90"/>
      <c r="CZ321" s="90"/>
      <c r="DA321" s="90"/>
      <c r="DB321" s="90"/>
      <c r="DC321" s="90"/>
      <c r="DD321" s="90"/>
      <c r="DE321" s="90"/>
      <c r="DF321" s="90"/>
      <c r="DG321" s="90"/>
      <c r="DH321" s="90"/>
      <c r="DI321" s="90"/>
      <c r="DJ321" s="90"/>
      <c r="DK321" s="90"/>
      <c r="DL321" s="90"/>
    </row>
    <row r="322" s="249" customFormat="1" ht="17.8" customHeight="1" spans="1:116">
      <c r="A322" s="263"/>
      <c r="B322" s="259"/>
      <c r="C322" s="261"/>
      <c r="D322" s="261"/>
      <c r="E322" s="43"/>
      <c r="F322" s="265"/>
      <c r="G322" s="45"/>
      <c r="H322" s="46" t="s">
        <v>47</v>
      </c>
      <c r="I322" s="46">
        <f t="shared" si="58"/>
        <v>0</v>
      </c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  <c r="AB322" s="275"/>
      <c r="AC322" s="275"/>
      <c r="AD322" s="275"/>
      <c r="AE322" s="275"/>
      <c r="AF322" s="275"/>
      <c r="AG322" s="275"/>
      <c r="AH322" s="275"/>
      <c r="AI322" s="275"/>
      <c r="AJ322" s="275"/>
      <c r="AK322" s="275"/>
      <c r="AL322" s="275"/>
      <c r="AM322" s="275"/>
      <c r="AN322" s="275"/>
      <c r="AO322" s="65"/>
      <c r="AP322" s="285"/>
      <c r="AQ322" s="286"/>
      <c r="AR322" s="286"/>
      <c r="AS322" s="32"/>
      <c r="AT322" s="32"/>
      <c r="AU322" s="285"/>
      <c r="AV322" s="285"/>
      <c r="AW322" s="285"/>
      <c r="AX322" s="285"/>
      <c r="AY322" s="285"/>
      <c r="AZ322" s="285"/>
      <c r="BA322" s="285"/>
      <c r="BB322" s="285"/>
      <c r="BC322" s="285"/>
      <c r="BD322" s="285"/>
      <c r="BE322" s="285"/>
      <c r="BF322" s="285"/>
      <c r="BG322" s="285"/>
      <c r="BH322" s="285"/>
      <c r="BI322" s="285"/>
      <c r="BJ322" s="285"/>
      <c r="BK322" s="285"/>
      <c r="BL322" s="285"/>
      <c r="BM322" s="285"/>
      <c r="BN322" s="285"/>
      <c r="BO322" s="285"/>
      <c r="BP322" s="285"/>
      <c r="BQ322" s="285"/>
      <c r="BR322" s="285"/>
      <c r="BS322" s="285"/>
      <c r="BT322" s="285"/>
      <c r="BU322" s="285"/>
      <c r="BV322" s="285"/>
      <c r="BW322" s="285"/>
      <c r="BX322" s="285"/>
      <c r="BY322" s="285"/>
      <c r="BZ322" s="285"/>
      <c r="CA322" s="285"/>
      <c r="CB322" s="285"/>
      <c r="CC322" s="285"/>
      <c r="CD322" s="285"/>
      <c r="CE322" s="285"/>
      <c r="CF322" s="285"/>
      <c r="CG322" s="285"/>
      <c r="CH322" s="285"/>
      <c r="CI322" s="285"/>
      <c r="CJ322" s="285"/>
      <c r="CK322" s="285"/>
      <c r="CL322" s="285"/>
      <c r="CM322" s="285"/>
      <c r="CN322" s="285"/>
      <c r="CO322" s="285"/>
      <c r="CP322" s="285"/>
      <c r="CQ322" s="285"/>
      <c r="CR322" s="285"/>
      <c r="CS322" s="285"/>
      <c r="CT322" s="285"/>
      <c r="CU322" s="285"/>
      <c r="CV322" s="285"/>
      <c r="CW322" s="285"/>
      <c r="CX322" s="285"/>
      <c r="CY322" s="285"/>
      <c r="CZ322" s="285"/>
      <c r="DA322" s="285"/>
      <c r="DB322" s="285"/>
      <c r="DC322" s="285"/>
      <c r="DD322" s="285"/>
      <c r="DE322" s="285"/>
      <c r="DF322" s="285"/>
      <c r="DG322" s="285"/>
      <c r="DH322" s="285"/>
      <c r="DI322" s="285"/>
      <c r="DJ322" s="285"/>
      <c r="DK322" s="285"/>
      <c r="DL322" s="285"/>
    </row>
    <row r="323" s="248" customFormat="1" ht="17.8" customHeight="1" spans="1:116">
      <c r="A323" s="258">
        <v>154</v>
      </c>
      <c r="B323" s="259" t="s">
        <v>16</v>
      </c>
      <c r="C323" s="266" t="s">
        <v>144</v>
      </c>
      <c r="D323" s="266" t="s">
        <v>44</v>
      </c>
      <c r="E323" s="37">
        <v>217</v>
      </c>
      <c r="F323" s="262" t="s">
        <v>45</v>
      </c>
      <c r="G323" s="39">
        <f t="shared" si="59"/>
        <v>217</v>
      </c>
      <c r="H323" s="40" t="s">
        <v>46</v>
      </c>
      <c r="I323" s="40">
        <f t="shared" si="58"/>
        <v>0</v>
      </c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  <c r="W323" s="277"/>
      <c r="X323" s="277"/>
      <c r="Y323" s="277"/>
      <c r="Z323" s="277"/>
      <c r="AA323" s="277"/>
      <c r="AB323" s="277"/>
      <c r="AC323" s="277"/>
      <c r="AD323" s="277"/>
      <c r="AE323" s="277"/>
      <c r="AF323" s="277"/>
      <c r="AG323" s="277"/>
      <c r="AH323" s="277"/>
      <c r="AI323" s="277"/>
      <c r="AJ323" s="277"/>
      <c r="AK323" s="277"/>
      <c r="AL323" s="277"/>
      <c r="AM323" s="277"/>
      <c r="AN323" s="277"/>
      <c r="AO323" s="67"/>
      <c r="AP323" s="90"/>
      <c r="AQ323" s="284"/>
      <c r="AR323" s="284"/>
      <c r="AS323" s="99"/>
      <c r="AT323" s="99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  <c r="CN323" s="90"/>
      <c r="CO323" s="90"/>
      <c r="CP323" s="90"/>
      <c r="CQ323" s="90"/>
      <c r="CR323" s="90"/>
      <c r="CS323" s="90"/>
      <c r="CT323" s="90"/>
      <c r="CU323" s="90"/>
      <c r="CV323" s="90"/>
      <c r="CW323" s="90"/>
      <c r="CX323" s="90"/>
      <c r="CY323" s="90"/>
      <c r="CZ323" s="90"/>
      <c r="DA323" s="90"/>
      <c r="DB323" s="90"/>
      <c r="DC323" s="90"/>
      <c r="DD323" s="90"/>
      <c r="DE323" s="90"/>
      <c r="DF323" s="90"/>
      <c r="DG323" s="90"/>
      <c r="DH323" s="90"/>
      <c r="DI323" s="90"/>
      <c r="DJ323" s="90"/>
      <c r="DK323" s="90"/>
      <c r="DL323" s="90"/>
    </row>
    <row r="324" s="249" customFormat="1" ht="17.8" customHeight="1" spans="1:116">
      <c r="A324" s="263"/>
      <c r="B324" s="259"/>
      <c r="C324" s="261"/>
      <c r="D324" s="261"/>
      <c r="E324" s="43"/>
      <c r="F324" s="265"/>
      <c r="G324" s="45"/>
      <c r="H324" s="46" t="s">
        <v>47</v>
      </c>
      <c r="I324" s="46">
        <f t="shared" si="58"/>
        <v>0</v>
      </c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  <c r="AB324" s="275"/>
      <c r="AC324" s="275"/>
      <c r="AD324" s="275"/>
      <c r="AE324" s="275"/>
      <c r="AF324" s="275"/>
      <c r="AG324" s="275"/>
      <c r="AH324" s="275"/>
      <c r="AI324" s="275"/>
      <c r="AJ324" s="275"/>
      <c r="AK324" s="275"/>
      <c r="AL324" s="275"/>
      <c r="AM324" s="275"/>
      <c r="AN324" s="275"/>
      <c r="AO324" s="65"/>
      <c r="AP324" s="285"/>
      <c r="AQ324" s="286"/>
      <c r="AR324" s="286"/>
      <c r="AS324" s="32"/>
      <c r="AT324" s="32"/>
      <c r="AU324" s="285"/>
      <c r="AV324" s="285"/>
      <c r="AW324" s="285"/>
      <c r="AX324" s="285"/>
      <c r="AY324" s="285"/>
      <c r="AZ324" s="285"/>
      <c r="BA324" s="285"/>
      <c r="BB324" s="285"/>
      <c r="BC324" s="285"/>
      <c r="BD324" s="285"/>
      <c r="BE324" s="285"/>
      <c r="BF324" s="285"/>
      <c r="BG324" s="285"/>
      <c r="BH324" s="285"/>
      <c r="BI324" s="285"/>
      <c r="BJ324" s="285"/>
      <c r="BK324" s="285"/>
      <c r="BL324" s="285"/>
      <c r="BM324" s="285"/>
      <c r="BN324" s="285"/>
      <c r="BO324" s="285"/>
      <c r="BP324" s="285"/>
      <c r="BQ324" s="285"/>
      <c r="BR324" s="285"/>
      <c r="BS324" s="285"/>
      <c r="BT324" s="285"/>
      <c r="BU324" s="285"/>
      <c r="BV324" s="285"/>
      <c r="BW324" s="285"/>
      <c r="BX324" s="285"/>
      <c r="BY324" s="285"/>
      <c r="BZ324" s="285"/>
      <c r="CA324" s="285"/>
      <c r="CB324" s="285"/>
      <c r="CC324" s="285"/>
      <c r="CD324" s="285"/>
      <c r="CE324" s="285"/>
      <c r="CF324" s="285"/>
      <c r="CG324" s="285"/>
      <c r="CH324" s="285"/>
      <c r="CI324" s="285"/>
      <c r="CJ324" s="285"/>
      <c r="CK324" s="285"/>
      <c r="CL324" s="285"/>
      <c r="CM324" s="285"/>
      <c r="CN324" s="285"/>
      <c r="CO324" s="285"/>
      <c r="CP324" s="285"/>
      <c r="CQ324" s="285"/>
      <c r="CR324" s="285"/>
      <c r="CS324" s="285"/>
      <c r="CT324" s="285"/>
      <c r="CU324" s="285"/>
      <c r="CV324" s="285"/>
      <c r="CW324" s="285"/>
      <c r="CX324" s="285"/>
      <c r="CY324" s="285"/>
      <c r="CZ324" s="285"/>
      <c r="DA324" s="285"/>
      <c r="DB324" s="285"/>
      <c r="DC324" s="285"/>
      <c r="DD324" s="285"/>
      <c r="DE324" s="285"/>
      <c r="DF324" s="285"/>
      <c r="DG324" s="285"/>
      <c r="DH324" s="285"/>
      <c r="DI324" s="285"/>
      <c r="DJ324" s="285"/>
      <c r="DK324" s="285"/>
      <c r="DL324" s="285"/>
    </row>
    <row r="325" s="248" customFormat="1" ht="17.8" customHeight="1" spans="1:116">
      <c r="A325" s="258">
        <v>155</v>
      </c>
      <c r="B325" s="259" t="s">
        <v>16</v>
      </c>
      <c r="C325" s="266" t="s">
        <v>145</v>
      </c>
      <c r="D325" s="261" t="s">
        <v>44</v>
      </c>
      <c r="E325" s="37">
        <v>489</v>
      </c>
      <c r="F325" s="262" t="s">
        <v>45</v>
      </c>
      <c r="G325" s="39">
        <f t="shared" si="59"/>
        <v>489</v>
      </c>
      <c r="H325" s="40" t="s">
        <v>46</v>
      </c>
      <c r="I325" s="40">
        <f t="shared" si="58"/>
        <v>0</v>
      </c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  <c r="W325" s="277"/>
      <c r="X325" s="277"/>
      <c r="Y325" s="277"/>
      <c r="Z325" s="277"/>
      <c r="AA325" s="277"/>
      <c r="AB325" s="277"/>
      <c r="AC325" s="277"/>
      <c r="AD325" s="277"/>
      <c r="AE325" s="277"/>
      <c r="AF325" s="277"/>
      <c r="AG325" s="277"/>
      <c r="AH325" s="277"/>
      <c r="AI325" s="277"/>
      <c r="AJ325" s="277"/>
      <c r="AK325" s="277"/>
      <c r="AL325" s="277"/>
      <c r="AM325" s="277"/>
      <c r="AN325" s="277"/>
      <c r="AO325" s="67"/>
      <c r="AP325" s="90"/>
      <c r="AQ325" s="284"/>
      <c r="AR325" s="284"/>
      <c r="AS325" s="99"/>
      <c r="AT325" s="99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  <c r="CN325" s="90"/>
      <c r="CO325" s="90"/>
      <c r="CP325" s="90"/>
      <c r="CQ325" s="90"/>
      <c r="CR325" s="90"/>
      <c r="CS325" s="90"/>
      <c r="CT325" s="90"/>
      <c r="CU325" s="90"/>
      <c r="CV325" s="90"/>
      <c r="CW325" s="90"/>
      <c r="CX325" s="90"/>
      <c r="CY325" s="90"/>
      <c r="CZ325" s="90"/>
      <c r="DA325" s="90"/>
      <c r="DB325" s="90"/>
      <c r="DC325" s="90"/>
      <c r="DD325" s="90"/>
      <c r="DE325" s="90"/>
      <c r="DF325" s="90"/>
      <c r="DG325" s="90"/>
      <c r="DH325" s="90"/>
      <c r="DI325" s="90"/>
      <c r="DJ325" s="90"/>
      <c r="DK325" s="90"/>
      <c r="DL325" s="90"/>
    </row>
    <row r="326" s="249" customFormat="1" ht="17.8" customHeight="1" spans="1:116">
      <c r="A326" s="263"/>
      <c r="B326" s="259"/>
      <c r="C326" s="261"/>
      <c r="D326" s="261"/>
      <c r="E326" s="43"/>
      <c r="F326" s="265"/>
      <c r="G326" s="45"/>
      <c r="H326" s="46" t="s">
        <v>47</v>
      </c>
      <c r="I326" s="46">
        <f t="shared" si="58"/>
        <v>0</v>
      </c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  <c r="AB326" s="275"/>
      <c r="AC326" s="275"/>
      <c r="AD326" s="275"/>
      <c r="AE326" s="275"/>
      <c r="AF326" s="275"/>
      <c r="AG326" s="275"/>
      <c r="AH326" s="275"/>
      <c r="AI326" s="275"/>
      <c r="AJ326" s="275"/>
      <c r="AK326" s="275"/>
      <c r="AL326" s="275"/>
      <c r="AM326" s="275"/>
      <c r="AN326" s="275"/>
      <c r="AO326" s="65"/>
      <c r="AP326" s="285"/>
      <c r="AQ326" s="286"/>
      <c r="AR326" s="286"/>
      <c r="AS326" s="32"/>
      <c r="AT326" s="32"/>
      <c r="AU326" s="285"/>
      <c r="AV326" s="285"/>
      <c r="AW326" s="285"/>
      <c r="AX326" s="285"/>
      <c r="AY326" s="285"/>
      <c r="AZ326" s="285"/>
      <c r="BA326" s="285"/>
      <c r="BB326" s="285"/>
      <c r="BC326" s="285"/>
      <c r="BD326" s="285"/>
      <c r="BE326" s="285"/>
      <c r="BF326" s="285"/>
      <c r="BG326" s="285"/>
      <c r="BH326" s="285"/>
      <c r="BI326" s="285"/>
      <c r="BJ326" s="285"/>
      <c r="BK326" s="285"/>
      <c r="BL326" s="285"/>
      <c r="BM326" s="285"/>
      <c r="BN326" s="285"/>
      <c r="BO326" s="285"/>
      <c r="BP326" s="285"/>
      <c r="BQ326" s="285"/>
      <c r="BR326" s="285"/>
      <c r="BS326" s="285"/>
      <c r="BT326" s="285"/>
      <c r="BU326" s="285"/>
      <c r="BV326" s="285"/>
      <c r="BW326" s="285"/>
      <c r="BX326" s="285"/>
      <c r="BY326" s="285"/>
      <c r="BZ326" s="285"/>
      <c r="CA326" s="285"/>
      <c r="CB326" s="285"/>
      <c r="CC326" s="285"/>
      <c r="CD326" s="285"/>
      <c r="CE326" s="285"/>
      <c r="CF326" s="285"/>
      <c r="CG326" s="285"/>
      <c r="CH326" s="285"/>
      <c r="CI326" s="285"/>
      <c r="CJ326" s="285"/>
      <c r="CK326" s="285"/>
      <c r="CL326" s="285"/>
      <c r="CM326" s="285"/>
      <c r="CN326" s="285"/>
      <c r="CO326" s="285"/>
      <c r="CP326" s="285"/>
      <c r="CQ326" s="285"/>
      <c r="CR326" s="285"/>
      <c r="CS326" s="285"/>
      <c r="CT326" s="285"/>
      <c r="CU326" s="285"/>
      <c r="CV326" s="285"/>
      <c r="CW326" s="285"/>
      <c r="CX326" s="285"/>
      <c r="CY326" s="285"/>
      <c r="CZ326" s="285"/>
      <c r="DA326" s="285"/>
      <c r="DB326" s="285"/>
      <c r="DC326" s="285"/>
      <c r="DD326" s="285"/>
      <c r="DE326" s="285"/>
      <c r="DF326" s="285"/>
      <c r="DG326" s="285"/>
      <c r="DH326" s="285"/>
      <c r="DI326" s="285"/>
      <c r="DJ326" s="285"/>
      <c r="DK326" s="285"/>
      <c r="DL326" s="285"/>
    </row>
    <row r="327" s="248" customFormat="1" ht="17.8" customHeight="1" spans="1:116">
      <c r="A327" s="258">
        <v>156</v>
      </c>
      <c r="B327" s="259" t="s">
        <v>16</v>
      </c>
      <c r="C327" s="266" t="s">
        <v>146</v>
      </c>
      <c r="D327" s="261" t="s">
        <v>44</v>
      </c>
      <c r="E327" s="37">
        <v>898</v>
      </c>
      <c r="F327" s="262" t="s">
        <v>45</v>
      </c>
      <c r="G327" s="39">
        <f t="shared" ref="G327:G331" si="60">E327+I327-I328</f>
        <v>898</v>
      </c>
      <c r="H327" s="40" t="s">
        <v>46</v>
      </c>
      <c r="I327" s="40">
        <f t="shared" si="58"/>
        <v>0</v>
      </c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  <c r="W327" s="277"/>
      <c r="X327" s="277"/>
      <c r="Y327" s="277"/>
      <c r="Z327" s="277"/>
      <c r="AA327" s="277"/>
      <c r="AB327" s="277"/>
      <c r="AC327" s="277"/>
      <c r="AD327" s="277"/>
      <c r="AE327" s="277"/>
      <c r="AF327" s="277"/>
      <c r="AG327" s="277"/>
      <c r="AH327" s="277"/>
      <c r="AI327" s="277"/>
      <c r="AJ327" s="277"/>
      <c r="AK327" s="277"/>
      <c r="AL327" s="277"/>
      <c r="AM327" s="277"/>
      <c r="AN327" s="277"/>
      <c r="AO327" s="67"/>
      <c r="AP327" s="90"/>
      <c r="AQ327" s="284"/>
      <c r="AR327" s="284"/>
      <c r="AS327" s="99"/>
      <c r="AT327" s="99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  <c r="CN327" s="90"/>
      <c r="CO327" s="90"/>
      <c r="CP327" s="90"/>
      <c r="CQ327" s="90"/>
      <c r="CR327" s="90"/>
      <c r="CS327" s="90"/>
      <c r="CT327" s="90"/>
      <c r="CU327" s="90"/>
      <c r="CV327" s="90"/>
      <c r="CW327" s="90"/>
      <c r="CX327" s="90"/>
      <c r="CY327" s="90"/>
      <c r="CZ327" s="90"/>
      <c r="DA327" s="90"/>
      <c r="DB327" s="90"/>
      <c r="DC327" s="90"/>
      <c r="DD327" s="90"/>
      <c r="DE327" s="90"/>
      <c r="DF327" s="90"/>
      <c r="DG327" s="90"/>
      <c r="DH327" s="90"/>
      <c r="DI327" s="90"/>
      <c r="DJ327" s="90"/>
      <c r="DK327" s="90"/>
      <c r="DL327" s="90"/>
    </row>
    <row r="328" s="249" customFormat="1" ht="17.8" customHeight="1" spans="1:116">
      <c r="A328" s="263"/>
      <c r="B328" s="259"/>
      <c r="C328" s="261"/>
      <c r="D328" s="261"/>
      <c r="E328" s="43"/>
      <c r="F328" s="265"/>
      <c r="G328" s="45"/>
      <c r="H328" s="46" t="s">
        <v>47</v>
      </c>
      <c r="I328" s="46">
        <f t="shared" si="58"/>
        <v>0</v>
      </c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  <c r="AB328" s="275"/>
      <c r="AC328" s="275"/>
      <c r="AD328" s="275"/>
      <c r="AE328" s="275"/>
      <c r="AF328" s="275"/>
      <c r="AG328" s="275"/>
      <c r="AH328" s="275"/>
      <c r="AI328" s="275"/>
      <c r="AJ328" s="275"/>
      <c r="AK328" s="275"/>
      <c r="AL328" s="275"/>
      <c r="AM328" s="275"/>
      <c r="AN328" s="275"/>
      <c r="AO328" s="65"/>
      <c r="AP328" s="285"/>
      <c r="AQ328" s="286"/>
      <c r="AR328" s="286"/>
      <c r="AS328" s="32"/>
      <c r="AT328" s="32"/>
      <c r="AU328" s="285"/>
      <c r="AV328" s="285"/>
      <c r="AW328" s="285"/>
      <c r="AX328" s="285"/>
      <c r="AY328" s="285"/>
      <c r="AZ328" s="285"/>
      <c r="BA328" s="285"/>
      <c r="BB328" s="285"/>
      <c r="BC328" s="285"/>
      <c r="BD328" s="285"/>
      <c r="BE328" s="285"/>
      <c r="BF328" s="285"/>
      <c r="BG328" s="285"/>
      <c r="BH328" s="285"/>
      <c r="BI328" s="285"/>
      <c r="BJ328" s="285"/>
      <c r="BK328" s="285"/>
      <c r="BL328" s="285"/>
      <c r="BM328" s="285"/>
      <c r="BN328" s="285"/>
      <c r="BO328" s="285"/>
      <c r="BP328" s="285"/>
      <c r="BQ328" s="285"/>
      <c r="BR328" s="285"/>
      <c r="BS328" s="285"/>
      <c r="BT328" s="285"/>
      <c r="BU328" s="285"/>
      <c r="BV328" s="285"/>
      <c r="BW328" s="285"/>
      <c r="BX328" s="285"/>
      <c r="BY328" s="285"/>
      <c r="BZ328" s="285"/>
      <c r="CA328" s="285"/>
      <c r="CB328" s="285"/>
      <c r="CC328" s="285"/>
      <c r="CD328" s="285"/>
      <c r="CE328" s="285"/>
      <c r="CF328" s="285"/>
      <c r="CG328" s="285"/>
      <c r="CH328" s="285"/>
      <c r="CI328" s="285"/>
      <c r="CJ328" s="285"/>
      <c r="CK328" s="285"/>
      <c r="CL328" s="285"/>
      <c r="CM328" s="285"/>
      <c r="CN328" s="285"/>
      <c r="CO328" s="285"/>
      <c r="CP328" s="285"/>
      <c r="CQ328" s="285"/>
      <c r="CR328" s="285"/>
      <c r="CS328" s="285"/>
      <c r="CT328" s="285"/>
      <c r="CU328" s="285"/>
      <c r="CV328" s="285"/>
      <c r="CW328" s="285"/>
      <c r="CX328" s="285"/>
      <c r="CY328" s="285"/>
      <c r="CZ328" s="285"/>
      <c r="DA328" s="285"/>
      <c r="DB328" s="285"/>
      <c r="DC328" s="285"/>
      <c r="DD328" s="285"/>
      <c r="DE328" s="285"/>
      <c r="DF328" s="285"/>
      <c r="DG328" s="285"/>
      <c r="DH328" s="285"/>
      <c r="DI328" s="285"/>
      <c r="DJ328" s="285"/>
      <c r="DK328" s="285"/>
      <c r="DL328" s="285"/>
    </row>
    <row r="329" s="248" customFormat="1" ht="17.8" customHeight="1" spans="1:116">
      <c r="A329" s="258">
        <v>157</v>
      </c>
      <c r="B329" s="259" t="s">
        <v>16</v>
      </c>
      <c r="C329" s="266" t="s">
        <v>147</v>
      </c>
      <c r="D329" s="268" t="s">
        <v>44</v>
      </c>
      <c r="E329" s="37">
        <v>185</v>
      </c>
      <c r="F329" s="262" t="s">
        <v>45</v>
      </c>
      <c r="G329" s="39">
        <f t="shared" si="60"/>
        <v>185</v>
      </c>
      <c r="H329" s="40" t="s">
        <v>46</v>
      </c>
      <c r="I329" s="40">
        <f t="shared" si="58"/>
        <v>0</v>
      </c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  <c r="W329" s="277"/>
      <c r="X329" s="277"/>
      <c r="Y329" s="277"/>
      <c r="Z329" s="277"/>
      <c r="AA329" s="277"/>
      <c r="AB329" s="277"/>
      <c r="AC329" s="277"/>
      <c r="AD329" s="277"/>
      <c r="AE329" s="277"/>
      <c r="AF329" s="277"/>
      <c r="AG329" s="277"/>
      <c r="AH329" s="277"/>
      <c r="AI329" s="277"/>
      <c r="AJ329" s="277"/>
      <c r="AK329" s="277"/>
      <c r="AL329" s="277"/>
      <c r="AM329" s="277"/>
      <c r="AN329" s="277"/>
      <c r="AO329" s="67"/>
      <c r="AP329" s="90"/>
      <c r="AQ329" s="284"/>
      <c r="AR329" s="284"/>
      <c r="AS329" s="99"/>
      <c r="AT329" s="99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  <c r="CN329" s="90"/>
      <c r="CO329" s="90"/>
      <c r="CP329" s="90"/>
      <c r="CQ329" s="90"/>
      <c r="CR329" s="90"/>
      <c r="CS329" s="90"/>
      <c r="CT329" s="90"/>
      <c r="CU329" s="90"/>
      <c r="CV329" s="90"/>
      <c r="CW329" s="90"/>
      <c r="CX329" s="90"/>
      <c r="CY329" s="90"/>
      <c r="CZ329" s="90"/>
      <c r="DA329" s="90"/>
      <c r="DB329" s="90"/>
      <c r="DC329" s="90"/>
      <c r="DD329" s="90"/>
      <c r="DE329" s="90"/>
      <c r="DF329" s="90"/>
      <c r="DG329" s="90"/>
      <c r="DH329" s="90"/>
      <c r="DI329" s="90"/>
      <c r="DJ329" s="90"/>
      <c r="DK329" s="90"/>
      <c r="DL329" s="90"/>
    </row>
    <row r="330" s="249" customFormat="1" ht="17.8" customHeight="1" spans="1:116">
      <c r="A330" s="263"/>
      <c r="B330" s="259"/>
      <c r="C330" s="261"/>
      <c r="D330" s="268"/>
      <c r="E330" s="43"/>
      <c r="F330" s="265"/>
      <c r="G330" s="45"/>
      <c r="H330" s="46" t="s">
        <v>47</v>
      </c>
      <c r="I330" s="46">
        <f t="shared" si="58"/>
        <v>0</v>
      </c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  <c r="AB330" s="275"/>
      <c r="AC330" s="275"/>
      <c r="AD330" s="275"/>
      <c r="AE330" s="275"/>
      <c r="AF330" s="275"/>
      <c r="AG330" s="275"/>
      <c r="AH330" s="275"/>
      <c r="AI330" s="275"/>
      <c r="AJ330" s="275"/>
      <c r="AK330" s="275"/>
      <c r="AL330" s="275"/>
      <c r="AM330" s="275"/>
      <c r="AN330" s="275"/>
      <c r="AO330" s="65"/>
      <c r="AP330" s="285"/>
      <c r="AQ330" s="286"/>
      <c r="AR330" s="286"/>
      <c r="AS330" s="32"/>
      <c r="AT330" s="32"/>
      <c r="AU330" s="285"/>
      <c r="AV330" s="285"/>
      <c r="AW330" s="285"/>
      <c r="AX330" s="285"/>
      <c r="AY330" s="285"/>
      <c r="AZ330" s="285"/>
      <c r="BA330" s="285"/>
      <c r="BB330" s="285"/>
      <c r="BC330" s="285"/>
      <c r="BD330" s="285"/>
      <c r="BE330" s="285"/>
      <c r="BF330" s="285"/>
      <c r="BG330" s="285"/>
      <c r="BH330" s="285"/>
      <c r="BI330" s="285"/>
      <c r="BJ330" s="285"/>
      <c r="BK330" s="285"/>
      <c r="BL330" s="285"/>
      <c r="BM330" s="285"/>
      <c r="BN330" s="285"/>
      <c r="BO330" s="285"/>
      <c r="BP330" s="285"/>
      <c r="BQ330" s="285"/>
      <c r="BR330" s="285"/>
      <c r="BS330" s="285"/>
      <c r="BT330" s="285"/>
      <c r="BU330" s="285"/>
      <c r="BV330" s="285"/>
      <c r="BW330" s="285"/>
      <c r="BX330" s="285"/>
      <c r="BY330" s="285"/>
      <c r="BZ330" s="285"/>
      <c r="CA330" s="285"/>
      <c r="CB330" s="285"/>
      <c r="CC330" s="285"/>
      <c r="CD330" s="285"/>
      <c r="CE330" s="285"/>
      <c r="CF330" s="285"/>
      <c r="CG330" s="285"/>
      <c r="CH330" s="285"/>
      <c r="CI330" s="285"/>
      <c r="CJ330" s="285"/>
      <c r="CK330" s="285"/>
      <c r="CL330" s="285"/>
      <c r="CM330" s="285"/>
      <c r="CN330" s="285"/>
      <c r="CO330" s="285"/>
      <c r="CP330" s="285"/>
      <c r="CQ330" s="285"/>
      <c r="CR330" s="285"/>
      <c r="CS330" s="285"/>
      <c r="CT330" s="285"/>
      <c r="CU330" s="285"/>
      <c r="CV330" s="285"/>
      <c r="CW330" s="285"/>
      <c r="CX330" s="285"/>
      <c r="CY330" s="285"/>
      <c r="CZ330" s="285"/>
      <c r="DA330" s="285"/>
      <c r="DB330" s="285"/>
      <c r="DC330" s="285"/>
      <c r="DD330" s="285"/>
      <c r="DE330" s="285"/>
      <c r="DF330" s="285"/>
      <c r="DG330" s="285"/>
      <c r="DH330" s="285"/>
      <c r="DI330" s="285"/>
      <c r="DJ330" s="285"/>
      <c r="DK330" s="285"/>
      <c r="DL330" s="285"/>
    </row>
    <row r="331" s="248" customFormat="1" ht="17.8" customHeight="1" spans="1:116">
      <c r="A331" s="258">
        <v>158</v>
      </c>
      <c r="B331" s="259" t="s">
        <v>16</v>
      </c>
      <c r="C331" s="266" t="s">
        <v>148</v>
      </c>
      <c r="D331" s="266" t="s">
        <v>44</v>
      </c>
      <c r="E331" s="37">
        <v>380</v>
      </c>
      <c r="F331" s="262" t="s">
        <v>45</v>
      </c>
      <c r="G331" s="39">
        <f t="shared" si="60"/>
        <v>380</v>
      </c>
      <c r="H331" s="40" t="s">
        <v>46</v>
      </c>
      <c r="I331" s="40">
        <f t="shared" si="58"/>
        <v>0</v>
      </c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  <c r="W331" s="277"/>
      <c r="X331" s="277"/>
      <c r="Y331" s="277"/>
      <c r="Z331" s="277"/>
      <c r="AA331" s="277"/>
      <c r="AB331" s="277"/>
      <c r="AC331" s="277"/>
      <c r="AD331" s="277"/>
      <c r="AE331" s="277"/>
      <c r="AF331" s="277"/>
      <c r="AG331" s="277"/>
      <c r="AH331" s="277"/>
      <c r="AI331" s="277"/>
      <c r="AJ331" s="277"/>
      <c r="AK331" s="277"/>
      <c r="AL331" s="277"/>
      <c r="AM331" s="277"/>
      <c r="AN331" s="277"/>
      <c r="AO331" s="67"/>
      <c r="AP331" s="90"/>
      <c r="AQ331" s="284"/>
      <c r="AR331" s="284"/>
      <c r="AS331" s="99"/>
      <c r="AT331" s="99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  <c r="CN331" s="90"/>
      <c r="CO331" s="90"/>
      <c r="CP331" s="90"/>
      <c r="CQ331" s="90"/>
      <c r="CR331" s="90"/>
      <c r="CS331" s="90"/>
      <c r="CT331" s="90"/>
      <c r="CU331" s="90"/>
      <c r="CV331" s="90"/>
      <c r="CW331" s="90"/>
      <c r="CX331" s="90"/>
      <c r="CY331" s="90"/>
      <c r="CZ331" s="90"/>
      <c r="DA331" s="90"/>
      <c r="DB331" s="90"/>
      <c r="DC331" s="90"/>
      <c r="DD331" s="90"/>
      <c r="DE331" s="90"/>
      <c r="DF331" s="90"/>
      <c r="DG331" s="90"/>
      <c r="DH331" s="90"/>
      <c r="DI331" s="90"/>
      <c r="DJ331" s="90"/>
      <c r="DK331" s="90"/>
      <c r="DL331" s="90"/>
    </row>
    <row r="332" s="249" customFormat="1" ht="17.8" customHeight="1" spans="1:116">
      <c r="A332" s="263"/>
      <c r="B332" s="259"/>
      <c r="C332" s="261"/>
      <c r="D332" s="261"/>
      <c r="E332" s="43"/>
      <c r="F332" s="265"/>
      <c r="G332" s="45"/>
      <c r="H332" s="46" t="s">
        <v>47</v>
      </c>
      <c r="I332" s="46">
        <f t="shared" si="58"/>
        <v>0</v>
      </c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  <c r="AB332" s="275"/>
      <c r="AC332" s="275"/>
      <c r="AD332" s="275"/>
      <c r="AE332" s="275"/>
      <c r="AF332" s="275"/>
      <c r="AG332" s="275"/>
      <c r="AH332" s="275"/>
      <c r="AI332" s="275"/>
      <c r="AJ332" s="275"/>
      <c r="AK332" s="275"/>
      <c r="AL332" s="275"/>
      <c r="AM332" s="275"/>
      <c r="AN332" s="275"/>
      <c r="AO332" s="65"/>
      <c r="AP332" s="285"/>
      <c r="AQ332" s="286"/>
      <c r="AR332" s="286"/>
      <c r="AS332" s="32"/>
      <c r="AT332" s="32"/>
      <c r="AU332" s="285"/>
      <c r="AV332" s="285"/>
      <c r="AW332" s="285"/>
      <c r="AX332" s="285"/>
      <c r="AY332" s="285"/>
      <c r="AZ332" s="285"/>
      <c r="BA332" s="285"/>
      <c r="BB332" s="285"/>
      <c r="BC332" s="285"/>
      <c r="BD332" s="285"/>
      <c r="BE332" s="285"/>
      <c r="BF332" s="285"/>
      <c r="BG332" s="285"/>
      <c r="BH332" s="285"/>
      <c r="BI332" s="285"/>
      <c r="BJ332" s="285"/>
      <c r="BK332" s="285"/>
      <c r="BL332" s="285"/>
      <c r="BM332" s="285"/>
      <c r="BN332" s="285"/>
      <c r="BO332" s="285"/>
      <c r="BP332" s="285"/>
      <c r="BQ332" s="285"/>
      <c r="BR332" s="285"/>
      <c r="BS332" s="285"/>
      <c r="BT332" s="285"/>
      <c r="BU332" s="285"/>
      <c r="BV332" s="285"/>
      <c r="BW332" s="285"/>
      <c r="BX332" s="285"/>
      <c r="BY332" s="285"/>
      <c r="BZ332" s="285"/>
      <c r="CA332" s="285"/>
      <c r="CB332" s="285"/>
      <c r="CC332" s="285"/>
      <c r="CD332" s="285"/>
      <c r="CE332" s="285"/>
      <c r="CF332" s="285"/>
      <c r="CG332" s="285"/>
      <c r="CH332" s="285"/>
      <c r="CI332" s="285"/>
      <c r="CJ332" s="285"/>
      <c r="CK332" s="285"/>
      <c r="CL332" s="285"/>
      <c r="CM332" s="285"/>
      <c r="CN332" s="285"/>
      <c r="CO332" s="285"/>
      <c r="CP332" s="285"/>
      <c r="CQ332" s="285"/>
      <c r="CR332" s="285"/>
      <c r="CS332" s="285"/>
      <c r="CT332" s="285"/>
      <c r="CU332" s="285"/>
      <c r="CV332" s="285"/>
      <c r="CW332" s="285"/>
      <c r="CX332" s="285"/>
      <c r="CY332" s="285"/>
      <c r="CZ332" s="285"/>
      <c r="DA332" s="285"/>
      <c r="DB332" s="285"/>
      <c r="DC332" s="285"/>
      <c r="DD332" s="285"/>
      <c r="DE332" s="285"/>
      <c r="DF332" s="285"/>
      <c r="DG332" s="285"/>
      <c r="DH332" s="285"/>
      <c r="DI332" s="285"/>
      <c r="DJ332" s="285"/>
      <c r="DK332" s="285"/>
      <c r="DL332" s="285"/>
    </row>
    <row r="333" s="248" customFormat="1" ht="17.8" customHeight="1" spans="1:116">
      <c r="A333" s="258">
        <v>159</v>
      </c>
      <c r="B333" s="259" t="s">
        <v>16</v>
      </c>
      <c r="C333" s="266" t="s">
        <v>149</v>
      </c>
      <c r="D333" s="270" t="s">
        <v>55</v>
      </c>
      <c r="E333" s="37">
        <v>30</v>
      </c>
      <c r="F333" s="262" t="s">
        <v>45</v>
      </c>
      <c r="G333" s="39">
        <f t="shared" ref="G333:G337" si="61">E333+I333-I334</f>
        <v>30</v>
      </c>
      <c r="H333" s="40" t="s">
        <v>46</v>
      </c>
      <c r="I333" s="40">
        <f t="shared" si="58"/>
        <v>0</v>
      </c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  <c r="AA333" s="277"/>
      <c r="AB333" s="277"/>
      <c r="AC333" s="277"/>
      <c r="AD333" s="277"/>
      <c r="AE333" s="277"/>
      <c r="AF333" s="277"/>
      <c r="AG333" s="277"/>
      <c r="AH333" s="277"/>
      <c r="AI333" s="277"/>
      <c r="AJ333" s="277"/>
      <c r="AK333" s="277"/>
      <c r="AL333" s="277"/>
      <c r="AM333" s="277"/>
      <c r="AN333" s="277"/>
      <c r="AO333" s="67"/>
      <c r="AP333" s="90"/>
      <c r="AQ333" s="284"/>
      <c r="AR333" s="284"/>
      <c r="AS333" s="99"/>
      <c r="AT333" s="99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90"/>
      <c r="BR333" s="90"/>
      <c r="BS333" s="90"/>
      <c r="BT333" s="90"/>
      <c r="BU333" s="90"/>
      <c r="BV333" s="90"/>
      <c r="BW333" s="90"/>
      <c r="BX333" s="90"/>
      <c r="BY333" s="90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K333" s="90"/>
      <c r="CL333" s="90"/>
      <c r="CM333" s="90"/>
      <c r="CN333" s="90"/>
      <c r="CO333" s="90"/>
      <c r="CP333" s="90"/>
      <c r="CQ333" s="90"/>
      <c r="CR333" s="90"/>
      <c r="CS333" s="90"/>
      <c r="CT333" s="90"/>
      <c r="CU333" s="90"/>
      <c r="CV333" s="90"/>
      <c r="CW333" s="90"/>
      <c r="CX333" s="90"/>
      <c r="CY333" s="90"/>
      <c r="CZ333" s="90"/>
      <c r="DA333" s="90"/>
      <c r="DB333" s="90"/>
      <c r="DC333" s="90"/>
      <c r="DD333" s="90"/>
      <c r="DE333" s="90"/>
      <c r="DF333" s="90"/>
      <c r="DG333" s="90"/>
      <c r="DH333" s="90"/>
      <c r="DI333" s="90"/>
      <c r="DJ333" s="90"/>
      <c r="DK333" s="90"/>
      <c r="DL333" s="90"/>
    </row>
    <row r="334" s="249" customFormat="1" ht="17.8" customHeight="1" spans="1:116">
      <c r="A334" s="263"/>
      <c r="B334" s="259"/>
      <c r="C334" s="261"/>
      <c r="D334" s="268"/>
      <c r="E334" s="43"/>
      <c r="F334" s="265"/>
      <c r="G334" s="45"/>
      <c r="H334" s="46" t="s">
        <v>47</v>
      </c>
      <c r="I334" s="46">
        <f t="shared" ref="I334:I340" si="62">SUM(J334:AO334)</f>
        <v>0</v>
      </c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  <c r="AB334" s="275"/>
      <c r="AC334" s="275"/>
      <c r="AD334" s="275"/>
      <c r="AE334" s="275"/>
      <c r="AF334" s="275"/>
      <c r="AG334" s="275"/>
      <c r="AH334" s="275"/>
      <c r="AI334" s="275"/>
      <c r="AJ334" s="275"/>
      <c r="AK334" s="275"/>
      <c r="AL334" s="275"/>
      <c r="AM334" s="275"/>
      <c r="AN334" s="275"/>
      <c r="AO334" s="65"/>
      <c r="AP334" s="285"/>
      <c r="AQ334" s="286"/>
      <c r="AR334" s="286"/>
      <c r="AS334" s="32"/>
      <c r="AT334" s="32"/>
      <c r="AU334" s="285"/>
      <c r="AV334" s="285"/>
      <c r="AW334" s="285"/>
      <c r="AX334" s="285"/>
      <c r="AY334" s="285"/>
      <c r="AZ334" s="285"/>
      <c r="BA334" s="285"/>
      <c r="BB334" s="285"/>
      <c r="BC334" s="285"/>
      <c r="BD334" s="285"/>
      <c r="BE334" s="285"/>
      <c r="BF334" s="285"/>
      <c r="BG334" s="285"/>
      <c r="BH334" s="285"/>
      <c r="BI334" s="285"/>
      <c r="BJ334" s="285"/>
      <c r="BK334" s="285"/>
      <c r="BL334" s="285"/>
      <c r="BM334" s="285"/>
      <c r="BN334" s="285"/>
      <c r="BO334" s="285"/>
      <c r="BP334" s="285"/>
      <c r="BQ334" s="285"/>
      <c r="BR334" s="285"/>
      <c r="BS334" s="285"/>
      <c r="BT334" s="285"/>
      <c r="BU334" s="285"/>
      <c r="BV334" s="285"/>
      <c r="BW334" s="285"/>
      <c r="BX334" s="285"/>
      <c r="BY334" s="285"/>
      <c r="BZ334" s="285"/>
      <c r="CA334" s="285"/>
      <c r="CB334" s="285"/>
      <c r="CC334" s="285"/>
      <c r="CD334" s="285"/>
      <c r="CE334" s="285"/>
      <c r="CF334" s="285"/>
      <c r="CG334" s="285"/>
      <c r="CH334" s="285"/>
      <c r="CI334" s="285"/>
      <c r="CJ334" s="285"/>
      <c r="CK334" s="285"/>
      <c r="CL334" s="285"/>
      <c r="CM334" s="285"/>
      <c r="CN334" s="285"/>
      <c r="CO334" s="285"/>
      <c r="CP334" s="285"/>
      <c r="CQ334" s="285"/>
      <c r="CR334" s="285"/>
      <c r="CS334" s="285"/>
      <c r="CT334" s="285"/>
      <c r="CU334" s="285"/>
      <c r="CV334" s="285"/>
      <c r="CW334" s="285"/>
      <c r="CX334" s="285"/>
      <c r="CY334" s="285"/>
      <c r="CZ334" s="285"/>
      <c r="DA334" s="285"/>
      <c r="DB334" s="285"/>
      <c r="DC334" s="285"/>
      <c r="DD334" s="285"/>
      <c r="DE334" s="285"/>
      <c r="DF334" s="285"/>
      <c r="DG334" s="285"/>
      <c r="DH334" s="285"/>
      <c r="DI334" s="285"/>
      <c r="DJ334" s="285"/>
      <c r="DK334" s="285"/>
      <c r="DL334" s="285"/>
    </row>
    <row r="335" s="248" customFormat="1" ht="17.8" customHeight="1" spans="1:116">
      <c r="A335" s="258">
        <v>160</v>
      </c>
      <c r="B335" s="259" t="s">
        <v>16</v>
      </c>
      <c r="C335" s="266" t="s">
        <v>150</v>
      </c>
      <c r="D335" s="266" t="s">
        <v>53</v>
      </c>
      <c r="E335" s="37">
        <v>485</v>
      </c>
      <c r="F335" s="262" t="s">
        <v>45</v>
      </c>
      <c r="G335" s="39">
        <f t="shared" si="61"/>
        <v>485</v>
      </c>
      <c r="H335" s="40" t="s">
        <v>46</v>
      </c>
      <c r="I335" s="40">
        <f t="shared" si="62"/>
        <v>0</v>
      </c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  <c r="W335" s="277"/>
      <c r="X335" s="277"/>
      <c r="Y335" s="277"/>
      <c r="Z335" s="277"/>
      <c r="AA335" s="277"/>
      <c r="AB335" s="277"/>
      <c r="AC335" s="277"/>
      <c r="AD335" s="277"/>
      <c r="AE335" s="277"/>
      <c r="AF335" s="277"/>
      <c r="AG335" s="277"/>
      <c r="AH335" s="277"/>
      <c r="AI335" s="277"/>
      <c r="AJ335" s="277"/>
      <c r="AK335" s="277"/>
      <c r="AL335" s="277"/>
      <c r="AM335" s="277"/>
      <c r="AN335" s="277"/>
      <c r="AO335" s="67"/>
      <c r="AP335" s="90"/>
      <c r="AQ335" s="284"/>
      <c r="AR335" s="284"/>
      <c r="AS335" s="99"/>
      <c r="AT335" s="99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  <c r="BO335" s="90"/>
      <c r="BP335" s="90"/>
      <c r="BQ335" s="90"/>
      <c r="BR335" s="90"/>
      <c r="BS335" s="90"/>
      <c r="BT335" s="90"/>
      <c r="BU335" s="90"/>
      <c r="BV335" s="90"/>
      <c r="BW335" s="90"/>
      <c r="BX335" s="90"/>
      <c r="BY335" s="90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K335" s="90"/>
      <c r="CL335" s="90"/>
      <c r="CM335" s="90"/>
      <c r="CN335" s="90"/>
      <c r="CO335" s="90"/>
      <c r="CP335" s="90"/>
      <c r="CQ335" s="90"/>
      <c r="CR335" s="90"/>
      <c r="CS335" s="90"/>
      <c r="CT335" s="90"/>
      <c r="CU335" s="90"/>
      <c r="CV335" s="90"/>
      <c r="CW335" s="90"/>
      <c r="CX335" s="90"/>
      <c r="CY335" s="90"/>
      <c r="CZ335" s="90"/>
      <c r="DA335" s="90"/>
      <c r="DB335" s="90"/>
      <c r="DC335" s="90"/>
      <c r="DD335" s="90"/>
      <c r="DE335" s="90"/>
      <c r="DF335" s="90"/>
      <c r="DG335" s="90"/>
      <c r="DH335" s="90"/>
      <c r="DI335" s="90"/>
      <c r="DJ335" s="90"/>
      <c r="DK335" s="90"/>
      <c r="DL335" s="90"/>
    </row>
    <row r="336" s="249" customFormat="1" ht="17.8" customHeight="1" spans="1:116">
      <c r="A336" s="263"/>
      <c r="B336" s="259"/>
      <c r="C336" s="261"/>
      <c r="D336" s="261"/>
      <c r="E336" s="43"/>
      <c r="F336" s="265"/>
      <c r="G336" s="45"/>
      <c r="H336" s="46" t="s">
        <v>47</v>
      </c>
      <c r="I336" s="46">
        <f t="shared" si="62"/>
        <v>0</v>
      </c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  <c r="AB336" s="275"/>
      <c r="AC336" s="275"/>
      <c r="AD336" s="275"/>
      <c r="AE336" s="275"/>
      <c r="AF336" s="275"/>
      <c r="AG336" s="275"/>
      <c r="AH336" s="275"/>
      <c r="AI336" s="275"/>
      <c r="AJ336" s="275"/>
      <c r="AK336" s="275"/>
      <c r="AL336" s="275"/>
      <c r="AM336" s="275"/>
      <c r="AN336" s="275"/>
      <c r="AO336" s="65"/>
      <c r="AP336" s="285"/>
      <c r="AQ336" s="286"/>
      <c r="AR336" s="286"/>
      <c r="AS336" s="32"/>
      <c r="AT336" s="32"/>
      <c r="AU336" s="285"/>
      <c r="AV336" s="285"/>
      <c r="AW336" s="285"/>
      <c r="AX336" s="285"/>
      <c r="AY336" s="285"/>
      <c r="AZ336" s="285"/>
      <c r="BA336" s="285"/>
      <c r="BB336" s="285"/>
      <c r="BC336" s="285"/>
      <c r="BD336" s="285"/>
      <c r="BE336" s="285"/>
      <c r="BF336" s="285"/>
      <c r="BG336" s="285"/>
      <c r="BH336" s="285"/>
      <c r="BI336" s="285"/>
      <c r="BJ336" s="285"/>
      <c r="BK336" s="285"/>
      <c r="BL336" s="285"/>
      <c r="BM336" s="285"/>
      <c r="BN336" s="285"/>
      <c r="BO336" s="285"/>
      <c r="BP336" s="285"/>
      <c r="BQ336" s="285"/>
      <c r="BR336" s="285"/>
      <c r="BS336" s="285"/>
      <c r="BT336" s="285"/>
      <c r="BU336" s="285"/>
      <c r="BV336" s="285"/>
      <c r="BW336" s="285"/>
      <c r="BX336" s="285"/>
      <c r="BY336" s="285"/>
      <c r="BZ336" s="285"/>
      <c r="CA336" s="285"/>
      <c r="CB336" s="285"/>
      <c r="CC336" s="285"/>
      <c r="CD336" s="285"/>
      <c r="CE336" s="285"/>
      <c r="CF336" s="285"/>
      <c r="CG336" s="285"/>
      <c r="CH336" s="285"/>
      <c r="CI336" s="285"/>
      <c r="CJ336" s="285"/>
      <c r="CK336" s="285"/>
      <c r="CL336" s="285"/>
      <c r="CM336" s="285"/>
      <c r="CN336" s="285"/>
      <c r="CO336" s="285"/>
      <c r="CP336" s="285"/>
      <c r="CQ336" s="285"/>
      <c r="CR336" s="285"/>
      <c r="CS336" s="285"/>
      <c r="CT336" s="285"/>
      <c r="CU336" s="285"/>
      <c r="CV336" s="285"/>
      <c r="CW336" s="285"/>
      <c r="CX336" s="285"/>
      <c r="CY336" s="285"/>
      <c r="CZ336" s="285"/>
      <c r="DA336" s="285"/>
      <c r="DB336" s="285"/>
      <c r="DC336" s="285"/>
      <c r="DD336" s="285"/>
      <c r="DE336" s="285"/>
      <c r="DF336" s="285"/>
      <c r="DG336" s="285"/>
      <c r="DH336" s="285"/>
      <c r="DI336" s="285"/>
      <c r="DJ336" s="285"/>
      <c r="DK336" s="285"/>
      <c r="DL336" s="285"/>
    </row>
    <row r="337" s="248" customFormat="1" ht="17.8" customHeight="1" spans="1:116">
      <c r="A337" s="258">
        <v>161</v>
      </c>
      <c r="B337" s="259" t="s">
        <v>16</v>
      </c>
      <c r="C337" s="266" t="s">
        <v>151</v>
      </c>
      <c r="D337" s="266" t="s">
        <v>51</v>
      </c>
      <c r="E337" s="37">
        <v>23205</v>
      </c>
      <c r="F337" s="262" t="s">
        <v>45</v>
      </c>
      <c r="G337" s="39">
        <f t="shared" si="61"/>
        <v>23205</v>
      </c>
      <c r="H337" s="40" t="s">
        <v>46</v>
      </c>
      <c r="I337" s="40">
        <f t="shared" si="62"/>
        <v>0</v>
      </c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  <c r="W337" s="277"/>
      <c r="X337" s="277"/>
      <c r="Y337" s="277"/>
      <c r="Z337" s="277"/>
      <c r="AA337" s="277"/>
      <c r="AB337" s="277"/>
      <c r="AC337" s="277"/>
      <c r="AD337" s="277"/>
      <c r="AE337" s="277"/>
      <c r="AF337" s="277"/>
      <c r="AG337" s="277"/>
      <c r="AH337" s="277"/>
      <c r="AI337" s="277"/>
      <c r="AJ337" s="277"/>
      <c r="AK337" s="277"/>
      <c r="AL337" s="277"/>
      <c r="AM337" s="277"/>
      <c r="AN337" s="277"/>
      <c r="AO337" s="67"/>
      <c r="AP337" s="90"/>
      <c r="AQ337" s="284"/>
      <c r="AR337" s="284"/>
      <c r="AS337" s="99"/>
      <c r="AT337" s="99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90"/>
      <c r="BR337" s="90"/>
      <c r="BS337" s="90"/>
      <c r="BT337" s="90"/>
      <c r="BU337" s="90"/>
      <c r="BV337" s="90"/>
      <c r="BW337" s="90"/>
      <c r="BX337" s="90"/>
      <c r="BY337" s="90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K337" s="90"/>
      <c r="CL337" s="90"/>
      <c r="CM337" s="90"/>
      <c r="CN337" s="90"/>
      <c r="CO337" s="90"/>
      <c r="CP337" s="90"/>
      <c r="CQ337" s="90"/>
      <c r="CR337" s="90"/>
      <c r="CS337" s="90"/>
      <c r="CT337" s="90"/>
      <c r="CU337" s="90"/>
      <c r="CV337" s="90"/>
      <c r="CW337" s="90"/>
      <c r="CX337" s="90"/>
      <c r="CY337" s="90"/>
      <c r="CZ337" s="90"/>
      <c r="DA337" s="90"/>
      <c r="DB337" s="90"/>
      <c r="DC337" s="90"/>
      <c r="DD337" s="90"/>
      <c r="DE337" s="90"/>
      <c r="DF337" s="90"/>
      <c r="DG337" s="90"/>
      <c r="DH337" s="90"/>
      <c r="DI337" s="90"/>
      <c r="DJ337" s="90"/>
      <c r="DK337" s="90"/>
      <c r="DL337" s="90"/>
    </row>
    <row r="338" s="249" customFormat="1" ht="17.8" customHeight="1" spans="1:116">
      <c r="A338" s="263"/>
      <c r="B338" s="259"/>
      <c r="C338" s="261"/>
      <c r="D338" s="261"/>
      <c r="E338" s="43"/>
      <c r="F338" s="265"/>
      <c r="G338" s="45"/>
      <c r="H338" s="46" t="s">
        <v>47</v>
      </c>
      <c r="I338" s="46">
        <f t="shared" si="62"/>
        <v>0</v>
      </c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  <c r="AB338" s="275"/>
      <c r="AC338" s="275"/>
      <c r="AD338" s="275"/>
      <c r="AE338" s="275"/>
      <c r="AF338" s="275"/>
      <c r="AG338" s="275"/>
      <c r="AH338" s="275"/>
      <c r="AI338" s="275"/>
      <c r="AJ338" s="275"/>
      <c r="AK338" s="275"/>
      <c r="AL338" s="275"/>
      <c r="AM338" s="275"/>
      <c r="AN338" s="275"/>
      <c r="AO338" s="65"/>
      <c r="AP338" s="285"/>
      <c r="AQ338" s="286"/>
      <c r="AR338" s="286"/>
      <c r="AS338" s="32"/>
      <c r="AT338" s="32"/>
      <c r="AU338" s="285"/>
      <c r="AV338" s="285"/>
      <c r="AW338" s="285"/>
      <c r="AX338" s="285"/>
      <c r="AY338" s="285"/>
      <c r="AZ338" s="285"/>
      <c r="BA338" s="285"/>
      <c r="BB338" s="285"/>
      <c r="BC338" s="285"/>
      <c r="BD338" s="285"/>
      <c r="BE338" s="285"/>
      <c r="BF338" s="285"/>
      <c r="BG338" s="285"/>
      <c r="BH338" s="285"/>
      <c r="BI338" s="285"/>
      <c r="BJ338" s="285"/>
      <c r="BK338" s="285"/>
      <c r="BL338" s="285"/>
      <c r="BM338" s="285"/>
      <c r="BN338" s="285"/>
      <c r="BO338" s="285"/>
      <c r="BP338" s="285"/>
      <c r="BQ338" s="285"/>
      <c r="BR338" s="285"/>
      <c r="BS338" s="285"/>
      <c r="BT338" s="285"/>
      <c r="BU338" s="285"/>
      <c r="BV338" s="285"/>
      <c r="BW338" s="285"/>
      <c r="BX338" s="285"/>
      <c r="BY338" s="285"/>
      <c r="BZ338" s="285"/>
      <c r="CA338" s="285"/>
      <c r="CB338" s="285"/>
      <c r="CC338" s="285"/>
      <c r="CD338" s="285"/>
      <c r="CE338" s="285"/>
      <c r="CF338" s="285"/>
      <c r="CG338" s="285"/>
      <c r="CH338" s="285"/>
      <c r="CI338" s="285"/>
      <c r="CJ338" s="285"/>
      <c r="CK338" s="285"/>
      <c r="CL338" s="285"/>
      <c r="CM338" s="285"/>
      <c r="CN338" s="285"/>
      <c r="CO338" s="285"/>
      <c r="CP338" s="285"/>
      <c r="CQ338" s="285"/>
      <c r="CR338" s="285"/>
      <c r="CS338" s="285"/>
      <c r="CT338" s="285"/>
      <c r="CU338" s="285"/>
      <c r="CV338" s="285"/>
      <c r="CW338" s="285"/>
      <c r="CX338" s="285"/>
      <c r="CY338" s="285"/>
      <c r="CZ338" s="285"/>
      <c r="DA338" s="285"/>
      <c r="DB338" s="285"/>
      <c r="DC338" s="285"/>
      <c r="DD338" s="285"/>
      <c r="DE338" s="285"/>
      <c r="DF338" s="285"/>
      <c r="DG338" s="285"/>
      <c r="DH338" s="285"/>
      <c r="DI338" s="285"/>
      <c r="DJ338" s="285"/>
      <c r="DK338" s="285"/>
      <c r="DL338" s="285"/>
    </row>
    <row r="339" s="248" customFormat="1" ht="17.8" customHeight="1" spans="1:116">
      <c r="A339" s="258">
        <v>162</v>
      </c>
      <c r="B339" s="259" t="s">
        <v>16</v>
      </c>
      <c r="C339" s="266" t="s">
        <v>152</v>
      </c>
      <c r="D339" s="261" t="s">
        <v>48</v>
      </c>
      <c r="E339" s="37">
        <v>170</v>
      </c>
      <c r="F339" s="262" t="s">
        <v>45</v>
      </c>
      <c r="G339" s="39">
        <f>E339+I339-I340</f>
        <v>170</v>
      </c>
      <c r="H339" s="40" t="s">
        <v>46</v>
      </c>
      <c r="I339" s="40">
        <f t="shared" si="62"/>
        <v>0</v>
      </c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  <c r="W339" s="277"/>
      <c r="X339" s="277"/>
      <c r="Y339" s="277"/>
      <c r="Z339" s="277"/>
      <c r="AA339" s="277"/>
      <c r="AB339" s="277"/>
      <c r="AC339" s="277"/>
      <c r="AD339" s="277"/>
      <c r="AE339" s="277"/>
      <c r="AF339" s="277"/>
      <c r="AG339" s="277"/>
      <c r="AH339" s="277"/>
      <c r="AI339" s="277"/>
      <c r="AJ339" s="277"/>
      <c r="AK339" s="277"/>
      <c r="AL339" s="277"/>
      <c r="AM339" s="277"/>
      <c r="AN339" s="277"/>
      <c r="AO339" s="67"/>
      <c r="AP339" s="90"/>
      <c r="AQ339" s="284"/>
      <c r="AR339" s="284"/>
      <c r="AS339" s="99"/>
      <c r="AT339" s="99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</row>
    <row r="340" s="249" customFormat="1" ht="17.8" customHeight="1" spans="1:116">
      <c r="A340" s="263"/>
      <c r="B340" s="259"/>
      <c r="C340" s="261"/>
      <c r="D340" s="261"/>
      <c r="E340" s="43"/>
      <c r="F340" s="265"/>
      <c r="G340" s="45"/>
      <c r="H340" s="46" t="s">
        <v>47</v>
      </c>
      <c r="I340" s="46">
        <f t="shared" si="62"/>
        <v>0</v>
      </c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  <c r="AB340" s="275"/>
      <c r="AC340" s="275"/>
      <c r="AD340" s="275"/>
      <c r="AE340" s="275"/>
      <c r="AF340" s="275"/>
      <c r="AG340" s="275"/>
      <c r="AH340" s="275"/>
      <c r="AI340" s="275"/>
      <c r="AJ340" s="275"/>
      <c r="AK340" s="275"/>
      <c r="AL340" s="275"/>
      <c r="AM340" s="275"/>
      <c r="AN340" s="275"/>
      <c r="AO340" s="65"/>
      <c r="AP340" s="285"/>
      <c r="AQ340" s="286"/>
      <c r="AR340" s="286"/>
      <c r="AS340" s="32"/>
      <c r="AT340" s="32"/>
      <c r="AU340" s="285"/>
      <c r="AV340" s="285"/>
      <c r="AW340" s="285"/>
      <c r="AX340" s="285"/>
      <c r="AY340" s="285"/>
      <c r="AZ340" s="285"/>
      <c r="BA340" s="285"/>
      <c r="BB340" s="285"/>
      <c r="BC340" s="285"/>
      <c r="BD340" s="285"/>
      <c r="BE340" s="285"/>
      <c r="BF340" s="285"/>
      <c r="BG340" s="285"/>
      <c r="BH340" s="285"/>
      <c r="BI340" s="285"/>
      <c r="BJ340" s="285"/>
      <c r="BK340" s="285"/>
      <c r="BL340" s="285"/>
      <c r="BM340" s="285"/>
      <c r="BN340" s="285"/>
      <c r="BO340" s="285"/>
      <c r="BP340" s="285"/>
      <c r="BQ340" s="285"/>
      <c r="BR340" s="285"/>
      <c r="BS340" s="285"/>
      <c r="BT340" s="285"/>
      <c r="BU340" s="285"/>
      <c r="BV340" s="285"/>
      <c r="BW340" s="285"/>
      <c r="BX340" s="285"/>
      <c r="BY340" s="285"/>
      <c r="BZ340" s="285"/>
      <c r="CA340" s="285"/>
      <c r="CB340" s="285"/>
      <c r="CC340" s="285"/>
      <c r="CD340" s="285"/>
      <c r="CE340" s="285"/>
      <c r="CF340" s="285"/>
      <c r="CG340" s="285"/>
      <c r="CH340" s="285"/>
      <c r="CI340" s="285"/>
      <c r="CJ340" s="285"/>
      <c r="CK340" s="285"/>
      <c r="CL340" s="285"/>
      <c r="CM340" s="285"/>
      <c r="CN340" s="285"/>
      <c r="CO340" s="285"/>
      <c r="CP340" s="285"/>
      <c r="CQ340" s="285"/>
      <c r="CR340" s="285"/>
      <c r="CS340" s="285"/>
      <c r="CT340" s="285"/>
      <c r="CU340" s="285"/>
      <c r="CV340" s="285"/>
      <c r="CW340" s="285"/>
      <c r="CX340" s="285"/>
      <c r="CY340" s="285"/>
      <c r="CZ340" s="285"/>
      <c r="DA340" s="285"/>
      <c r="DB340" s="285"/>
      <c r="DC340" s="285"/>
      <c r="DD340" s="285"/>
      <c r="DE340" s="285"/>
      <c r="DF340" s="285"/>
      <c r="DG340" s="285"/>
      <c r="DH340" s="285"/>
      <c r="DI340" s="285"/>
      <c r="DJ340" s="285"/>
      <c r="DK340" s="285"/>
      <c r="DL340" s="285"/>
    </row>
    <row r="341" s="248" customFormat="1" ht="17.8" customHeight="1" spans="1:116">
      <c r="A341" s="258">
        <v>163</v>
      </c>
      <c r="B341" s="259" t="s">
        <v>9</v>
      </c>
      <c r="C341" s="266" t="s">
        <v>153</v>
      </c>
      <c r="D341" s="261" t="s">
        <v>44</v>
      </c>
      <c r="E341" s="37">
        <v>2906</v>
      </c>
      <c r="F341" s="262" t="s">
        <v>45</v>
      </c>
      <c r="G341" s="39">
        <f t="shared" ref="G341:G345" si="63">E341+I341-I342</f>
        <v>2856</v>
      </c>
      <c r="H341" s="40" t="s">
        <v>46</v>
      </c>
      <c r="I341" s="40">
        <f t="shared" ref="I341:I347" si="64">SUM(J341:AO341)</f>
        <v>0</v>
      </c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  <c r="W341" s="277"/>
      <c r="X341" s="277"/>
      <c r="Y341" s="277"/>
      <c r="Z341" s="277"/>
      <c r="AA341" s="277"/>
      <c r="AB341" s="277"/>
      <c r="AC341" s="277"/>
      <c r="AD341" s="277"/>
      <c r="AE341" s="277"/>
      <c r="AF341" s="277"/>
      <c r="AG341" s="277"/>
      <c r="AH341" s="277"/>
      <c r="AI341" s="277"/>
      <c r="AJ341" s="277"/>
      <c r="AK341" s="277"/>
      <c r="AL341" s="277"/>
      <c r="AM341" s="277"/>
      <c r="AN341" s="277"/>
      <c r="AO341" s="67"/>
      <c r="AP341" s="90"/>
      <c r="AQ341" s="284"/>
      <c r="AR341" s="284"/>
      <c r="AS341" s="99"/>
      <c r="AT341" s="99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  <c r="BO341" s="90"/>
      <c r="BP341" s="90"/>
      <c r="BQ341" s="90"/>
      <c r="BR341" s="90"/>
      <c r="BS341" s="90"/>
      <c r="BT341" s="90"/>
      <c r="BU341" s="90"/>
      <c r="BV341" s="90"/>
      <c r="BW341" s="90"/>
      <c r="BX341" s="90"/>
      <c r="BY341" s="90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K341" s="90"/>
      <c r="CL341" s="90"/>
      <c r="CM341" s="90"/>
      <c r="CN341" s="90"/>
      <c r="CO341" s="90"/>
      <c r="CP341" s="90"/>
      <c r="CQ341" s="90"/>
      <c r="CR341" s="90"/>
      <c r="CS341" s="90"/>
      <c r="CT341" s="90"/>
      <c r="CU341" s="90"/>
      <c r="CV341" s="90"/>
      <c r="CW341" s="90"/>
      <c r="CX341" s="90"/>
      <c r="CY341" s="90"/>
      <c r="CZ341" s="90"/>
      <c r="DA341" s="90"/>
      <c r="DB341" s="90"/>
      <c r="DC341" s="90"/>
      <c r="DD341" s="90"/>
      <c r="DE341" s="90"/>
      <c r="DF341" s="90"/>
      <c r="DG341" s="90"/>
      <c r="DH341" s="90"/>
      <c r="DI341" s="90"/>
      <c r="DJ341" s="90"/>
      <c r="DK341" s="90"/>
      <c r="DL341" s="90"/>
    </row>
    <row r="342" s="249" customFormat="1" ht="17.8" customHeight="1" spans="1:116">
      <c r="A342" s="263"/>
      <c r="B342" s="259"/>
      <c r="C342" s="261"/>
      <c r="D342" s="261"/>
      <c r="E342" s="43"/>
      <c r="F342" s="265"/>
      <c r="G342" s="45"/>
      <c r="H342" s="46" t="s">
        <v>47</v>
      </c>
      <c r="I342" s="46">
        <f t="shared" si="64"/>
        <v>50</v>
      </c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  <c r="AB342" s="275">
        <v>50</v>
      </c>
      <c r="AC342" s="275"/>
      <c r="AD342" s="275"/>
      <c r="AE342" s="275"/>
      <c r="AF342" s="275"/>
      <c r="AG342" s="275"/>
      <c r="AH342" s="275"/>
      <c r="AI342" s="275"/>
      <c r="AJ342" s="275"/>
      <c r="AK342" s="275"/>
      <c r="AL342" s="275"/>
      <c r="AM342" s="275"/>
      <c r="AN342" s="275"/>
      <c r="AO342" s="65"/>
      <c r="AP342" s="285"/>
      <c r="AQ342" s="286"/>
      <c r="AR342" s="286"/>
      <c r="AS342" s="32"/>
      <c r="AT342" s="32"/>
      <c r="AU342" s="285"/>
      <c r="AV342" s="285"/>
      <c r="AW342" s="285"/>
      <c r="AX342" s="285"/>
      <c r="AY342" s="285"/>
      <c r="AZ342" s="285"/>
      <c r="BA342" s="285"/>
      <c r="BB342" s="285"/>
      <c r="BC342" s="285"/>
      <c r="BD342" s="285"/>
      <c r="BE342" s="285"/>
      <c r="BF342" s="285"/>
      <c r="BG342" s="285"/>
      <c r="BH342" s="285"/>
      <c r="BI342" s="285"/>
      <c r="BJ342" s="285"/>
      <c r="BK342" s="285"/>
      <c r="BL342" s="285"/>
      <c r="BM342" s="285"/>
      <c r="BN342" s="285"/>
      <c r="BO342" s="285"/>
      <c r="BP342" s="285"/>
      <c r="BQ342" s="285"/>
      <c r="BR342" s="285"/>
      <c r="BS342" s="285"/>
      <c r="BT342" s="285"/>
      <c r="BU342" s="285"/>
      <c r="BV342" s="285"/>
      <c r="BW342" s="285"/>
      <c r="BX342" s="285"/>
      <c r="BY342" s="285"/>
      <c r="BZ342" s="285"/>
      <c r="CA342" s="285"/>
      <c r="CB342" s="285"/>
      <c r="CC342" s="285"/>
      <c r="CD342" s="285"/>
      <c r="CE342" s="285"/>
      <c r="CF342" s="285"/>
      <c r="CG342" s="285"/>
      <c r="CH342" s="285"/>
      <c r="CI342" s="285"/>
      <c r="CJ342" s="285"/>
      <c r="CK342" s="285"/>
      <c r="CL342" s="285"/>
      <c r="CM342" s="285"/>
      <c r="CN342" s="285"/>
      <c r="CO342" s="285"/>
      <c r="CP342" s="285"/>
      <c r="CQ342" s="285"/>
      <c r="CR342" s="285"/>
      <c r="CS342" s="285"/>
      <c r="CT342" s="285"/>
      <c r="CU342" s="285"/>
      <c r="CV342" s="285"/>
      <c r="CW342" s="285"/>
      <c r="CX342" s="285"/>
      <c r="CY342" s="285"/>
      <c r="CZ342" s="285"/>
      <c r="DA342" s="285"/>
      <c r="DB342" s="285"/>
      <c r="DC342" s="285"/>
      <c r="DD342" s="285"/>
      <c r="DE342" s="285"/>
      <c r="DF342" s="285"/>
      <c r="DG342" s="285"/>
      <c r="DH342" s="285"/>
      <c r="DI342" s="285"/>
      <c r="DJ342" s="285"/>
      <c r="DK342" s="285"/>
      <c r="DL342" s="285"/>
    </row>
    <row r="343" s="248" customFormat="1" ht="17.8" customHeight="1" spans="1:116">
      <c r="A343" s="258">
        <v>164</v>
      </c>
      <c r="B343" s="259" t="s">
        <v>9</v>
      </c>
      <c r="C343" s="266" t="s">
        <v>153</v>
      </c>
      <c r="D343" s="261" t="s">
        <v>48</v>
      </c>
      <c r="E343" s="37">
        <v>14956</v>
      </c>
      <c r="F343" s="262" t="s">
        <v>45</v>
      </c>
      <c r="G343" s="39">
        <f t="shared" si="63"/>
        <v>14956</v>
      </c>
      <c r="H343" s="40" t="s">
        <v>46</v>
      </c>
      <c r="I343" s="40">
        <f t="shared" si="64"/>
        <v>0</v>
      </c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  <c r="W343" s="277"/>
      <c r="X343" s="277"/>
      <c r="Y343" s="277"/>
      <c r="Z343" s="277"/>
      <c r="AA343" s="277"/>
      <c r="AB343" s="277"/>
      <c r="AC343" s="277"/>
      <c r="AD343" s="277"/>
      <c r="AE343" s="277"/>
      <c r="AF343" s="277"/>
      <c r="AG343" s="277"/>
      <c r="AH343" s="277"/>
      <c r="AI343" s="277"/>
      <c r="AJ343" s="277"/>
      <c r="AK343" s="277"/>
      <c r="AL343" s="277"/>
      <c r="AM343" s="277"/>
      <c r="AN343" s="277"/>
      <c r="AO343" s="67"/>
      <c r="AP343" s="90"/>
      <c r="AQ343" s="284"/>
      <c r="AR343" s="284"/>
      <c r="AS343" s="99"/>
      <c r="AT343" s="99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</row>
    <row r="344" s="249" customFormat="1" ht="17.8" customHeight="1" spans="1:116">
      <c r="A344" s="263"/>
      <c r="B344" s="259"/>
      <c r="C344" s="261"/>
      <c r="D344" s="261"/>
      <c r="E344" s="43"/>
      <c r="F344" s="265"/>
      <c r="G344" s="45"/>
      <c r="H344" s="46" t="s">
        <v>47</v>
      </c>
      <c r="I344" s="46">
        <f t="shared" si="64"/>
        <v>0</v>
      </c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  <c r="AB344" s="275"/>
      <c r="AC344" s="275"/>
      <c r="AD344" s="275"/>
      <c r="AE344" s="275"/>
      <c r="AF344" s="275"/>
      <c r="AG344" s="275"/>
      <c r="AH344" s="275"/>
      <c r="AI344" s="275"/>
      <c r="AJ344" s="275"/>
      <c r="AK344" s="275"/>
      <c r="AL344" s="275"/>
      <c r="AM344" s="275"/>
      <c r="AN344" s="275"/>
      <c r="AO344" s="65"/>
      <c r="AP344" s="285"/>
      <c r="AQ344" s="286"/>
      <c r="AR344" s="286"/>
      <c r="AS344" s="32"/>
      <c r="AT344" s="32"/>
      <c r="AU344" s="285"/>
      <c r="AV344" s="285"/>
      <c r="AW344" s="285"/>
      <c r="AX344" s="285"/>
      <c r="AY344" s="285"/>
      <c r="AZ344" s="285"/>
      <c r="BA344" s="285"/>
      <c r="BB344" s="285"/>
      <c r="BC344" s="285"/>
      <c r="BD344" s="285"/>
      <c r="BE344" s="285"/>
      <c r="BF344" s="285"/>
      <c r="BG344" s="285"/>
      <c r="BH344" s="285"/>
      <c r="BI344" s="285"/>
      <c r="BJ344" s="285"/>
      <c r="BK344" s="285"/>
      <c r="BL344" s="285"/>
      <c r="BM344" s="285"/>
      <c r="BN344" s="285"/>
      <c r="BO344" s="285"/>
      <c r="BP344" s="285"/>
      <c r="BQ344" s="285"/>
      <c r="BR344" s="285"/>
      <c r="BS344" s="285"/>
      <c r="BT344" s="285"/>
      <c r="BU344" s="285"/>
      <c r="BV344" s="285"/>
      <c r="BW344" s="285"/>
      <c r="BX344" s="285"/>
      <c r="BY344" s="285"/>
      <c r="BZ344" s="285"/>
      <c r="CA344" s="285"/>
      <c r="CB344" s="285"/>
      <c r="CC344" s="285"/>
      <c r="CD344" s="285"/>
      <c r="CE344" s="285"/>
      <c r="CF344" s="285"/>
      <c r="CG344" s="285"/>
      <c r="CH344" s="285"/>
      <c r="CI344" s="285"/>
      <c r="CJ344" s="285"/>
      <c r="CK344" s="285"/>
      <c r="CL344" s="285"/>
      <c r="CM344" s="285"/>
      <c r="CN344" s="285"/>
      <c r="CO344" s="285"/>
      <c r="CP344" s="285"/>
      <c r="CQ344" s="285"/>
      <c r="CR344" s="285"/>
      <c r="CS344" s="285"/>
      <c r="CT344" s="285"/>
      <c r="CU344" s="285"/>
      <c r="CV344" s="285"/>
      <c r="CW344" s="285"/>
      <c r="CX344" s="285"/>
      <c r="CY344" s="285"/>
      <c r="CZ344" s="285"/>
      <c r="DA344" s="285"/>
      <c r="DB344" s="285"/>
      <c r="DC344" s="285"/>
      <c r="DD344" s="285"/>
      <c r="DE344" s="285"/>
      <c r="DF344" s="285"/>
      <c r="DG344" s="285"/>
      <c r="DH344" s="285"/>
      <c r="DI344" s="285"/>
      <c r="DJ344" s="285"/>
      <c r="DK344" s="285"/>
      <c r="DL344" s="285"/>
    </row>
    <row r="345" s="248" customFormat="1" ht="17.8" customHeight="1" spans="1:116">
      <c r="A345" s="258">
        <v>165</v>
      </c>
      <c r="B345" s="259" t="s">
        <v>9</v>
      </c>
      <c r="C345" s="266" t="s">
        <v>153</v>
      </c>
      <c r="D345" s="261" t="s">
        <v>53</v>
      </c>
      <c r="E345" s="37">
        <v>50</v>
      </c>
      <c r="F345" s="262" t="s">
        <v>45</v>
      </c>
      <c r="G345" s="39">
        <f t="shared" si="63"/>
        <v>50</v>
      </c>
      <c r="H345" s="40" t="s">
        <v>46</v>
      </c>
      <c r="I345" s="40">
        <f t="shared" si="64"/>
        <v>0</v>
      </c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  <c r="W345" s="277"/>
      <c r="X345" s="277"/>
      <c r="Y345" s="277"/>
      <c r="Z345" s="277"/>
      <c r="AA345" s="277"/>
      <c r="AB345" s="277"/>
      <c r="AC345" s="277"/>
      <c r="AD345" s="277"/>
      <c r="AE345" s="277"/>
      <c r="AF345" s="277"/>
      <c r="AG345" s="277"/>
      <c r="AH345" s="277"/>
      <c r="AI345" s="277"/>
      <c r="AJ345" s="277"/>
      <c r="AK345" s="277"/>
      <c r="AL345" s="277"/>
      <c r="AM345" s="277"/>
      <c r="AN345" s="277"/>
      <c r="AO345" s="67"/>
      <c r="AP345" s="90"/>
      <c r="AQ345" s="284"/>
      <c r="AR345" s="284"/>
      <c r="AS345" s="99"/>
      <c r="AT345" s="99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  <c r="BO345" s="90"/>
      <c r="BP345" s="90"/>
      <c r="BQ345" s="90"/>
      <c r="BR345" s="90"/>
      <c r="BS345" s="90"/>
      <c r="BT345" s="90"/>
      <c r="BU345" s="90"/>
      <c r="BV345" s="90"/>
      <c r="BW345" s="90"/>
      <c r="BX345" s="90"/>
      <c r="BY345" s="90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K345" s="90"/>
      <c r="CL345" s="90"/>
      <c r="CM345" s="90"/>
      <c r="CN345" s="90"/>
      <c r="CO345" s="90"/>
      <c r="CP345" s="90"/>
      <c r="CQ345" s="90"/>
      <c r="CR345" s="90"/>
      <c r="CS345" s="90"/>
      <c r="CT345" s="90"/>
      <c r="CU345" s="90"/>
      <c r="CV345" s="90"/>
      <c r="CW345" s="90"/>
      <c r="CX345" s="90"/>
      <c r="CY345" s="90"/>
      <c r="CZ345" s="90"/>
      <c r="DA345" s="90"/>
      <c r="DB345" s="90"/>
      <c r="DC345" s="90"/>
      <c r="DD345" s="90"/>
      <c r="DE345" s="90"/>
      <c r="DF345" s="90"/>
      <c r="DG345" s="90"/>
      <c r="DH345" s="90"/>
      <c r="DI345" s="90"/>
      <c r="DJ345" s="90"/>
      <c r="DK345" s="90"/>
      <c r="DL345" s="90"/>
    </row>
    <row r="346" s="249" customFormat="1" ht="17.8" customHeight="1" spans="1:116">
      <c r="A346" s="263"/>
      <c r="B346" s="259"/>
      <c r="C346" s="261"/>
      <c r="D346" s="261"/>
      <c r="E346" s="43"/>
      <c r="F346" s="265"/>
      <c r="G346" s="45"/>
      <c r="H346" s="46" t="s">
        <v>47</v>
      </c>
      <c r="I346" s="46">
        <f t="shared" si="64"/>
        <v>0</v>
      </c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  <c r="AB346" s="275"/>
      <c r="AC346" s="275"/>
      <c r="AD346" s="275"/>
      <c r="AE346" s="275"/>
      <c r="AF346" s="275"/>
      <c r="AG346" s="275"/>
      <c r="AH346" s="275"/>
      <c r="AI346" s="275"/>
      <c r="AJ346" s="275"/>
      <c r="AK346" s="275"/>
      <c r="AL346" s="275"/>
      <c r="AM346" s="275"/>
      <c r="AN346" s="275"/>
      <c r="AO346" s="65"/>
      <c r="AP346" s="285"/>
      <c r="AQ346" s="286"/>
      <c r="AR346" s="286"/>
      <c r="AS346" s="32"/>
      <c r="AT346" s="32"/>
      <c r="AU346" s="285"/>
      <c r="AV346" s="285"/>
      <c r="AW346" s="285"/>
      <c r="AX346" s="285"/>
      <c r="AY346" s="285"/>
      <c r="AZ346" s="285"/>
      <c r="BA346" s="285"/>
      <c r="BB346" s="285"/>
      <c r="BC346" s="285"/>
      <c r="BD346" s="285"/>
      <c r="BE346" s="285"/>
      <c r="BF346" s="285"/>
      <c r="BG346" s="285"/>
      <c r="BH346" s="285"/>
      <c r="BI346" s="285"/>
      <c r="BJ346" s="285"/>
      <c r="BK346" s="285"/>
      <c r="BL346" s="285"/>
      <c r="BM346" s="285"/>
      <c r="BN346" s="285"/>
      <c r="BO346" s="285"/>
      <c r="BP346" s="285"/>
      <c r="BQ346" s="285"/>
      <c r="BR346" s="285"/>
      <c r="BS346" s="285"/>
      <c r="BT346" s="285"/>
      <c r="BU346" s="285"/>
      <c r="BV346" s="285"/>
      <c r="BW346" s="285"/>
      <c r="BX346" s="285"/>
      <c r="BY346" s="285"/>
      <c r="BZ346" s="285"/>
      <c r="CA346" s="285"/>
      <c r="CB346" s="285"/>
      <c r="CC346" s="285"/>
      <c r="CD346" s="285"/>
      <c r="CE346" s="285"/>
      <c r="CF346" s="285"/>
      <c r="CG346" s="285"/>
      <c r="CH346" s="285"/>
      <c r="CI346" s="285"/>
      <c r="CJ346" s="285"/>
      <c r="CK346" s="285"/>
      <c r="CL346" s="285"/>
      <c r="CM346" s="285"/>
      <c r="CN346" s="285"/>
      <c r="CO346" s="285"/>
      <c r="CP346" s="285"/>
      <c r="CQ346" s="285"/>
      <c r="CR346" s="285"/>
      <c r="CS346" s="285"/>
      <c r="CT346" s="285"/>
      <c r="CU346" s="285"/>
      <c r="CV346" s="285"/>
      <c r="CW346" s="285"/>
      <c r="CX346" s="285"/>
      <c r="CY346" s="285"/>
      <c r="CZ346" s="285"/>
      <c r="DA346" s="285"/>
      <c r="DB346" s="285"/>
      <c r="DC346" s="285"/>
      <c r="DD346" s="285"/>
      <c r="DE346" s="285"/>
      <c r="DF346" s="285"/>
      <c r="DG346" s="285"/>
      <c r="DH346" s="285"/>
      <c r="DI346" s="285"/>
      <c r="DJ346" s="285"/>
      <c r="DK346" s="285"/>
      <c r="DL346" s="285"/>
    </row>
    <row r="347" s="248" customFormat="1" ht="17.8" customHeight="1" spans="1:116">
      <c r="A347" s="258">
        <v>166</v>
      </c>
      <c r="B347" s="259" t="s">
        <v>9</v>
      </c>
      <c r="C347" s="266" t="s">
        <v>154</v>
      </c>
      <c r="D347" s="266" t="s">
        <v>44</v>
      </c>
      <c r="E347" s="37">
        <v>1591</v>
      </c>
      <c r="F347" s="262" t="s">
        <v>45</v>
      </c>
      <c r="G347" s="39">
        <f>E347+I347-I348</f>
        <v>1541</v>
      </c>
      <c r="H347" s="40" t="s">
        <v>46</v>
      </c>
      <c r="I347" s="40">
        <f t="shared" si="64"/>
        <v>0</v>
      </c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  <c r="W347" s="277"/>
      <c r="X347" s="277"/>
      <c r="Y347" s="277"/>
      <c r="Z347" s="277"/>
      <c r="AA347" s="277"/>
      <c r="AB347" s="277"/>
      <c r="AC347" s="277"/>
      <c r="AD347" s="277"/>
      <c r="AE347" s="277"/>
      <c r="AF347" s="277"/>
      <c r="AG347" s="277"/>
      <c r="AH347" s="277"/>
      <c r="AI347" s="277"/>
      <c r="AJ347" s="277"/>
      <c r="AK347" s="277"/>
      <c r="AL347" s="277"/>
      <c r="AM347" s="277"/>
      <c r="AN347" s="277"/>
      <c r="AO347" s="67"/>
      <c r="AP347" s="90"/>
      <c r="AQ347" s="284"/>
      <c r="AR347" s="284"/>
      <c r="AS347" s="99"/>
      <c r="AT347" s="99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  <c r="BO347" s="90"/>
      <c r="BP347" s="90"/>
      <c r="BQ347" s="90"/>
      <c r="BR347" s="90"/>
      <c r="BS347" s="90"/>
      <c r="BT347" s="90"/>
      <c r="BU347" s="90"/>
      <c r="BV347" s="90"/>
      <c r="BW347" s="90"/>
      <c r="BX347" s="90"/>
      <c r="BY347" s="90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K347" s="90"/>
      <c r="CL347" s="90"/>
      <c r="CM347" s="90"/>
      <c r="CN347" s="90"/>
      <c r="CO347" s="90"/>
      <c r="CP347" s="90"/>
      <c r="CQ347" s="90"/>
      <c r="CR347" s="90"/>
      <c r="CS347" s="90"/>
      <c r="CT347" s="90"/>
      <c r="CU347" s="90"/>
      <c r="CV347" s="90"/>
      <c r="CW347" s="90"/>
      <c r="CX347" s="90"/>
      <c r="CY347" s="90"/>
      <c r="CZ347" s="90"/>
      <c r="DA347" s="90"/>
      <c r="DB347" s="90"/>
      <c r="DC347" s="90"/>
      <c r="DD347" s="90"/>
      <c r="DE347" s="90"/>
      <c r="DF347" s="90"/>
      <c r="DG347" s="90"/>
      <c r="DH347" s="90"/>
      <c r="DI347" s="90"/>
      <c r="DJ347" s="90"/>
      <c r="DK347" s="90"/>
      <c r="DL347" s="90"/>
    </row>
    <row r="348" s="249" customFormat="1" ht="17.8" customHeight="1" spans="1:116">
      <c r="A348" s="263"/>
      <c r="B348" s="259"/>
      <c r="C348" s="261"/>
      <c r="D348" s="261"/>
      <c r="E348" s="43"/>
      <c r="F348" s="265"/>
      <c r="G348" s="45"/>
      <c r="H348" s="46" t="s">
        <v>47</v>
      </c>
      <c r="I348" s="46">
        <f t="shared" ref="I348:I361" si="65">SUM(J348:AO348)</f>
        <v>50</v>
      </c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  <c r="AB348" s="275">
        <v>50</v>
      </c>
      <c r="AC348" s="275"/>
      <c r="AD348" s="275"/>
      <c r="AE348" s="275"/>
      <c r="AF348" s="275"/>
      <c r="AG348" s="275"/>
      <c r="AH348" s="275"/>
      <c r="AI348" s="275"/>
      <c r="AJ348" s="275"/>
      <c r="AK348" s="275"/>
      <c r="AL348" s="275"/>
      <c r="AM348" s="275"/>
      <c r="AN348" s="275"/>
      <c r="AO348" s="65"/>
      <c r="AP348" s="285"/>
      <c r="AQ348" s="286"/>
      <c r="AR348" s="286"/>
      <c r="AS348" s="32"/>
      <c r="AT348" s="32"/>
      <c r="AU348" s="285"/>
      <c r="AV348" s="285"/>
      <c r="AW348" s="285"/>
      <c r="AX348" s="285"/>
      <c r="AY348" s="285"/>
      <c r="AZ348" s="285"/>
      <c r="BA348" s="285"/>
      <c r="BB348" s="285"/>
      <c r="BC348" s="285"/>
      <c r="BD348" s="285"/>
      <c r="BE348" s="285"/>
      <c r="BF348" s="285"/>
      <c r="BG348" s="285"/>
      <c r="BH348" s="285"/>
      <c r="BI348" s="285"/>
      <c r="BJ348" s="285"/>
      <c r="BK348" s="285"/>
      <c r="BL348" s="285"/>
      <c r="BM348" s="285"/>
      <c r="BN348" s="285"/>
      <c r="BO348" s="285"/>
      <c r="BP348" s="285"/>
      <c r="BQ348" s="285"/>
      <c r="BR348" s="285"/>
      <c r="BS348" s="285"/>
      <c r="BT348" s="285"/>
      <c r="BU348" s="285"/>
      <c r="BV348" s="285"/>
      <c r="BW348" s="285"/>
      <c r="BX348" s="285"/>
      <c r="BY348" s="285"/>
      <c r="BZ348" s="285"/>
      <c r="CA348" s="285"/>
      <c r="CB348" s="285"/>
      <c r="CC348" s="285"/>
      <c r="CD348" s="285"/>
      <c r="CE348" s="285"/>
      <c r="CF348" s="285"/>
      <c r="CG348" s="285"/>
      <c r="CH348" s="285"/>
      <c r="CI348" s="285"/>
      <c r="CJ348" s="285"/>
      <c r="CK348" s="285"/>
      <c r="CL348" s="285"/>
      <c r="CM348" s="285"/>
      <c r="CN348" s="285"/>
      <c r="CO348" s="285"/>
      <c r="CP348" s="285"/>
      <c r="CQ348" s="285"/>
      <c r="CR348" s="285"/>
      <c r="CS348" s="285"/>
      <c r="CT348" s="285"/>
      <c r="CU348" s="285"/>
      <c r="CV348" s="285"/>
      <c r="CW348" s="285"/>
      <c r="CX348" s="285"/>
      <c r="CY348" s="285"/>
      <c r="CZ348" s="285"/>
      <c r="DA348" s="285"/>
      <c r="DB348" s="285"/>
      <c r="DC348" s="285"/>
      <c r="DD348" s="285"/>
      <c r="DE348" s="285"/>
      <c r="DF348" s="285"/>
      <c r="DG348" s="285"/>
      <c r="DH348" s="285"/>
      <c r="DI348" s="285"/>
      <c r="DJ348" s="285"/>
      <c r="DK348" s="285"/>
      <c r="DL348" s="285"/>
    </row>
    <row r="349" s="248" customFormat="1" ht="17.8" customHeight="1" spans="1:116">
      <c r="A349" s="258">
        <v>167</v>
      </c>
      <c r="B349" s="259" t="s">
        <v>9</v>
      </c>
      <c r="C349" s="266" t="s">
        <v>154</v>
      </c>
      <c r="D349" s="261" t="s">
        <v>48</v>
      </c>
      <c r="E349" s="37">
        <v>7943</v>
      </c>
      <c r="F349" s="262" t="s">
        <v>45</v>
      </c>
      <c r="G349" s="39">
        <f t="shared" ref="G349:G353" si="66">E349+I349-I350</f>
        <v>7941</v>
      </c>
      <c r="H349" s="40" t="s">
        <v>46</v>
      </c>
      <c r="I349" s="40">
        <f t="shared" si="65"/>
        <v>0</v>
      </c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  <c r="W349" s="277"/>
      <c r="X349" s="277"/>
      <c r="Y349" s="277"/>
      <c r="Z349" s="277"/>
      <c r="AA349" s="277"/>
      <c r="AB349" s="277"/>
      <c r="AC349" s="277"/>
      <c r="AD349" s="277"/>
      <c r="AE349" s="277"/>
      <c r="AF349" s="277"/>
      <c r="AG349" s="277"/>
      <c r="AH349" s="277"/>
      <c r="AI349" s="277"/>
      <c r="AJ349" s="277"/>
      <c r="AK349" s="277"/>
      <c r="AL349" s="277"/>
      <c r="AM349" s="277"/>
      <c r="AN349" s="277"/>
      <c r="AO349" s="67"/>
      <c r="AP349" s="90"/>
      <c r="AQ349" s="284"/>
      <c r="AR349" s="284"/>
      <c r="AS349" s="99"/>
      <c r="AT349" s="99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90"/>
      <c r="BP349" s="90"/>
      <c r="BQ349" s="90"/>
      <c r="BR349" s="90"/>
      <c r="BS349" s="90"/>
      <c r="BT349" s="90"/>
      <c r="BU349" s="90"/>
      <c r="BV349" s="90"/>
      <c r="BW349" s="90"/>
      <c r="BX349" s="90"/>
      <c r="BY349" s="90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K349" s="90"/>
      <c r="CL349" s="90"/>
      <c r="CM349" s="90"/>
      <c r="CN349" s="90"/>
      <c r="CO349" s="90"/>
      <c r="CP349" s="90"/>
      <c r="CQ349" s="90"/>
      <c r="CR349" s="90"/>
      <c r="CS349" s="90"/>
      <c r="CT349" s="90"/>
      <c r="CU349" s="90"/>
      <c r="CV349" s="90"/>
      <c r="CW349" s="90"/>
      <c r="CX349" s="90"/>
      <c r="CY349" s="90"/>
      <c r="CZ349" s="90"/>
      <c r="DA349" s="90"/>
      <c r="DB349" s="90"/>
      <c r="DC349" s="90"/>
      <c r="DD349" s="90"/>
      <c r="DE349" s="90"/>
      <c r="DF349" s="90"/>
      <c r="DG349" s="90"/>
      <c r="DH349" s="90"/>
      <c r="DI349" s="90"/>
      <c r="DJ349" s="90"/>
      <c r="DK349" s="90"/>
      <c r="DL349" s="90"/>
    </row>
    <row r="350" s="249" customFormat="1" ht="17.8" customHeight="1" spans="1:116">
      <c r="A350" s="263"/>
      <c r="B350" s="259"/>
      <c r="C350" s="261"/>
      <c r="D350" s="261"/>
      <c r="E350" s="43"/>
      <c r="F350" s="265"/>
      <c r="G350" s="45"/>
      <c r="H350" s="46" t="s">
        <v>47</v>
      </c>
      <c r="I350" s="46">
        <f t="shared" si="65"/>
        <v>2</v>
      </c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  <c r="AB350" s="275"/>
      <c r="AC350" s="275">
        <v>2</v>
      </c>
      <c r="AD350" s="275"/>
      <c r="AE350" s="275"/>
      <c r="AF350" s="275"/>
      <c r="AG350" s="275"/>
      <c r="AH350" s="275"/>
      <c r="AI350" s="275"/>
      <c r="AJ350" s="275"/>
      <c r="AK350" s="275"/>
      <c r="AL350" s="275"/>
      <c r="AM350" s="275"/>
      <c r="AN350" s="275"/>
      <c r="AO350" s="65"/>
      <c r="AP350" s="285"/>
      <c r="AQ350" s="286"/>
      <c r="AR350" s="286"/>
      <c r="AS350" s="32"/>
      <c r="AT350" s="32"/>
      <c r="AU350" s="285"/>
      <c r="AV350" s="285"/>
      <c r="AW350" s="285"/>
      <c r="AX350" s="285"/>
      <c r="AY350" s="285"/>
      <c r="AZ350" s="285"/>
      <c r="BA350" s="285"/>
      <c r="BB350" s="285"/>
      <c r="BC350" s="285"/>
      <c r="BD350" s="285"/>
      <c r="BE350" s="285"/>
      <c r="BF350" s="285"/>
      <c r="BG350" s="285"/>
      <c r="BH350" s="285"/>
      <c r="BI350" s="285"/>
      <c r="BJ350" s="285"/>
      <c r="BK350" s="285"/>
      <c r="BL350" s="285"/>
      <c r="BM350" s="285"/>
      <c r="BN350" s="285"/>
      <c r="BO350" s="285"/>
      <c r="BP350" s="285"/>
      <c r="BQ350" s="285"/>
      <c r="BR350" s="285"/>
      <c r="BS350" s="285"/>
      <c r="BT350" s="285"/>
      <c r="BU350" s="285"/>
      <c r="BV350" s="285"/>
      <c r="BW350" s="285"/>
      <c r="BX350" s="285"/>
      <c r="BY350" s="285"/>
      <c r="BZ350" s="285"/>
      <c r="CA350" s="285"/>
      <c r="CB350" s="285"/>
      <c r="CC350" s="285"/>
      <c r="CD350" s="285"/>
      <c r="CE350" s="285"/>
      <c r="CF350" s="285"/>
      <c r="CG350" s="285"/>
      <c r="CH350" s="285"/>
      <c r="CI350" s="285"/>
      <c r="CJ350" s="285"/>
      <c r="CK350" s="285"/>
      <c r="CL350" s="285"/>
      <c r="CM350" s="285"/>
      <c r="CN350" s="285"/>
      <c r="CO350" s="285"/>
      <c r="CP350" s="285"/>
      <c r="CQ350" s="285"/>
      <c r="CR350" s="285"/>
      <c r="CS350" s="285"/>
      <c r="CT350" s="285"/>
      <c r="CU350" s="285"/>
      <c r="CV350" s="285"/>
      <c r="CW350" s="285"/>
      <c r="CX350" s="285"/>
      <c r="CY350" s="285"/>
      <c r="CZ350" s="285"/>
      <c r="DA350" s="285"/>
      <c r="DB350" s="285"/>
      <c r="DC350" s="285"/>
      <c r="DD350" s="285"/>
      <c r="DE350" s="285"/>
      <c r="DF350" s="285"/>
      <c r="DG350" s="285"/>
      <c r="DH350" s="285"/>
      <c r="DI350" s="285"/>
      <c r="DJ350" s="285"/>
      <c r="DK350" s="285"/>
      <c r="DL350" s="285"/>
    </row>
    <row r="351" s="248" customFormat="1" ht="17.8" customHeight="1" spans="1:116">
      <c r="A351" s="258">
        <v>168</v>
      </c>
      <c r="B351" s="259" t="s">
        <v>9</v>
      </c>
      <c r="C351" s="266" t="s">
        <v>154</v>
      </c>
      <c r="D351" s="266" t="s">
        <v>66</v>
      </c>
      <c r="E351" s="37">
        <v>715</v>
      </c>
      <c r="F351" s="262" t="s">
        <v>45</v>
      </c>
      <c r="G351" s="39">
        <f t="shared" si="66"/>
        <v>715</v>
      </c>
      <c r="H351" s="40" t="s">
        <v>46</v>
      </c>
      <c r="I351" s="40">
        <f t="shared" si="65"/>
        <v>0</v>
      </c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  <c r="W351" s="277"/>
      <c r="X351" s="277"/>
      <c r="Y351" s="277"/>
      <c r="Z351" s="277"/>
      <c r="AA351" s="277"/>
      <c r="AB351" s="277"/>
      <c r="AC351" s="277"/>
      <c r="AD351" s="277"/>
      <c r="AE351" s="277"/>
      <c r="AF351" s="277"/>
      <c r="AG351" s="277"/>
      <c r="AH351" s="277"/>
      <c r="AI351" s="277"/>
      <c r="AJ351" s="277"/>
      <c r="AK351" s="277"/>
      <c r="AL351" s="277"/>
      <c r="AM351" s="277"/>
      <c r="AN351" s="277"/>
      <c r="AO351" s="67"/>
      <c r="AP351" s="90"/>
      <c r="AQ351" s="284"/>
      <c r="AR351" s="284"/>
      <c r="AS351" s="99"/>
      <c r="AT351" s="99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90"/>
      <c r="BP351" s="90"/>
      <c r="BQ351" s="90"/>
      <c r="BR351" s="90"/>
      <c r="BS351" s="90"/>
      <c r="BT351" s="90"/>
      <c r="BU351" s="90"/>
      <c r="BV351" s="90"/>
      <c r="BW351" s="90"/>
      <c r="BX351" s="90"/>
      <c r="BY351" s="90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K351" s="90"/>
      <c r="CL351" s="90"/>
      <c r="CM351" s="90"/>
      <c r="CN351" s="90"/>
      <c r="CO351" s="90"/>
      <c r="CP351" s="90"/>
      <c r="CQ351" s="90"/>
      <c r="CR351" s="90"/>
      <c r="CS351" s="90"/>
      <c r="CT351" s="90"/>
      <c r="CU351" s="90"/>
      <c r="CV351" s="90"/>
      <c r="CW351" s="90"/>
      <c r="CX351" s="90"/>
      <c r="CY351" s="90"/>
      <c r="CZ351" s="90"/>
      <c r="DA351" s="90"/>
      <c r="DB351" s="90"/>
      <c r="DC351" s="90"/>
      <c r="DD351" s="90"/>
      <c r="DE351" s="90"/>
      <c r="DF351" s="90"/>
      <c r="DG351" s="90"/>
      <c r="DH351" s="90"/>
      <c r="DI351" s="90"/>
      <c r="DJ351" s="90"/>
      <c r="DK351" s="90"/>
      <c r="DL351" s="90"/>
    </row>
    <row r="352" s="249" customFormat="1" ht="17.8" customHeight="1" spans="1:116">
      <c r="A352" s="263"/>
      <c r="B352" s="259"/>
      <c r="C352" s="261"/>
      <c r="D352" s="261"/>
      <c r="E352" s="43"/>
      <c r="F352" s="265"/>
      <c r="G352" s="45"/>
      <c r="H352" s="46" t="s">
        <v>47</v>
      </c>
      <c r="I352" s="46">
        <f t="shared" si="65"/>
        <v>0</v>
      </c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  <c r="AB352" s="275"/>
      <c r="AC352" s="275"/>
      <c r="AD352" s="275"/>
      <c r="AE352" s="275"/>
      <c r="AF352" s="275"/>
      <c r="AG352" s="275"/>
      <c r="AH352" s="275"/>
      <c r="AI352" s="275"/>
      <c r="AJ352" s="275"/>
      <c r="AK352" s="275"/>
      <c r="AL352" s="275"/>
      <c r="AM352" s="275"/>
      <c r="AN352" s="275"/>
      <c r="AO352" s="65"/>
      <c r="AP352" s="285"/>
      <c r="AQ352" s="286"/>
      <c r="AR352" s="286"/>
      <c r="AS352" s="32"/>
      <c r="AT352" s="32"/>
      <c r="AU352" s="285"/>
      <c r="AV352" s="285"/>
      <c r="AW352" s="285"/>
      <c r="AX352" s="285"/>
      <c r="AY352" s="285"/>
      <c r="AZ352" s="285"/>
      <c r="BA352" s="285"/>
      <c r="BB352" s="285"/>
      <c r="BC352" s="285"/>
      <c r="BD352" s="285"/>
      <c r="BE352" s="285"/>
      <c r="BF352" s="285"/>
      <c r="BG352" s="285"/>
      <c r="BH352" s="285"/>
      <c r="BI352" s="285"/>
      <c r="BJ352" s="285"/>
      <c r="BK352" s="285"/>
      <c r="BL352" s="285"/>
      <c r="BM352" s="285"/>
      <c r="BN352" s="285"/>
      <c r="BO352" s="285"/>
      <c r="BP352" s="285"/>
      <c r="BQ352" s="285"/>
      <c r="BR352" s="285"/>
      <c r="BS352" s="285"/>
      <c r="BT352" s="285"/>
      <c r="BU352" s="285"/>
      <c r="BV352" s="285"/>
      <c r="BW352" s="285"/>
      <c r="BX352" s="285"/>
      <c r="BY352" s="285"/>
      <c r="BZ352" s="285"/>
      <c r="CA352" s="285"/>
      <c r="CB352" s="285"/>
      <c r="CC352" s="285"/>
      <c r="CD352" s="285"/>
      <c r="CE352" s="285"/>
      <c r="CF352" s="285"/>
      <c r="CG352" s="285"/>
      <c r="CH352" s="285"/>
      <c r="CI352" s="285"/>
      <c r="CJ352" s="285"/>
      <c r="CK352" s="285"/>
      <c r="CL352" s="285"/>
      <c r="CM352" s="285"/>
      <c r="CN352" s="285"/>
      <c r="CO352" s="285"/>
      <c r="CP352" s="285"/>
      <c r="CQ352" s="285"/>
      <c r="CR352" s="285"/>
      <c r="CS352" s="285"/>
      <c r="CT352" s="285"/>
      <c r="CU352" s="285"/>
      <c r="CV352" s="285"/>
      <c r="CW352" s="285"/>
      <c r="CX352" s="285"/>
      <c r="CY352" s="285"/>
      <c r="CZ352" s="285"/>
      <c r="DA352" s="285"/>
      <c r="DB352" s="285"/>
      <c r="DC352" s="285"/>
      <c r="DD352" s="285"/>
      <c r="DE352" s="285"/>
      <c r="DF352" s="285"/>
      <c r="DG352" s="285"/>
      <c r="DH352" s="285"/>
      <c r="DI352" s="285"/>
      <c r="DJ352" s="285"/>
      <c r="DK352" s="285"/>
      <c r="DL352" s="285"/>
    </row>
    <row r="353" s="248" customFormat="1" ht="17.8" customHeight="1" spans="1:116">
      <c r="A353" s="258">
        <v>169</v>
      </c>
      <c r="B353" s="259" t="s">
        <v>9</v>
      </c>
      <c r="C353" s="266" t="s">
        <v>154</v>
      </c>
      <c r="D353" s="266" t="s">
        <v>53</v>
      </c>
      <c r="E353" s="37">
        <v>45</v>
      </c>
      <c r="F353" s="262" t="s">
        <v>45</v>
      </c>
      <c r="G353" s="39">
        <f t="shared" si="66"/>
        <v>45</v>
      </c>
      <c r="H353" s="40" t="s">
        <v>46</v>
      </c>
      <c r="I353" s="40">
        <f t="shared" si="65"/>
        <v>0</v>
      </c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  <c r="W353" s="277"/>
      <c r="X353" s="277"/>
      <c r="Y353" s="277"/>
      <c r="Z353" s="277"/>
      <c r="AA353" s="277"/>
      <c r="AB353" s="277"/>
      <c r="AC353" s="277"/>
      <c r="AD353" s="277"/>
      <c r="AE353" s="277"/>
      <c r="AF353" s="277"/>
      <c r="AG353" s="277"/>
      <c r="AH353" s="277"/>
      <c r="AI353" s="277"/>
      <c r="AJ353" s="277"/>
      <c r="AK353" s="277"/>
      <c r="AL353" s="277"/>
      <c r="AM353" s="277"/>
      <c r="AN353" s="277"/>
      <c r="AO353" s="67"/>
      <c r="AP353" s="90"/>
      <c r="AQ353" s="284"/>
      <c r="AR353" s="284"/>
      <c r="AS353" s="99"/>
      <c r="AT353" s="99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  <c r="BO353" s="90"/>
      <c r="BP353" s="90"/>
      <c r="BQ353" s="90"/>
      <c r="BR353" s="90"/>
      <c r="BS353" s="90"/>
      <c r="BT353" s="90"/>
      <c r="BU353" s="90"/>
      <c r="BV353" s="90"/>
      <c r="BW353" s="90"/>
      <c r="BX353" s="90"/>
      <c r="BY353" s="90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K353" s="90"/>
      <c r="CL353" s="90"/>
      <c r="CM353" s="90"/>
      <c r="CN353" s="90"/>
      <c r="CO353" s="90"/>
      <c r="CP353" s="90"/>
      <c r="CQ353" s="90"/>
      <c r="CR353" s="90"/>
      <c r="CS353" s="90"/>
      <c r="CT353" s="90"/>
      <c r="CU353" s="90"/>
      <c r="CV353" s="90"/>
      <c r="CW353" s="90"/>
      <c r="CX353" s="90"/>
      <c r="CY353" s="90"/>
      <c r="CZ353" s="90"/>
      <c r="DA353" s="90"/>
      <c r="DB353" s="90"/>
      <c r="DC353" s="90"/>
      <c r="DD353" s="90"/>
      <c r="DE353" s="90"/>
      <c r="DF353" s="90"/>
      <c r="DG353" s="90"/>
      <c r="DH353" s="90"/>
      <c r="DI353" s="90"/>
      <c r="DJ353" s="90"/>
      <c r="DK353" s="90"/>
      <c r="DL353" s="90"/>
    </row>
    <row r="354" s="249" customFormat="1" ht="17.8" customHeight="1" spans="1:116">
      <c r="A354" s="263"/>
      <c r="B354" s="259"/>
      <c r="C354" s="261"/>
      <c r="D354" s="261"/>
      <c r="E354" s="43"/>
      <c r="F354" s="265"/>
      <c r="G354" s="45"/>
      <c r="H354" s="46" t="s">
        <v>47</v>
      </c>
      <c r="I354" s="46">
        <f t="shared" si="65"/>
        <v>0</v>
      </c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  <c r="AB354" s="275"/>
      <c r="AC354" s="275"/>
      <c r="AD354" s="275"/>
      <c r="AE354" s="275"/>
      <c r="AF354" s="275"/>
      <c r="AG354" s="275"/>
      <c r="AH354" s="275"/>
      <c r="AI354" s="275"/>
      <c r="AJ354" s="275"/>
      <c r="AK354" s="275"/>
      <c r="AL354" s="275"/>
      <c r="AM354" s="275"/>
      <c r="AN354" s="275"/>
      <c r="AO354" s="65"/>
      <c r="AP354" s="285"/>
      <c r="AQ354" s="286"/>
      <c r="AR354" s="286"/>
      <c r="AS354" s="32"/>
      <c r="AT354" s="32"/>
      <c r="AU354" s="285"/>
      <c r="AV354" s="285"/>
      <c r="AW354" s="285"/>
      <c r="AX354" s="285"/>
      <c r="AY354" s="285"/>
      <c r="AZ354" s="285"/>
      <c r="BA354" s="285"/>
      <c r="BB354" s="285"/>
      <c r="BC354" s="285"/>
      <c r="BD354" s="285"/>
      <c r="BE354" s="285"/>
      <c r="BF354" s="285"/>
      <c r="BG354" s="285"/>
      <c r="BH354" s="285"/>
      <c r="BI354" s="285"/>
      <c r="BJ354" s="285"/>
      <c r="BK354" s="285"/>
      <c r="BL354" s="285"/>
      <c r="BM354" s="285"/>
      <c r="BN354" s="285"/>
      <c r="BO354" s="285"/>
      <c r="BP354" s="285"/>
      <c r="BQ354" s="285"/>
      <c r="BR354" s="285"/>
      <c r="BS354" s="285"/>
      <c r="BT354" s="285"/>
      <c r="BU354" s="285"/>
      <c r="BV354" s="285"/>
      <c r="BW354" s="285"/>
      <c r="BX354" s="285"/>
      <c r="BY354" s="285"/>
      <c r="BZ354" s="285"/>
      <c r="CA354" s="285"/>
      <c r="CB354" s="285"/>
      <c r="CC354" s="285"/>
      <c r="CD354" s="285"/>
      <c r="CE354" s="285"/>
      <c r="CF354" s="285"/>
      <c r="CG354" s="285"/>
      <c r="CH354" s="285"/>
      <c r="CI354" s="285"/>
      <c r="CJ354" s="285"/>
      <c r="CK354" s="285"/>
      <c r="CL354" s="285"/>
      <c r="CM354" s="285"/>
      <c r="CN354" s="285"/>
      <c r="CO354" s="285"/>
      <c r="CP354" s="285"/>
      <c r="CQ354" s="285"/>
      <c r="CR354" s="285"/>
      <c r="CS354" s="285"/>
      <c r="CT354" s="285"/>
      <c r="CU354" s="285"/>
      <c r="CV354" s="285"/>
      <c r="CW354" s="285"/>
      <c r="CX354" s="285"/>
      <c r="CY354" s="285"/>
      <c r="CZ354" s="285"/>
      <c r="DA354" s="285"/>
      <c r="DB354" s="285"/>
      <c r="DC354" s="285"/>
      <c r="DD354" s="285"/>
      <c r="DE354" s="285"/>
      <c r="DF354" s="285"/>
      <c r="DG354" s="285"/>
      <c r="DH354" s="285"/>
      <c r="DI354" s="285"/>
      <c r="DJ354" s="285"/>
      <c r="DK354" s="285"/>
      <c r="DL354" s="285"/>
    </row>
    <row r="355" s="248" customFormat="1" ht="17.8" customHeight="1" spans="1:116">
      <c r="A355" s="258">
        <v>170</v>
      </c>
      <c r="B355" s="259" t="s">
        <v>16</v>
      </c>
      <c r="C355" s="266" t="s">
        <v>155</v>
      </c>
      <c r="D355" s="261" t="s">
        <v>48</v>
      </c>
      <c r="E355" s="37">
        <v>20</v>
      </c>
      <c r="F355" s="262" t="s">
        <v>45</v>
      </c>
      <c r="G355" s="39">
        <f>E355+I355-I356</f>
        <v>20</v>
      </c>
      <c r="H355" s="40" t="s">
        <v>46</v>
      </c>
      <c r="I355" s="40">
        <f t="shared" si="65"/>
        <v>0</v>
      </c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  <c r="W355" s="277"/>
      <c r="X355" s="277"/>
      <c r="Y355" s="277"/>
      <c r="Z355" s="277"/>
      <c r="AA355" s="277"/>
      <c r="AB355" s="277"/>
      <c r="AC355" s="277"/>
      <c r="AD355" s="277"/>
      <c r="AE355" s="277"/>
      <c r="AF355" s="277"/>
      <c r="AG355" s="277"/>
      <c r="AH355" s="277"/>
      <c r="AI355" s="277"/>
      <c r="AJ355" s="277"/>
      <c r="AK355" s="277"/>
      <c r="AL355" s="277"/>
      <c r="AM355" s="277"/>
      <c r="AN355" s="277"/>
      <c r="AO355" s="67"/>
      <c r="AP355" s="90"/>
      <c r="AQ355" s="284"/>
      <c r="AR355" s="284"/>
      <c r="AS355" s="99"/>
      <c r="AT355" s="99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  <c r="BO355" s="90"/>
      <c r="BP355" s="90"/>
      <c r="BQ355" s="90"/>
      <c r="BR355" s="90"/>
      <c r="BS355" s="90"/>
      <c r="BT355" s="90"/>
      <c r="BU355" s="90"/>
      <c r="BV355" s="90"/>
      <c r="BW355" s="90"/>
      <c r="BX355" s="90"/>
      <c r="BY355" s="90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K355" s="90"/>
      <c r="CL355" s="90"/>
      <c r="CM355" s="90"/>
      <c r="CN355" s="90"/>
      <c r="CO355" s="90"/>
      <c r="CP355" s="90"/>
      <c r="CQ355" s="90"/>
      <c r="CR355" s="90"/>
      <c r="CS355" s="90"/>
      <c r="CT355" s="90"/>
      <c r="CU355" s="90"/>
      <c r="CV355" s="90"/>
      <c r="CW355" s="90"/>
      <c r="CX355" s="90"/>
      <c r="CY355" s="90"/>
      <c r="CZ355" s="90"/>
      <c r="DA355" s="90"/>
      <c r="DB355" s="90"/>
      <c r="DC355" s="90"/>
      <c r="DD355" s="90"/>
      <c r="DE355" s="90"/>
      <c r="DF355" s="90"/>
      <c r="DG355" s="90"/>
      <c r="DH355" s="90"/>
      <c r="DI355" s="90"/>
      <c r="DJ355" s="90"/>
      <c r="DK355" s="90"/>
      <c r="DL355" s="90"/>
    </row>
    <row r="356" s="249" customFormat="1" ht="17.8" customHeight="1" spans="1:116">
      <c r="A356" s="263"/>
      <c r="B356" s="259"/>
      <c r="C356" s="261"/>
      <c r="D356" s="261"/>
      <c r="E356" s="43"/>
      <c r="F356" s="265"/>
      <c r="G356" s="45"/>
      <c r="H356" s="46" t="s">
        <v>47</v>
      </c>
      <c r="I356" s="46">
        <f t="shared" si="65"/>
        <v>0</v>
      </c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  <c r="AB356" s="275"/>
      <c r="AC356" s="275"/>
      <c r="AD356" s="275"/>
      <c r="AE356" s="275"/>
      <c r="AF356" s="275"/>
      <c r="AG356" s="275"/>
      <c r="AH356" s="275"/>
      <c r="AI356" s="275"/>
      <c r="AJ356" s="275"/>
      <c r="AK356" s="275"/>
      <c r="AL356" s="275"/>
      <c r="AM356" s="275"/>
      <c r="AN356" s="275"/>
      <c r="AO356" s="65"/>
      <c r="AP356" s="285"/>
      <c r="AQ356" s="286"/>
      <c r="AR356" s="286"/>
      <c r="AS356" s="32"/>
      <c r="AT356" s="32"/>
      <c r="AU356" s="285"/>
      <c r="AV356" s="285"/>
      <c r="AW356" s="285"/>
      <c r="AX356" s="285"/>
      <c r="AY356" s="285"/>
      <c r="AZ356" s="285"/>
      <c r="BA356" s="285"/>
      <c r="BB356" s="285"/>
      <c r="BC356" s="285"/>
      <c r="BD356" s="285"/>
      <c r="BE356" s="285"/>
      <c r="BF356" s="285"/>
      <c r="BG356" s="285"/>
      <c r="BH356" s="285"/>
      <c r="BI356" s="285"/>
      <c r="BJ356" s="285"/>
      <c r="BK356" s="285"/>
      <c r="BL356" s="285"/>
      <c r="BM356" s="285"/>
      <c r="BN356" s="285"/>
      <c r="BO356" s="285"/>
      <c r="BP356" s="285"/>
      <c r="BQ356" s="285"/>
      <c r="BR356" s="285"/>
      <c r="BS356" s="285"/>
      <c r="BT356" s="285"/>
      <c r="BU356" s="285"/>
      <c r="BV356" s="285"/>
      <c r="BW356" s="285"/>
      <c r="BX356" s="285"/>
      <c r="BY356" s="285"/>
      <c r="BZ356" s="285"/>
      <c r="CA356" s="285"/>
      <c r="CB356" s="285"/>
      <c r="CC356" s="285"/>
      <c r="CD356" s="285"/>
      <c r="CE356" s="285"/>
      <c r="CF356" s="285"/>
      <c r="CG356" s="285"/>
      <c r="CH356" s="285"/>
      <c r="CI356" s="285"/>
      <c r="CJ356" s="285"/>
      <c r="CK356" s="285"/>
      <c r="CL356" s="285"/>
      <c r="CM356" s="285"/>
      <c r="CN356" s="285"/>
      <c r="CO356" s="285"/>
      <c r="CP356" s="285"/>
      <c r="CQ356" s="285"/>
      <c r="CR356" s="285"/>
      <c r="CS356" s="285"/>
      <c r="CT356" s="285"/>
      <c r="CU356" s="285"/>
      <c r="CV356" s="285"/>
      <c r="CW356" s="285"/>
      <c r="CX356" s="285"/>
      <c r="CY356" s="285"/>
      <c r="CZ356" s="285"/>
      <c r="DA356" s="285"/>
      <c r="DB356" s="285"/>
      <c r="DC356" s="285"/>
      <c r="DD356" s="285"/>
      <c r="DE356" s="285"/>
      <c r="DF356" s="285"/>
      <c r="DG356" s="285"/>
      <c r="DH356" s="285"/>
      <c r="DI356" s="285"/>
      <c r="DJ356" s="285"/>
      <c r="DK356" s="285"/>
      <c r="DL356" s="285"/>
    </row>
    <row r="357" s="248" customFormat="1" ht="17.8" customHeight="1" spans="1:116">
      <c r="A357" s="258">
        <v>171</v>
      </c>
      <c r="B357" s="259" t="s">
        <v>16</v>
      </c>
      <c r="C357" s="266" t="s">
        <v>156</v>
      </c>
      <c r="D357" s="261" t="s">
        <v>44</v>
      </c>
      <c r="E357" s="37">
        <v>8</v>
      </c>
      <c r="F357" s="262" t="s">
        <v>45</v>
      </c>
      <c r="G357" s="39">
        <f t="shared" ref="G357:G361" si="67">E357+I357-I358</f>
        <v>8</v>
      </c>
      <c r="H357" s="40" t="s">
        <v>46</v>
      </c>
      <c r="I357" s="40">
        <f t="shared" si="65"/>
        <v>0</v>
      </c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  <c r="W357" s="277"/>
      <c r="X357" s="277"/>
      <c r="Y357" s="277"/>
      <c r="Z357" s="277"/>
      <c r="AA357" s="277"/>
      <c r="AB357" s="277"/>
      <c r="AC357" s="277"/>
      <c r="AD357" s="277"/>
      <c r="AE357" s="277"/>
      <c r="AF357" s="277"/>
      <c r="AG357" s="277"/>
      <c r="AH357" s="277"/>
      <c r="AI357" s="277"/>
      <c r="AJ357" s="277"/>
      <c r="AK357" s="277"/>
      <c r="AL357" s="277"/>
      <c r="AM357" s="277"/>
      <c r="AN357" s="277"/>
      <c r="AO357" s="67"/>
      <c r="AP357" s="90"/>
      <c r="AQ357" s="284"/>
      <c r="AR357" s="284"/>
      <c r="AS357" s="99"/>
      <c r="AT357" s="99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  <c r="BO357" s="90"/>
      <c r="BP357" s="90"/>
      <c r="BQ357" s="90"/>
      <c r="BR357" s="90"/>
      <c r="BS357" s="90"/>
      <c r="BT357" s="90"/>
      <c r="BU357" s="90"/>
      <c r="BV357" s="90"/>
      <c r="BW357" s="90"/>
      <c r="BX357" s="90"/>
      <c r="BY357" s="90"/>
      <c r="BZ357" s="90"/>
      <c r="CA357" s="90"/>
      <c r="CB357" s="90"/>
      <c r="CC357" s="90"/>
      <c r="CD357" s="90"/>
      <c r="CE357" s="90"/>
      <c r="CF357" s="90"/>
      <c r="CG357" s="90"/>
      <c r="CH357" s="90"/>
      <c r="CI357" s="90"/>
      <c r="CJ357" s="90"/>
      <c r="CK357" s="90"/>
      <c r="CL357" s="90"/>
      <c r="CM357" s="90"/>
      <c r="CN357" s="90"/>
      <c r="CO357" s="90"/>
      <c r="CP357" s="90"/>
      <c r="CQ357" s="90"/>
      <c r="CR357" s="90"/>
      <c r="CS357" s="90"/>
      <c r="CT357" s="90"/>
      <c r="CU357" s="90"/>
      <c r="CV357" s="90"/>
      <c r="CW357" s="90"/>
      <c r="CX357" s="90"/>
      <c r="CY357" s="90"/>
      <c r="CZ357" s="90"/>
      <c r="DA357" s="90"/>
      <c r="DB357" s="90"/>
      <c r="DC357" s="90"/>
      <c r="DD357" s="90"/>
      <c r="DE357" s="90"/>
      <c r="DF357" s="90"/>
      <c r="DG357" s="90"/>
      <c r="DH357" s="90"/>
      <c r="DI357" s="90"/>
      <c r="DJ357" s="90"/>
      <c r="DK357" s="90"/>
      <c r="DL357" s="90"/>
    </row>
    <row r="358" s="249" customFormat="1" ht="17.8" customHeight="1" spans="1:116">
      <c r="A358" s="263"/>
      <c r="B358" s="259"/>
      <c r="C358" s="261"/>
      <c r="D358" s="261"/>
      <c r="E358" s="43"/>
      <c r="F358" s="265"/>
      <c r="G358" s="45"/>
      <c r="H358" s="46" t="s">
        <v>47</v>
      </c>
      <c r="I358" s="46">
        <f t="shared" si="65"/>
        <v>0</v>
      </c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  <c r="AB358" s="275"/>
      <c r="AC358" s="275"/>
      <c r="AD358" s="275"/>
      <c r="AE358" s="275"/>
      <c r="AF358" s="275"/>
      <c r="AG358" s="275"/>
      <c r="AH358" s="275"/>
      <c r="AI358" s="275"/>
      <c r="AJ358" s="275"/>
      <c r="AK358" s="275"/>
      <c r="AL358" s="275"/>
      <c r="AM358" s="275"/>
      <c r="AN358" s="275"/>
      <c r="AO358" s="65"/>
      <c r="AP358" s="285"/>
      <c r="AQ358" s="286"/>
      <c r="AR358" s="286"/>
      <c r="AS358" s="32"/>
      <c r="AT358" s="32"/>
      <c r="AU358" s="285"/>
      <c r="AV358" s="285"/>
      <c r="AW358" s="285"/>
      <c r="AX358" s="285"/>
      <c r="AY358" s="285"/>
      <c r="AZ358" s="285"/>
      <c r="BA358" s="285"/>
      <c r="BB358" s="285"/>
      <c r="BC358" s="285"/>
      <c r="BD358" s="285"/>
      <c r="BE358" s="285"/>
      <c r="BF358" s="285"/>
      <c r="BG358" s="285"/>
      <c r="BH358" s="285"/>
      <c r="BI358" s="285"/>
      <c r="BJ358" s="285"/>
      <c r="BK358" s="285"/>
      <c r="BL358" s="285"/>
      <c r="BM358" s="285"/>
      <c r="BN358" s="285"/>
      <c r="BO358" s="285"/>
      <c r="BP358" s="285"/>
      <c r="BQ358" s="285"/>
      <c r="BR358" s="285"/>
      <c r="BS358" s="285"/>
      <c r="BT358" s="285"/>
      <c r="BU358" s="285"/>
      <c r="BV358" s="285"/>
      <c r="BW358" s="285"/>
      <c r="BX358" s="285"/>
      <c r="BY358" s="285"/>
      <c r="BZ358" s="285"/>
      <c r="CA358" s="285"/>
      <c r="CB358" s="285"/>
      <c r="CC358" s="285"/>
      <c r="CD358" s="285"/>
      <c r="CE358" s="285"/>
      <c r="CF358" s="285"/>
      <c r="CG358" s="285"/>
      <c r="CH358" s="285"/>
      <c r="CI358" s="285"/>
      <c r="CJ358" s="285"/>
      <c r="CK358" s="285"/>
      <c r="CL358" s="285"/>
      <c r="CM358" s="285"/>
      <c r="CN358" s="285"/>
      <c r="CO358" s="285"/>
      <c r="CP358" s="285"/>
      <c r="CQ358" s="285"/>
      <c r="CR358" s="285"/>
      <c r="CS358" s="285"/>
      <c r="CT358" s="285"/>
      <c r="CU358" s="285"/>
      <c r="CV358" s="285"/>
      <c r="CW358" s="285"/>
      <c r="CX358" s="285"/>
      <c r="CY358" s="285"/>
      <c r="CZ358" s="285"/>
      <c r="DA358" s="285"/>
      <c r="DB358" s="285"/>
      <c r="DC358" s="285"/>
      <c r="DD358" s="285"/>
      <c r="DE358" s="285"/>
      <c r="DF358" s="285"/>
      <c r="DG358" s="285"/>
      <c r="DH358" s="285"/>
      <c r="DI358" s="285"/>
      <c r="DJ358" s="285"/>
      <c r="DK358" s="285"/>
      <c r="DL358" s="285"/>
    </row>
    <row r="359" s="248" customFormat="1" ht="17.8" customHeight="1" spans="1:116">
      <c r="A359" s="258">
        <v>172</v>
      </c>
      <c r="B359" s="259" t="s">
        <v>16</v>
      </c>
      <c r="C359" s="266" t="s">
        <v>157</v>
      </c>
      <c r="D359" s="268" t="s">
        <v>44</v>
      </c>
      <c r="E359" s="37">
        <v>218</v>
      </c>
      <c r="F359" s="262" t="s">
        <v>45</v>
      </c>
      <c r="G359" s="39">
        <f t="shared" si="67"/>
        <v>218</v>
      </c>
      <c r="H359" s="40" t="s">
        <v>46</v>
      </c>
      <c r="I359" s="40">
        <f t="shared" si="65"/>
        <v>0</v>
      </c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  <c r="W359" s="277"/>
      <c r="X359" s="277"/>
      <c r="Y359" s="277"/>
      <c r="Z359" s="277"/>
      <c r="AA359" s="277"/>
      <c r="AB359" s="277"/>
      <c r="AC359" s="277"/>
      <c r="AD359" s="277"/>
      <c r="AE359" s="277"/>
      <c r="AF359" s="277"/>
      <c r="AG359" s="277"/>
      <c r="AH359" s="277"/>
      <c r="AI359" s="277"/>
      <c r="AJ359" s="277"/>
      <c r="AK359" s="277"/>
      <c r="AL359" s="277"/>
      <c r="AM359" s="277"/>
      <c r="AN359" s="277"/>
      <c r="AO359" s="67"/>
      <c r="AP359" s="90"/>
      <c r="AQ359" s="284"/>
      <c r="AR359" s="284"/>
      <c r="AS359" s="99"/>
      <c r="AT359" s="99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  <c r="BO359" s="90"/>
      <c r="BP359" s="90"/>
      <c r="BQ359" s="90"/>
      <c r="BR359" s="90"/>
      <c r="BS359" s="90"/>
      <c r="BT359" s="90"/>
      <c r="BU359" s="90"/>
      <c r="BV359" s="90"/>
      <c r="BW359" s="90"/>
      <c r="BX359" s="90"/>
      <c r="BY359" s="90"/>
      <c r="BZ359" s="90"/>
      <c r="CA359" s="90"/>
      <c r="CB359" s="90"/>
      <c r="CC359" s="90"/>
      <c r="CD359" s="90"/>
      <c r="CE359" s="90"/>
      <c r="CF359" s="90"/>
      <c r="CG359" s="90"/>
      <c r="CH359" s="90"/>
      <c r="CI359" s="90"/>
      <c r="CJ359" s="90"/>
      <c r="CK359" s="90"/>
      <c r="CL359" s="90"/>
      <c r="CM359" s="90"/>
      <c r="CN359" s="90"/>
      <c r="CO359" s="90"/>
      <c r="CP359" s="90"/>
      <c r="CQ359" s="90"/>
      <c r="CR359" s="90"/>
      <c r="CS359" s="90"/>
      <c r="CT359" s="90"/>
      <c r="CU359" s="90"/>
      <c r="CV359" s="90"/>
      <c r="CW359" s="90"/>
      <c r="CX359" s="90"/>
      <c r="CY359" s="90"/>
      <c r="CZ359" s="90"/>
      <c r="DA359" s="90"/>
      <c r="DB359" s="90"/>
      <c r="DC359" s="90"/>
      <c r="DD359" s="90"/>
      <c r="DE359" s="90"/>
      <c r="DF359" s="90"/>
      <c r="DG359" s="90"/>
      <c r="DH359" s="90"/>
      <c r="DI359" s="90"/>
      <c r="DJ359" s="90"/>
      <c r="DK359" s="90"/>
      <c r="DL359" s="90"/>
    </row>
    <row r="360" s="249" customFormat="1" ht="17.8" customHeight="1" spans="1:116">
      <c r="A360" s="263"/>
      <c r="B360" s="259"/>
      <c r="C360" s="261"/>
      <c r="D360" s="268"/>
      <c r="E360" s="43"/>
      <c r="F360" s="265"/>
      <c r="G360" s="45"/>
      <c r="H360" s="46" t="s">
        <v>47</v>
      </c>
      <c r="I360" s="46">
        <f t="shared" si="65"/>
        <v>0</v>
      </c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  <c r="AB360" s="275"/>
      <c r="AC360" s="275"/>
      <c r="AD360" s="275"/>
      <c r="AE360" s="275"/>
      <c r="AF360" s="275"/>
      <c r="AG360" s="275"/>
      <c r="AH360" s="275"/>
      <c r="AI360" s="275"/>
      <c r="AJ360" s="275"/>
      <c r="AK360" s="275"/>
      <c r="AL360" s="275"/>
      <c r="AM360" s="275"/>
      <c r="AN360" s="275"/>
      <c r="AO360" s="65"/>
      <c r="AP360" s="285"/>
      <c r="AQ360" s="286"/>
      <c r="AR360" s="286"/>
      <c r="AS360" s="32"/>
      <c r="AT360" s="32"/>
      <c r="AU360" s="285"/>
      <c r="AV360" s="285"/>
      <c r="AW360" s="285"/>
      <c r="AX360" s="285"/>
      <c r="AY360" s="285"/>
      <c r="AZ360" s="285"/>
      <c r="BA360" s="285"/>
      <c r="BB360" s="285"/>
      <c r="BC360" s="285"/>
      <c r="BD360" s="285"/>
      <c r="BE360" s="285"/>
      <c r="BF360" s="285"/>
      <c r="BG360" s="285"/>
      <c r="BH360" s="285"/>
      <c r="BI360" s="285"/>
      <c r="BJ360" s="285"/>
      <c r="BK360" s="285"/>
      <c r="BL360" s="285"/>
      <c r="BM360" s="285"/>
      <c r="BN360" s="285"/>
      <c r="BO360" s="285"/>
      <c r="BP360" s="285"/>
      <c r="BQ360" s="285"/>
      <c r="BR360" s="285"/>
      <c r="BS360" s="285"/>
      <c r="BT360" s="285"/>
      <c r="BU360" s="285"/>
      <c r="BV360" s="285"/>
      <c r="BW360" s="285"/>
      <c r="BX360" s="285"/>
      <c r="BY360" s="285"/>
      <c r="BZ360" s="285"/>
      <c r="CA360" s="285"/>
      <c r="CB360" s="285"/>
      <c r="CC360" s="285"/>
      <c r="CD360" s="285"/>
      <c r="CE360" s="285"/>
      <c r="CF360" s="285"/>
      <c r="CG360" s="285"/>
      <c r="CH360" s="285"/>
      <c r="CI360" s="285"/>
      <c r="CJ360" s="285"/>
      <c r="CK360" s="285"/>
      <c r="CL360" s="285"/>
      <c r="CM360" s="285"/>
      <c r="CN360" s="285"/>
      <c r="CO360" s="285"/>
      <c r="CP360" s="285"/>
      <c r="CQ360" s="285"/>
      <c r="CR360" s="285"/>
      <c r="CS360" s="285"/>
      <c r="CT360" s="285"/>
      <c r="CU360" s="285"/>
      <c r="CV360" s="285"/>
      <c r="CW360" s="285"/>
      <c r="CX360" s="285"/>
      <c r="CY360" s="285"/>
      <c r="CZ360" s="285"/>
      <c r="DA360" s="285"/>
      <c r="DB360" s="285"/>
      <c r="DC360" s="285"/>
      <c r="DD360" s="285"/>
      <c r="DE360" s="285"/>
      <c r="DF360" s="285"/>
      <c r="DG360" s="285"/>
      <c r="DH360" s="285"/>
      <c r="DI360" s="285"/>
      <c r="DJ360" s="285"/>
      <c r="DK360" s="285"/>
      <c r="DL360" s="285"/>
    </row>
    <row r="361" s="248" customFormat="1" ht="17.8" customHeight="1" spans="1:116">
      <c r="A361" s="258">
        <v>173</v>
      </c>
      <c r="B361" s="259" t="s">
        <v>16</v>
      </c>
      <c r="C361" s="266" t="s">
        <v>158</v>
      </c>
      <c r="D361" s="257" t="s">
        <v>48</v>
      </c>
      <c r="E361" s="37">
        <v>23</v>
      </c>
      <c r="F361" s="262" t="s">
        <v>45</v>
      </c>
      <c r="G361" s="39">
        <f t="shared" si="67"/>
        <v>23</v>
      </c>
      <c r="H361" s="40" t="s">
        <v>46</v>
      </c>
      <c r="I361" s="40">
        <f t="shared" si="65"/>
        <v>0</v>
      </c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  <c r="W361" s="277"/>
      <c r="X361" s="277"/>
      <c r="Y361" s="277"/>
      <c r="Z361" s="277"/>
      <c r="AA361" s="277"/>
      <c r="AB361" s="277"/>
      <c r="AC361" s="277"/>
      <c r="AD361" s="277"/>
      <c r="AE361" s="277"/>
      <c r="AF361" s="277"/>
      <c r="AG361" s="277"/>
      <c r="AH361" s="277"/>
      <c r="AI361" s="277"/>
      <c r="AJ361" s="277"/>
      <c r="AK361" s="277"/>
      <c r="AL361" s="277"/>
      <c r="AM361" s="277"/>
      <c r="AN361" s="277"/>
      <c r="AO361" s="67"/>
      <c r="AP361" s="90"/>
      <c r="AQ361" s="284"/>
      <c r="AR361" s="284"/>
      <c r="AS361" s="99"/>
      <c r="AT361" s="99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  <c r="BO361" s="90"/>
      <c r="BP361" s="90"/>
      <c r="BQ361" s="90"/>
      <c r="BR361" s="90"/>
      <c r="BS361" s="90"/>
      <c r="BT361" s="90"/>
      <c r="BU361" s="90"/>
      <c r="BV361" s="90"/>
      <c r="BW361" s="90"/>
      <c r="BX361" s="90"/>
      <c r="BY361" s="90"/>
      <c r="BZ361" s="90"/>
      <c r="CA361" s="90"/>
      <c r="CB361" s="90"/>
      <c r="CC361" s="90"/>
      <c r="CD361" s="90"/>
      <c r="CE361" s="90"/>
      <c r="CF361" s="90"/>
      <c r="CG361" s="90"/>
      <c r="CH361" s="90"/>
      <c r="CI361" s="90"/>
      <c r="CJ361" s="90"/>
      <c r="CK361" s="90"/>
      <c r="CL361" s="90"/>
      <c r="CM361" s="90"/>
      <c r="CN361" s="90"/>
      <c r="CO361" s="90"/>
      <c r="CP361" s="90"/>
      <c r="CQ361" s="90"/>
      <c r="CR361" s="90"/>
      <c r="CS361" s="90"/>
      <c r="CT361" s="90"/>
      <c r="CU361" s="90"/>
      <c r="CV361" s="90"/>
      <c r="CW361" s="90"/>
      <c r="CX361" s="90"/>
      <c r="CY361" s="90"/>
      <c r="CZ361" s="90"/>
      <c r="DA361" s="90"/>
      <c r="DB361" s="90"/>
      <c r="DC361" s="90"/>
      <c r="DD361" s="90"/>
      <c r="DE361" s="90"/>
      <c r="DF361" s="90"/>
      <c r="DG361" s="90"/>
      <c r="DH361" s="90"/>
      <c r="DI361" s="90"/>
      <c r="DJ361" s="90"/>
      <c r="DK361" s="90"/>
      <c r="DL361" s="90"/>
    </row>
    <row r="362" s="249" customFormat="1" ht="17.8" customHeight="1" spans="1:116">
      <c r="A362" s="263"/>
      <c r="B362" s="259"/>
      <c r="C362" s="261"/>
      <c r="D362" s="257"/>
      <c r="E362" s="43"/>
      <c r="F362" s="265"/>
      <c r="G362" s="45"/>
      <c r="H362" s="46" t="s">
        <v>47</v>
      </c>
      <c r="I362" s="46">
        <f t="shared" ref="I362:I368" si="68">SUM(J362:AO362)</f>
        <v>0</v>
      </c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  <c r="AB362" s="275"/>
      <c r="AC362" s="275"/>
      <c r="AD362" s="275"/>
      <c r="AE362" s="275"/>
      <c r="AF362" s="275"/>
      <c r="AG362" s="275"/>
      <c r="AH362" s="275"/>
      <c r="AI362" s="275"/>
      <c r="AJ362" s="275"/>
      <c r="AK362" s="275"/>
      <c r="AL362" s="275"/>
      <c r="AM362" s="275"/>
      <c r="AN362" s="275"/>
      <c r="AO362" s="65"/>
      <c r="AP362" s="285"/>
      <c r="AQ362" s="286"/>
      <c r="AR362" s="286"/>
      <c r="AS362" s="32"/>
      <c r="AT362" s="32"/>
      <c r="AU362" s="285"/>
      <c r="AV362" s="285"/>
      <c r="AW362" s="285"/>
      <c r="AX362" s="285"/>
      <c r="AY362" s="285"/>
      <c r="AZ362" s="285"/>
      <c r="BA362" s="285"/>
      <c r="BB362" s="285"/>
      <c r="BC362" s="285"/>
      <c r="BD362" s="285"/>
      <c r="BE362" s="285"/>
      <c r="BF362" s="285"/>
      <c r="BG362" s="285"/>
      <c r="BH362" s="285"/>
      <c r="BI362" s="285"/>
      <c r="BJ362" s="285"/>
      <c r="BK362" s="285"/>
      <c r="BL362" s="285"/>
      <c r="BM362" s="285"/>
      <c r="BN362" s="285"/>
      <c r="BO362" s="285"/>
      <c r="BP362" s="285"/>
      <c r="BQ362" s="285"/>
      <c r="BR362" s="285"/>
      <c r="BS362" s="285"/>
      <c r="BT362" s="285"/>
      <c r="BU362" s="285"/>
      <c r="BV362" s="285"/>
      <c r="BW362" s="285"/>
      <c r="BX362" s="285"/>
      <c r="BY362" s="285"/>
      <c r="BZ362" s="285"/>
      <c r="CA362" s="285"/>
      <c r="CB362" s="285"/>
      <c r="CC362" s="285"/>
      <c r="CD362" s="285"/>
      <c r="CE362" s="285"/>
      <c r="CF362" s="285"/>
      <c r="CG362" s="285"/>
      <c r="CH362" s="285"/>
      <c r="CI362" s="285"/>
      <c r="CJ362" s="285"/>
      <c r="CK362" s="285"/>
      <c r="CL362" s="285"/>
      <c r="CM362" s="285"/>
      <c r="CN362" s="285"/>
      <c r="CO362" s="285"/>
      <c r="CP362" s="285"/>
      <c r="CQ362" s="285"/>
      <c r="CR362" s="285"/>
      <c r="CS362" s="285"/>
      <c r="CT362" s="285"/>
      <c r="CU362" s="285"/>
      <c r="CV362" s="285"/>
      <c r="CW362" s="285"/>
      <c r="CX362" s="285"/>
      <c r="CY362" s="285"/>
      <c r="CZ362" s="285"/>
      <c r="DA362" s="285"/>
      <c r="DB362" s="285"/>
      <c r="DC362" s="285"/>
      <c r="DD362" s="285"/>
      <c r="DE362" s="285"/>
      <c r="DF362" s="285"/>
      <c r="DG362" s="285"/>
      <c r="DH362" s="285"/>
      <c r="DI362" s="285"/>
      <c r="DJ362" s="285"/>
      <c r="DK362" s="285"/>
      <c r="DL362" s="285"/>
    </row>
    <row r="363" s="248" customFormat="1" ht="17.8" customHeight="1" spans="1:116">
      <c r="A363" s="258">
        <v>174</v>
      </c>
      <c r="B363" s="267" t="s">
        <v>9</v>
      </c>
      <c r="C363" s="307" t="s">
        <v>159</v>
      </c>
      <c r="D363" s="266" t="s">
        <v>44</v>
      </c>
      <c r="E363" s="37">
        <v>901</v>
      </c>
      <c r="F363" s="262" t="s">
        <v>45</v>
      </c>
      <c r="G363" s="39">
        <f t="shared" ref="G363:G367" si="69">E363+I363-I364</f>
        <v>851</v>
      </c>
      <c r="H363" s="40" t="s">
        <v>46</v>
      </c>
      <c r="I363" s="40">
        <f t="shared" si="68"/>
        <v>0</v>
      </c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  <c r="W363" s="277"/>
      <c r="X363" s="277"/>
      <c r="Y363" s="277"/>
      <c r="Z363" s="277"/>
      <c r="AA363" s="277"/>
      <c r="AB363" s="277"/>
      <c r="AC363" s="277"/>
      <c r="AD363" s="277"/>
      <c r="AE363" s="277"/>
      <c r="AF363" s="277"/>
      <c r="AG363" s="277"/>
      <c r="AH363" s="277"/>
      <c r="AI363" s="277"/>
      <c r="AJ363" s="277"/>
      <c r="AK363" s="277"/>
      <c r="AL363" s="277"/>
      <c r="AM363" s="277"/>
      <c r="AN363" s="277"/>
      <c r="AO363" s="67"/>
      <c r="AP363" s="90"/>
      <c r="AQ363" s="284"/>
      <c r="AR363" s="284"/>
      <c r="AS363" s="99"/>
      <c r="AT363" s="99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  <c r="BO363" s="90"/>
      <c r="BP363" s="90"/>
      <c r="BQ363" s="90"/>
      <c r="BR363" s="90"/>
      <c r="BS363" s="90"/>
      <c r="BT363" s="90"/>
      <c r="BU363" s="90"/>
      <c r="BV363" s="90"/>
      <c r="BW363" s="90"/>
      <c r="BX363" s="90"/>
      <c r="BY363" s="90"/>
      <c r="BZ363" s="90"/>
      <c r="CA363" s="90"/>
      <c r="CB363" s="90"/>
      <c r="CC363" s="90"/>
      <c r="CD363" s="90"/>
      <c r="CE363" s="90"/>
      <c r="CF363" s="90"/>
      <c r="CG363" s="90"/>
      <c r="CH363" s="90"/>
      <c r="CI363" s="90"/>
      <c r="CJ363" s="90"/>
      <c r="CK363" s="90"/>
      <c r="CL363" s="90"/>
      <c r="CM363" s="90"/>
      <c r="CN363" s="90"/>
      <c r="CO363" s="90"/>
      <c r="CP363" s="90"/>
      <c r="CQ363" s="90"/>
      <c r="CR363" s="90"/>
      <c r="CS363" s="90"/>
      <c r="CT363" s="90"/>
      <c r="CU363" s="90"/>
      <c r="CV363" s="90"/>
      <c r="CW363" s="90"/>
      <c r="CX363" s="90"/>
      <c r="CY363" s="90"/>
      <c r="CZ363" s="90"/>
      <c r="DA363" s="90"/>
      <c r="DB363" s="90"/>
      <c r="DC363" s="90"/>
      <c r="DD363" s="90"/>
      <c r="DE363" s="90"/>
      <c r="DF363" s="90"/>
      <c r="DG363" s="90"/>
      <c r="DH363" s="90"/>
      <c r="DI363" s="90"/>
      <c r="DJ363" s="90"/>
      <c r="DK363" s="90"/>
      <c r="DL363" s="90"/>
    </row>
    <row r="364" s="249" customFormat="1" ht="17.8" customHeight="1" spans="1:116">
      <c r="A364" s="263"/>
      <c r="B364" s="267"/>
      <c r="C364" s="308"/>
      <c r="D364" s="261"/>
      <c r="E364" s="43"/>
      <c r="F364" s="265"/>
      <c r="G364" s="45"/>
      <c r="H364" s="46" t="s">
        <v>47</v>
      </c>
      <c r="I364" s="46">
        <f t="shared" si="68"/>
        <v>50</v>
      </c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  <c r="AB364" s="275">
        <v>50</v>
      </c>
      <c r="AC364" s="275"/>
      <c r="AD364" s="275"/>
      <c r="AE364" s="275"/>
      <c r="AF364" s="275"/>
      <c r="AG364" s="275"/>
      <c r="AH364" s="275"/>
      <c r="AI364" s="275"/>
      <c r="AJ364" s="275"/>
      <c r="AK364" s="275"/>
      <c r="AL364" s="275"/>
      <c r="AM364" s="275"/>
      <c r="AN364" s="275"/>
      <c r="AO364" s="65"/>
      <c r="AP364" s="285"/>
      <c r="AQ364" s="286"/>
      <c r="AR364" s="286"/>
      <c r="AS364" s="32"/>
      <c r="AT364" s="32"/>
      <c r="AU364" s="285"/>
      <c r="AV364" s="285"/>
      <c r="AW364" s="285"/>
      <c r="AX364" s="285"/>
      <c r="AY364" s="285"/>
      <c r="AZ364" s="285"/>
      <c r="BA364" s="285"/>
      <c r="BB364" s="285"/>
      <c r="BC364" s="285"/>
      <c r="BD364" s="285"/>
      <c r="BE364" s="285"/>
      <c r="BF364" s="285"/>
      <c r="BG364" s="285"/>
      <c r="BH364" s="285"/>
      <c r="BI364" s="285"/>
      <c r="BJ364" s="285"/>
      <c r="BK364" s="285"/>
      <c r="BL364" s="285"/>
      <c r="BM364" s="285"/>
      <c r="BN364" s="285"/>
      <c r="BO364" s="285"/>
      <c r="BP364" s="285"/>
      <c r="BQ364" s="285"/>
      <c r="BR364" s="285"/>
      <c r="BS364" s="285"/>
      <c r="BT364" s="285"/>
      <c r="BU364" s="285"/>
      <c r="BV364" s="285"/>
      <c r="BW364" s="285"/>
      <c r="BX364" s="285"/>
      <c r="BY364" s="285"/>
      <c r="BZ364" s="285"/>
      <c r="CA364" s="285"/>
      <c r="CB364" s="285"/>
      <c r="CC364" s="285"/>
      <c r="CD364" s="285"/>
      <c r="CE364" s="285"/>
      <c r="CF364" s="285"/>
      <c r="CG364" s="285"/>
      <c r="CH364" s="285"/>
      <c r="CI364" s="285"/>
      <c r="CJ364" s="285"/>
      <c r="CK364" s="285"/>
      <c r="CL364" s="285"/>
      <c r="CM364" s="285"/>
      <c r="CN364" s="285"/>
      <c r="CO364" s="285"/>
      <c r="CP364" s="285"/>
      <c r="CQ364" s="285"/>
      <c r="CR364" s="285"/>
      <c r="CS364" s="285"/>
      <c r="CT364" s="285"/>
      <c r="CU364" s="285"/>
      <c r="CV364" s="285"/>
      <c r="CW364" s="285"/>
      <c r="CX364" s="285"/>
      <c r="CY364" s="285"/>
      <c r="CZ364" s="285"/>
      <c r="DA364" s="285"/>
      <c r="DB364" s="285"/>
      <c r="DC364" s="285"/>
      <c r="DD364" s="285"/>
      <c r="DE364" s="285"/>
      <c r="DF364" s="285"/>
      <c r="DG364" s="285"/>
      <c r="DH364" s="285"/>
      <c r="DI364" s="285"/>
      <c r="DJ364" s="285"/>
      <c r="DK364" s="285"/>
      <c r="DL364" s="285"/>
    </row>
    <row r="365" s="248" customFormat="1" ht="17.8" customHeight="1" spans="1:116">
      <c r="A365" s="258">
        <v>175</v>
      </c>
      <c r="B365" s="267" t="s">
        <v>9</v>
      </c>
      <c r="C365" s="307" t="s">
        <v>159</v>
      </c>
      <c r="D365" s="266" t="s">
        <v>48</v>
      </c>
      <c r="E365" s="37">
        <v>0</v>
      </c>
      <c r="F365" s="262" t="s">
        <v>45</v>
      </c>
      <c r="G365" s="39">
        <f t="shared" si="69"/>
        <v>0</v>
      </c>
      <c r="H365" s="40" t="s">
        <v>46</v>
      </c>
      <c r="I365" s="40">
        <f t="shared" si="68"/>
        <v>0</v>
      </c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  <c r="W365" s="277"/>
      <c r="X365" s="277"/>
      <c r="Y365" s="277"/>
      <c r="Z365" s="277"/>
      <c r="AA365" s="277"/>
      <c r="AB365" s="277"/>
      <c r="AC365" s="277"/>
      <c r="AD365" s="277"/>
      <c r="AE365" s="277"/>
      <c r="AF365" s="277"/>
      <c r="AG365" s="277"/>
      <c r="AH365" s="277"/>
      <c r="AI365" s="277"/>
      <c r="AJ365" s="277"/>
      <c r="AK365" s="277"/>
      <c r="AL365" s="277"/>
      <c r="AM365" s="277"/>
      <c r="AN365" s="277"/>
      <c r="AO365" s="67"/>
      <c r="AP365" s="90"/>
      <c r="AQ365" s="284"/>
      <c r="AR365" s="284"/>
      <c r="AS365" s="99"/>
      <c r="AT365" s="99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  <c r="BO365" s="90"/>
      <c r="BP365" s="90"/>
      <c r="BQ365" s="90"/>
      <c r="BR365" s="90"/>
      <c r="BS365" s="90"/>
      <c r="BT365" s="90"/>
      <c r="BU365" s="90"/>
      <c r="BV365" s="90"/>
      <c r="BW365" s="90"/>
      <c r="BX365" s="90"/>
      <c r="BY365" s="90"/>
      <c r="BZ365" s="90"/>
      <c r="CA365" s="90"/>
      <c r="CB365" s="90"/>
      <c r="CC365" s="90"/>
      <c r="CD365" s="90"/>
      <c r="CE365" s="90"/>
      <c r="CF365" s="90"/>
      <c r="CG365" s="90"/>
      <c r="CH365" s="90"/>
      <c r="CI365" s="90"/>
      <c r="CJ365" s="90"/>
      <c r="CK365" s="90"/>
      <c r="CL365" s="90"/>
      <c r="CM365" s="90"/>
      <c r="CN365" s="90"/>
      <c r="CO365" s="90"/>
      <c r="CP365" s="90"/>
      <c r="CQ365" s="90"/>
      <c r="CR365" s="90"/>
      <c r="CS365" s="90"/>
      <c r="CT365" s="90"/>
      <c r="CU365" s="90"/>
      <c r="CV365" s="90"/>
      <c r="CW365" s="90"/>
      <c r="CX365" s="90"/>
      <c r="CY365" s="90"/>
      <c r="CZ365" s="90"/>
      <c r="DA365" s="90"/>
      <c r="DB365" s="90"/>
      <c r="DC365" s="90"/>
      <c r="DD365" s="90"/>
      <c r="DE365" s="90"/>
      <c r="DF365" s="90"/>
      <c r="DG365" s="90"/>
      <c r="DH365" s="90"/>
      <c r="DI365" s="90"/>
      <c r="DJ365" s="90"/>
      <c r="DK365" s="90"/>
      <c r="DL365" s="90"/>
    </row>
    <row r="366" s="249" customFormat="1" ht="17.8" customHeight="1" spans="1:116">
      <c r="A366" s="263"/>
      <c r="B366" s="267"/>
      <c r="C366" s="308"/>
      <c r="D366" s="261"/>
      <c r="E366" s="43"/>
      <c r="F366" s="265"/>
      <c r="G366" s="45"/>
      <c r="H366" s="46" t="s">
        <v>47</v>
      </c>
      <c r="I366" s="46">
        <f t="shared" si="68"/>
        <v>0</v>
      </c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  <c r="AB366" s="275"/>
      <c r="AC366" s="275"/>
      <c r="AD366" s="275"/>
      <c r="AE366" s="275"/>
      <c r="AF366" s="275"/>
      <c r="AG366" s="275"/>
      <c r="AH366" s="275"/>
      <c r="AI366" s="275"/>
      <c r="AJ366" s="275"/>
      <c r="AK366" s="275"/>
      <c r="AL366" s="275"/>
      <c r="AM366" s="275"/>
      <c r="AN366" s="275"/>
      <c r="AO366" s="65"/>
      <c r="AP366" s="285"/>
      <c r="AQ366" s="286"/>
      <c r="AR366" s="286"/>
      <c r="AS366" s="32"/>
      <c r="AT366" s="32"/>
      <c r="AU366" s="285"/>
      <c r="AV366" s="285"/>
      <c r="AW366" s="285"/>
      <c r="AX366" s="285"/>
      <c r="AY366" s="285"/>
      <c r="AZ366" s="285"/>
      <c r="BA366" s="285"/>
      <c r="BB366" s="285"/>
      <c r="BC366" s="285"/>
      <c r="BD366" s="285"/>
      <c r="BE366" s="285"/>
      <c r="BF366" s="285"/>
      <c r="BG366" s="285"/>
      <c r="BH366" s="285"/>
      <c r="BI366" s="285"/>
      <c r="BJ366" s="285"/>
      <c r="BK366" s="285"/>
      <c r="BL366" s="285"/>
      <c r="BM366" s="285"/>
      <c r="BN366" s="285"/>
      <c r="BO366" s="285"/>
      <c r="BP366" s="285"/>
      <c r="BQ366" s="285"/>
      <c r="BR366" s="285"/>
      <c r="BS366" s="285"/>
      <c r="BT366" s="285"/>
      <c r="BU366" s="285"/>
      <c r="BV366" s="285"/>
      <c r="BW366" s="285"/>
      <c r="BX366" s="285"/>
      <c r="BY366" s="285"/>
      <c r="BZ366" s="285"/>
      <c r="CA366" s="285"/>
      <c r="CB366" s="285"/>
      <c r="CC366" s="285"/>
      <c r="CD366" s="285"/>
      <c r="CE366" s="285"/>
      <c r="CF366" s="285"/>
      <c r="CG366" s="285"/>
      <c r="CH366" s="285"/>
      <c r="CI366" s="285"/>
      <c r="CJ366" s="285"/>
      <c r="CK366" s="285"/>
      <c r="CL366" s="285"/>
      <c r="CM366" s="285"/>
      <c r="CN366" s="285"/>
      <c r="CO366" s="285"/>
      <c r="CP366" s="285"/>
      <c r="CQ366" s="285"/>
      <c r="CR366" s="285"/>
      <c r="CS366" s="285"/>
      <c r="CT366" s="285"/>
      <c r="CU366" s="285"/>
      <c r="CV366" s="285"/>
      <c r="CW366" s="285"/>
      <c r="CX366" s="285"/>
      <c r="CY366" s="285"/>
      <c r="CZ366" s="285"/>
      <c r="DA366" s="285"/>
      <c r="DB366" s="285"/>
      <c r="DC366" s="285"/>
      <c r="DD366" s="285"/>
      <c r="DE366" s="285"/>
      <c r="DF366" s="285"/>
      <c r="DG366" s="285"/>
      <c r="DH366" s="285"/>
      <c r="DI366" s="285"/>
      <c r="DJ366" s="285"/>
      <c r="DK366" s="285"/>
      <c r="DL366" s="285"/>
    </row>
    <row r="367" s="248" customFormat="1" ht="17.8" customHeight="1" spans="1:116">
      <c r="A367" s="258">
        <v>176</v>
      </c>
      <c r="B367" s="259" t="s">
        <v>16</v>
      </c>
      <c r="C367" s="260" t="s">
        <v>160</v>
      </c>
      <c r="D367" s="266" t="s">
        <v>53</v>
      </c>
      <c r="E367" s="37">
        <v>15</v>
      </c>
      <c r="F367" s="262" t="s">
        <v>45</v>
      </c>
      <c r="G367" s="39">
        <f t="shared" si="69"/>
        <v>15</v>
      </c>
      <c r="H367" s="40" t="s">
        <v>46</v>
      </c>
      <c r="I367" s="40">
        <f t="shared" si="68"/>
        <v>0</v>
      </c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  <c r="W367" s="277"/>
      <c r="X367" s="277"/>
      <c r="Y367" s="277"/>
      <c r="Z367" s="277"/>
      <c r="AA367" s="277"/>
      <c r="AB367" s="277"/>
      <c r="AC367" s="277"/>
      <c r="AD367" s="277"/>
      <c r="AE367" s="277"/>
      <c r="AF367" s="277"/>
      <c r="AG367" s="277"/>
      <c r="AH367" s="277"/>
      <c r="AI367" s="277"/>
      <c r="AJ367" s="277"/>
      <c r="AK367" s="277"/>
      <c r="AL367" s="277"/>
      <c r="AM367" s="277"/>
      <c r="AN367" s="277"/>
      <c r="AO367" s="67"/>
      <c r="AP367" s="90"/>
      <c r="AQ367" s="284"/>
      <c r="AR367" s="284"/>
      <c r="AS367" s="99"/>
      <c r="AT367" s="99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  <c r="BO367" s="90"/>
      <c r="BP367" s="90"/>
      <c r="BQ367" s="90"/>
      <c r="BR367" s="90"/>
      <c r="BS367" s="90"/>
      <c r="BT367" s="90"/>
      <c r="BU367" s="90"/>
      <c r="BV367" s="90"/>
      <c r="BW367" s="90"/>
      <c r="BX367" s="90"/>
      <c r="BY367" s="90"/>
      <c r="BZ367" s="90"/>
      <c r="CA367" s="90"/>
      <c r="CB367" s="90"/>
      <c r="CC367" s="90"/>
      <c r="CD367" s="90"/>
      <c r="CE367" s="90"/>
      <c r="CF367" s="90"/>
      <c r="CG367" s="90"/>
      <c r="CH367" s="90"/>
      <c r="CI367" s="90"/>
      <c r="CJ367" s="90"/>
      <c r="CK367" s="90"/>
      <c r="CL367" s="90"/>
      <c r="CM367" s="90"/>
      <c r="CN367" s="90"/>
      <c r="CO367" s="90"/>
      <c r="CP367" s="90"/>
      <c r="CQ367" s="90"/>
      <c r="CR367" s="90"/>
      <c r="CS367" s="90"/>
      <c r="CT367" s="90"/>
      <c r="CU367" s="90"/>
      <c r="CV367" s="90"/>
      <c r="CW367" s="90"/>
      <c r="CX367" s="90"/>
      <c r="CY367" s="90"/>
      <c r="CZ367" s="90"/>
      <c r="DA367" s="90"/>
      <c r="DB367" s="90"/>
      <c r="DC367" s="90"/>
      <c r="DD367" s="90"/>
      <c r="DE367" s="90"/>
      <c r="DF367" s="90"/>
      <c r="DG367" s="90"/>
      <c r="DH367" s="90"/>
      <c r="DI367" s="90"/>
      <c r="DJ367" s="90"/>
      <c r="DK367" s="90"/>
      <c r="DL367" s="90"/>
    </row>
    <row r="368" s="249" customFormat="1" ht="17.8" customHeight="1" spans="1:116">
      <c r="A368" s="263"/>
      <c r="B368" s="259"/>
      <c r="C368" s="264"/>
      <c r="D368" s="261"/>
      <c r="E368" s="43"/>
      <c r="F368" s="265"/>
      <c r="G368" s="45"/>
      <c r="H368" s="46" t="s">
        <v>47</v>
      </c>
      <c r="I368" s="46">
        <f t="shared" si="68"/>
        <v>0</v>
      </c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  <c r="AB368" s="275"/>
      <c r="AC368" s="275"/>
      <c r="AD368" s="275"/>
      <c r="AE368" s="275"/>
      <c r="AF368" s="275"/>
      <c r="AG368" s="275"/>
      <c r="AH368" s="275"/>
      <c r="AI368" s="275"/>
      <c r="AJ368" s="275"/>
      <c r="AK368" s="275"/>
      <c r="AL368" s="275"/>
      <c r="AM368" s="275"/>
      <c r="AN368" s="275"/>
      <c r="AO368" s="65"/>
      <c r="AP368" s="285"/>
      <c r="AQ368" s="286"/>
      <c r="AR368" s="286"/>
      <c r="AS368" s="32"/>
      <c r="AT368" s="32"/>
      <c r="AU368" s="285"/>
      <c r="AV368" s="285"/>
      <c r="AW368" s="285"/>
      <c r="AX368" s="285"/>
      <c r="AY368" s="285"/>
      <c r="AZ368" s="285"/>
      <c r="BA368" s="285"/>
      <c r="BB368" s="285"/>
      <c r="BC368" s="285"/>
      <c r="BD368" s="285"/>
      <c r="BE368" s="285"/>
      <c r="BF368" s="285"/>
      <c r="BG368" s="285"/>
      <c r="BH368" s="285"/>
      <c r="BI368" s="285"/>
      <c r="BJ368" s="285"/>
      <c r="BK368" s="285"/>
      <c r="BL368" s="285"/>
      <c r="BM368" s="285"/>
      <c r="BN368" s="285"/>
      <c r="BO368" s="285"/>
      <c r="BP368" s="285"/>
      <c r="BQ368" s="285"/>
      <c r="BR368" s="285"/>
      <c r="BS368" s="285"/>
      <c r="BT368" s="285"/>
      <c r="BU368" s="285"/>
      <c r="BV368" s="285"/>
      <c r="BW368" s="285"/>
      <c r="BX368" s="285"/>
      <c r="BY368" s="285"/>
      <c r="BZ368" s="285"/>
      <c r="CA368" s="285"/>
      <c r="CB368" s="285"/>
      <c r="CC368" s="285"/>
      <c r="CD368" s="285"/>
      <c r="CE368" s="285"/>
      <c r="CF368" s="285"/>
      <c r="CG368" s="285"/>
      <c r="CH368" s="285"/>
      <c r="CI368" s="285"/>
      <c r="CJ368" s="285"/>
      <c r="CK368" s="285"/>
      <c r="CL368" s="285"/>
      <c r="CM368" s="285"/>
      <c r="CN368" s="285"/>
      <c r="CO368" s="285"/>
      <c r="CP368" s="285"/>
      <c r="CQ368" s="285"/>
      <c r="CR368" s="285"/>
      <c r="CS368" s="285"/>
      <c r="CT368" s="285"/>
      <c r="CU368" s="285"/>
      <c r="CV368" s="285"/>
      <c r="CW368" s="285"/>
      <c r="CX368" s="285"/>
      <c r="CY368" s="285"/>
      <c r="CZ368" s="285"/>
      <c r="DA368" s="285"/>
      <c r="DB368" s="285"/>
      <c r="DC368" s="285"/>
      <c r="DD368" s="285"/>
      <c r="DE368" s="285"/>
      <c r="DF368" s="285"/>
      <c r="DG368" s="285"/>
      <c r="DH368" s="285"/>
      <c r="DI368" s="285"/>
      <c r="DJ368" s="285"/>
      <c r="DK368" s="285"/>
      <c r="DL368" s="285"/>
    </row>
    <row r="369" s="248" customFormat="1" ht="17.8" customHeight="1" spans="1:116">
      <c r="A369" s="258">
        <v>177</v>
      </c>
      <c r="B369" s="259" t="s">
        <v>9</v>
      </c>
      <c r="C369" s="260" t="s">
        <v>161</v>
      </c>
      <c r="D369" s="266" t="s">
        <v>44</v>
      </c>
      <c r="E369" s="37">
        <v>651</v>
      </c>
      <c r="F369" s="262" t="s">
        <v>45</v>
      </c>
      <c r="G369" s="39">
        <f>E369+I369-I370</f>
        <v>651</v>
      </c>
      <c r="H369" s="40" t="s">
        <v>46</v>
      </c>
      <c r="I369" s="40">
        <f t="shared" ref="I369:I386" si="70">SUM(J369:AO369)</f>
        <v>0</v>
      </c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  <c r="W369" s="277"/>
      <c r="X369" s="277"/>
      <c r="Y369" s="277"/>
      <c r="Z369" s="277"/>
      <c r="AA369" s="277"/>
      <c r="AB369" s="277"/>
      <c r="AC369" s="277"/>
      <c r="AD369" s="277"/>
      <c r="AE369" s="277"/>
      <c r="AF369" s="277"/>
      <c r="AG369" s="277"/>
      <c r="AH369" s="277"/>
      <c r="AI369" s="277"/>
      <c r="AJ369" s="277"/>
      <c r="AK369" s="277"/>
      <c r="AL369" s="277"/>
      <c r="AM369" s="277"/>
      <c r="AN369" s="277"/>
      <c r="AO369" s="67"/>
      <c r="AP369" s="90"/>
      <c r="AQ369" s="284"/>
      <c r="AR369" s="284"/>
      <c r="AS369" s="99"/>
      <c r="AT369" s="99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  <c r="BO369" s="90"/>
      <c r="BP369" s="90"/>
      <c r="BQ369" s="90"/>
      <c r="BR369" s="90"/>
      <c r="BS369" s="90"/>
      <c r="BT369" s="90"/>
      <c r="BU369" s="90"/>
      <c r="BV369" s="90"/>
      <c r="BW369" s="90"/>
      <c r="BX369" s="90"/>
      <c r="BY369" s="90"/>
      <c r="BZ369" s="90"/>
      <c r="CA369" s="90"/>
      <c r="CB369" s="90"/>
      <c r="CC369" s="90"/>
      <c r="CD369" s="90"/>
      <c r="CE369" s="90"/>
      <c r="CF369" s="90"/>
      <c r="CG369" s="90"/>
      <c r="CH369" s="90"/>
      <c r="CI369" s="90"/>
      <c r="CJ369" s="90"/>
      <c r="CK369" s="90"/>
      <c r="CL369" s="90"/>
      <c r="CM369" s="90"/>
      <c r="CN369" s="90"/>
      <c r="CO369" s="90"/>
      <c r="CP369" s="90"/>
      <c r="CQ369" s="90"/>
      <c r="CR369" s="90"/>
      <c r="CS369" s="90"/>
      <c r="CT369" s="90"/>
      <c r="CU369" s="90"/>
      <c r="CV369" s="90"/>
      <c r="CW369" s="90"/>
      <c r="CX369" s="90"/>
      <c r="CY369" s="90"/>
      <c r="CZ369" s="90"/>
      <c r="DA369" s="90"/>
      <c r="DB369" s="90"/>
      <c r="DC369" s="90"/>
      <c r="DD369" s="90"/>
      <c r="DE369" s="90"/>
      <c r="DF369" s="90"/>
      <c r="DG369" s="90"/>
      <c r="DH369" s="90"/>
      <c r="DI369" s="90"/>
      <c r="DJ369" s="90"/>
      <c r="DK369" s="90"/>
      <c r="DL369" s="90"/>
    </row>
    <row r="370" s="249" customFormat="1" ht="17.8" customHeight="1" spans="1:116">
      <c r="A370" s="263"/>
      <c r="B370" s="259"/>
      <c r="C370" s="264"/>
      <c r="D370" s="261"/>
      <c r="E370" s="43"/>
      <c r="F370" s="265"/>
      <c r="G370" s="45"/>
      <c r="H370" s="46" t="s">
        <v>47</v>
      </c>
      <c r="I370" s="46">
        <f t="shared" si="70"/>
        <v>0</v>
      </c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  <c r="AB370" s="275"/>
      <c r="AC370" s="275"/>
      <c r="AD370" s="275"/>
      <c r="AE370" s="275"/>
      <c r="AF370" s="275"/>
      <c r="AG370" s="275"/>
      <c r="AH370" s="275"/>
      <c r="AI370" s="275"/>
      <c r="AJ370" s="275"/>
      <c r="AK370" s="275"/>
      <c r="AL370" s="275"/>
      <c r="AM370" s="275"/>
      <c r="AN370" s="275"/>
      <c r="AO370" s="65"/>
      <c r="AP370" s="285"/>
      <c r="AQ370" s="286"/>
      <c r="AR370" s="286"/>
      <c r="AS370" s="32"/>
      <c r="AT370" s="32"/>
      <c r="AU370" s="285"/>
      <c r="AV370" s="285"/>
      <c r="AW370" s="285"/>
      <c r="AX370" s="285"/>
      <c r="AY370" s="285"/>
      <c r="AZ370" s="285"/>
      <c r="BA370" s="285"/>
      <c r="BB370" s="285"/>
      <c r="BC370" s="285"/>
      <c r="BD370" s="285"/>
      <c r="BE370" s="285"/>
      <c r="BF370" s="285"/>
      <c r="BG370" s="285"/>
      <c r="BH370" s="285"/>
      <c r="BI370" s="285"/>
      <c r="BJ370" s="285"/>
      <c r="BK370" s="285"/>
      <c r="BL370" s="285"/>
      <c r="BM370" s="285"/>
      <c r="BN370" s="285"/>
      <c r="BO370" s="285"/>
      <c r="BP370" s="285"/>
      <c r="BQ370" s="285"/>
      <c r="BR370" s="285"/>
      <c r="BS370" s="285"/>
      <c r="BT370" s="285"/>
      <c r="BU370" s="285"/>
      <c r="BV370" s="285"/>
      <c r="BW370" s="285"/>
      <c r="BX370" s="285"/>
      <c r="BY370" s="285"/>
      <c r="BZ370" s="285"/>
      <c r="CA370" s="285"/>
      <c r="CB370" s="285"/>
      <c r="CC370" s="285"/>
      <c r="CD370" s="285"/>
      <c r="CE370" s="285"/>
      <c r="CF370" s="285"/>
      <c r="CG370" s="285"/>
      <c r="CH370" s="285"/>
      <c r="CI370" s="285"/>
      <c r="CJ370" s="285"/>
      <c r="CK370" s="285"/>
      <c r="CL370" s="285"/>
      <c r="CM370" s="285"/>
      <c r="CN370" s="285"/>
      <c r="CO370" s="285"/>
      <c r="CP370" s="285"/>
      <c r="CQ370" s="285"/>
      <c r="CR370" s="285"/>
      <c r="CS370" s="285"/>
      <c r="CT370" s="285"/>
      <c r="CU370" s="285"/>
      <c r="CV370" s="285"/>
      <c r="CW370" s="285"/>
      <c r="CX370" s="285"/>
      <c r="CY370" s="285"/>
      <c r="CZ370" s="285"/>
      <c r="DA370" s="285"/>
      <c r="DB370" s="285"/>
      <c r="DC370" s="285"/>
      <c r="DD370" s="285"/>
      <c r="DE370" s="285"/>
      <c r="DF370" s="285"/>
      <c r="DG370" s="285"/>
      <c r="DH370" s="285"/>
      <c r="DI370" s="285"/>
      <c r="DJ370" s="285"/>
      <c r="DK370" s="285"/>
      <c r="DL370" s="285"/>
    </row>
    <row r="371" s="248" customFormat="1" ht="17.8" customHeight="1" spans="1:116">
      <c r="A371" s="258">
        <v>178</v>
      </c>
      <c r="B371" s="259" t="s">
        <v>9</v>
      </c>
      <c r="C371" s="260" t="s">
        <v>161</v>
      </c>
      <c r="D371" s="266" t="s">
        <v>48</v>
      </c>
      <c r="E371" s="37">
        <v>8880</v>
      </c>
      <c r="F371" s="262" t="s">
        <v>45</v>
      </c>
      <c r="G371" s="39">
        <f>E371+I371-I372</f>
        <v>8880</v>
      </c>
      <c r="H371" s="40" t="s">
        <v>46</v>
      </c>
      <c r="I371" s="40">
        <f t="shared" si="70"/>
        <v>0</v>
      </c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  <c r="W371" s="277"/>
      <c r="X371" s="277"/>
      <c r="Y371" s="277"/>
      <c r="Z371" s="277"/>
      <c r="AA371" s="277"/>
      <c r="AB371" s="277"/>
      <c r="AC371" s="277"/>
      <c r="AD371" s="277"/>
      <c r="AE371" s="277"/>
      <c r="AF371" s="277"/>
      <c r="AG371" s="277"/>
      <c r="AH371" s="277"/>
      <c r="AI371" s="277"/>
      <c r="AJ371" s="277"/>
      <c r="AK371" s="277"/>
      <c r="AL371" s="277"/>
      <c r="AM371" s="277"/>
      <c r="AN371" s="277"/>
      <c r="AO371" s="67"/>
      <c r="AP371" s="90"/>
      <c r="AQ371" s="284"/>
      <c r="AR371" s="284"/>
      <c r="AS371" s="99"/>
      <c r="AT371" s="99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  <c r="BO371" s="90"/>
      <c r="BP371" s="90"/>
      <c r="BQ371" s="90"/>
      <c r="BR371" s="90"/>
      <c r="BS371" s="90"/>
      <c r="BT371" s="90"/>
      <c r="BU371" s="90"/>
      <c r="BV371" s="90"/>
      <c r="BW371" s="90"/>
      <c r="BX371" s="90"/>
      <c r="BY371" s="90"/>
      <c r="BZ371" s="90"/>
      <c r="CA371" s="90"/>
      <c r="CB371" s="90"/>
      <c r="CC371" s="90"/>
      <c r="CD371" s="90"/>
      <c r="CE371" s="90"/>
      <c r="CF371" s="90"/>
      <c r="CG371" s="90"/>
      <c r="CH371" s="90"/>
      <c r="CI371" s="90"/>
      <c r="CJ371" s="90"/>
      <c r="CK371" s="90"/>
      <c r="CL371" s="90"/>
      <c r="CM371" s="90"/>
      <c r="CN371" s="90"/>
      <c r="CO371" s="90"/>
      <c r="CP371" s="90"/>
      <c r="CQ371" s="90"/>
      <c r="CR371" s="90"/>
      <c r="CS371" s="90"/>
      <c r="CT371" s="90"/>
      <c r="CU371" s="90"/>
      <c r="CV371" s="90"/>
      <c r="CW371" s="90"/>
      <c r="CX371" s="90"/>
      <c r="CY371" s="90"/>
      <c r="CZ371" s="90"/>
      <c r="DA371" s="90"/>
      <c r="DB371" s="90"/>
      <c r="DC371" s="90"/>
      <c r="DD371" s="90"/>
      <c r="DE371" s="90"/>
      <c r="DF371" s="90"/>
      <c r="DG371" s="90"/>
      <c r="DH371" s="90"/>
      <c r="DI371" s="90"/>
      <c r="DJ371" s="90"/>
      <c r="DK371" s="90"/>
      <c r="DL371" s="90"/>
    </row>
    <row r="372" s="249" customFormat="1" ht="17.8" customHeight="1" spans="1:116">
      <c r="A372" s="263"/>
      <c r="B372" s="259"/>
      <c r="C372" s="264"/>
      <c r="D372" s="261"/>
      <c r="E372" s="43"/>
      <c r="F372" s="265"/>
      <c r="G372" s="45"/>
      <c r="H372" s="46" t="s">
        <v>47</v>
      </c>
      <c r="I372" s="46">
        <f t="shared" si="70"/>
        <v>0</v>
      </c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  <c r="AB372" s="275"/>
      <c r="AC372" s="275"/>
      <c r="AD372" s="275"/>
      <c r="AE372" s="275"/>
      <c r="AF372" s="275"/>
      <c r="AG372" s="275"/>
      <c r="AH372" s="275"/>
      <c r="AI372" s="275"/>
      <c r="AJ372" s="275"/>
      <c r="AK372" s="275"/>
      <c r="AL372" s="275"/>
      <c r="AM372" s="275"/>
      <c r="AN372" s="275"/>
      <c r="AO372" s="65"/>
      <c r="AP372" s="285"/>
      <c r="AQ372" s="286"/>
      <c r="AR372" s="286"/>
      <c r="AS372" s="32"/>
      <c r="AT372" s="32"/>
      <c r="AU372" s="285"/>
      <c r="AV372" s="285"/>
      <c r="AW372" s="285"/>
      <c r="AX372" s="285"/>
      <c r="AY372" s="285"/>
      <c r="AZ372" s="285"/>
      <c r="BA372" s="285"/>
      <c r="BB372" s="285"/>
      <c r="BC372" s="285"/>
      <c r="BD372" s="285"/>
      <c r="BE372" s="285"/>
      <c r="BF372" s="285"/>
      <c r="BG372" s="285"/>
      <c r="BH372" s="285"/>
      <c r="BI372" s="285"/>
      <c r="BJ372" s="285"/>
      <c r="BK372" s="285"/>
      <c r="BL372" s="285"/>
      <c r="BM372" s="285"/>
      <c r="BN372" s="285"/>
      <c r="BO372" s="285"/>
      <c r="BP372" s="285"/>
      <c r="BQ372" s="285"/>
      <c r="BR372" s="285"/>
      <c r="BS372" s="285"/>
      <c r="BT372" s="285"/>
      <c r="BU372" s="285"/>
      <c r="BV372" s="285"/>
      <c r="BW372" s="285"/>
      <c r="BX372" s="285"/>
      <c r="BY372" s="285"/>
      <c r="BZ372" s="285"/>
      <c r="CA372" s="285"/>
      <c r="CB372" s="285"/>
      <c r="CC372" s="285"/>
      <c r="CD372" s="285"/>
      <c r="CE372" s="285"/>
      <c r="CF372" s="285"/>
      <c r="CG372" s="285"/>
      <c r="CH372" s="285"/>
      <c r="CI372" s="285"/>
      <c r="CJ372" s="285"/>
      <c r="CK372" s="285"/>
      <c r="CL372" s="285"/>
      <c r="CM372" s="285"/>
      <c r="CN372" s="285"/>
      <c r="CO372" s="285"/>
      <c r="CP372" s="285"/>
      <c r="CQ372" s="285"/>
      <c r="CR372" s="285"/>
      <c r="CS372" s="285"/>
      <c r="CT372" s="285"/>
      <c r="CU372" s="285"/>
      <c r="CV372" s="285"/>
      <c r="CW372" s="285"/>
      <c r="CX372" s="285"/>
      <c r="CY372" s="285"/>
      <c r="CZ372" s="285"/>
      <c r="DA372" s="285"/>
      <c r="DB372" s="285"/>
      <c r="DC372" s="285"/>
      <c r="DD372" s="285"/>
      <c r="DE372" s="285"/>
      <c r="DF372" s="285"/>
      <c r="DG372" s="285"/>
      <c r="DH372" s="285"/>
      <c r="DI372" s="285"/>
      <c r="DJ372" s="285"/>
      <c r="DK372" s="285"/>
      <c r="DL372" s="285"/>
    </row>
    <row r="373" s="248" customFormat="1" ht="17.8" customHeight="1" spans="1:116">
      <c r="A373" s="258">
        <v>179</v>
      </c>
      <c r="B373" s="259" t="s">
        <v>9</v>
      </c>
      <c r="C373" s="260" t="s">
        <v>161</v>
      </c>
      <c r="D373" s="266" t="s">
        <v>53</v>
      </c>
      <c r="E373" s="37">
        <v>292</v>
      </c>
      <c r="F373" s="262" t="s">
        <v>45</v>
      </c>
      <c r="G373" s="39">
        <f t="shared" ref="G373:G377" si="71">E373+I373-I374</f>
        <v>292</v>
      </c>
      <c r="H373" s="40" t="s">
        <v>46</v>
      </c>
      <c r="I373" s="40">
        <f t="shared" si="70"/>
        <v>0</v>
      </c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  <c r="W373" s="277"/>
      <c r="X373" s="277"/>
      <c r="Y373" s="277"/>
      <c r="Z373" s="277"/>
      <c r="AA373" s="277"/>
      <c r="AB373" s="277"/>
      <c r="AC373" s="277"/>
      <c r="AD373" s="277"/>
      <c r="AE373" s="277"/>
      <c r="AF373" s="277"/>
      <c r="AG373" s="277"/>
      <c r="AH373" s="277"/>
      <c r="AI373" s="277"/>
      <c r="AJ373" s="277"/>
      <c r="AK373" s="277"/>
      <c r="AL373" s="277"/>
      <c r="AM373" s="277"/>
      <c r="AN373" s="277"/>
      <c r="AO373" s="67"/>
      <c r="AP373" s="90"/>
      <c r="AQ373" s="284"/>
      <c r="AR373" s="284"/>
      <c r="AS373" s="99"/>
      <c r="AT373" s="99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  <c r="BO373" s="90"/>
      <c r="BP373" s="90"/>
      <c r="BQ373" s="90"/>
      <c r="BR373" s="90"/>
      <c r="BS373" s="90"/>
      <c r="BT373" s="90"/>
      <c r="BU373" s="90"/>
      <c r="BV373" s="90"/>
      <c r="BW373" s="90"/>
      <c r="BX373" s="90"/>
      <c r="BY373" s="90"/>
      <c r="BZ373" s="90"/>
      <c r="CA373" s="90"/>
      <c r="CB373" s="90"/>
      <c r="CC373" s="90"/>
      <c r="CD373" s="90"/>
      <c r="CE373" s="90"/>
      <c r="CF373" s="90"/>
      <c r="CG373" s="90"/>
      <c r="CH373" s="90"/>
      <c r="CI373" s="90"/>
      <c r="CJ373" s="90"/>
      <c r="CK373" s="90"/>
      <c r="CL373" s="90"/>
      <c r="CM373" s="90"/>
      <c r="CN373" s="90"/>
      <c r="CO373" s="90"/>
      <c r="CP373" s="90"/>
      <c r="CQ373" s="90"/>
      <c r="CR373" s="90"/>
      <c r="CS373" s="90"/>
      <c r="CT373" s="90"/>
      <c r="CU373" s="90"/>
      <c r="CV373" s="90"/>
      <c r="CW373" s="90"/>
      <c r="CX373" s="90"/>
      <c r="CY373" s="90"/>
      <c r="CZ373" s="90"/>
      <c r="DA373" s="90"/>
      <c r="DB373" s="90"/>
      <c r="DC373" s="90"/>
      <c r="DD373" s="90"/>
      <c r="DE373" s="90"/>
      <c r="DF373" s="90"/>
      <c r="DG373" s="90"/>
      <c r="DH373" s="90"/>
      <c r="DI373" s="90"/>
      <c r="DJ373" s="90"/>
      <c r="DK373" s="90"/>
      <c r="DL373" s="90"/>
    </row>
    <row r="374" s="249" customFormat="1" ht="17.8" customHeight="1" spans="1:116">
      <c r="A374" s="263"/>
      <c r="B374" s="259"/>
      <c r="C374" s="264"/>
      <c r="D374" s="261"/>
      <c r="E374" s="43"/>
      <c r="F374" s="265"/>
      <c r="G374" s="45"/>
      <c r="H374" s="46" t="s">
        <v>47</v>
      </c>
      <c r="I374" s="46">
        <f t="shared" si="70"/>
        <v>0</v>
      </c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5"/>
      <c r="AG374" s="275"/>
      <c r="AH374" s="275"/>
      <c r="AI374" s="275"/>
      <c r="AJ374" s="275"/>
      <c r="AK374" s="275"/>
      <c r="AL374" s="275"/>
      <c r="AM374" s="275"/>
      <c r="AN374" s="275"/>
      <c r="AO374" s="65"/>
      <c r="AP374" s="285"/>
      <c r="AQ374" s="286"/>
      <c r="AR374" s="286"/>
      <c r="AS374" s="32"/>
      <c r="AT374" s="32"/>
      <c r="AU374" s="285"/>
      <c r="AV374" s="285"/>
      <c r="AW374" s="285"/>
      <c r="AX374" s="285"/>
      <c r="AY374" s="285"/>
      <c r="AZ374" s="285"/>
      <c r="BA374" s="285"/>
      <c r="BB374" s="285"/>
      <c r="BC374" s="285"/>
      <c r="BD374" s="285"/>
      <c r="BE374" s="285"/>
      <c r="BF374" s="285"/>
      <c r="BG374" s="285"/>
      <c r="BH374" s="285"/>
      <c r="BI374" s="285"/>
      <c r="BJ374" s="285"/>
      <c r="BK374" s="285"/>
      <c r="BL374" s="285"/>
      <c r="BM374" s="285"/>
      <c r="BN374" s="285"/>
      <c r="BO374" s="285"/>
      <c r="BP374" s="285"/>
      <c r="BQ374" s="285"/>
      <c r="BR374" s="285"/>
      <c r="BS374" s="285"/>
      <c r="BT374" s="285"/>
      <c r="BU374" s="285"/>
      <c r="BV374" s="285"/>
      <c r="BW374" s="285"/>
      <c r="BX374" s="285"/>
      <c r="BY374" s="285"/>
      <c r="BZ374" s="285"/>
      <c r="CA374" s="285"/>
      <c r="CB374" s="285"/>
      <c r="CC374" s="285"/>
      <c r="CD374" s="285"/>
      <c r="CE374" s="285"/>
      <c r="CF374" s="285"/>
      <c r="CG374" s="285"/>
      <c r="CH374" s="285"/>
      <c r="CI374" s="285"/>
      <c r="CJ374" s="285"/>
      <c r="CK374" s="285"/>
      <c r="CL374" s="285"/>
      <c r="CM374" s="285"/>
      <c r="CN374" s="285"/>
      <c r="CO374" s="285"/>
      <c r="CP374" s="285"/>
      <c r="CQ374" s="285"/>
      <c r="CR374" s="285"/>
      <c r="CS374" s="285"/>
      <c r="CT374" s="285"/>
      <c r="CU374" s="285"/>
      <c r="CV374" s="285"/>
      <c r="CW374" s="285"/>
      <c r="CX374" s="285"/>
      <c r="CY374" s="285"/>
      <c r="CZ374" s="285"/>
      <c r="DA374" s="285"/>
      <c r="DB374" s="285"/>
      <c r="DC374" s="285"/>
      <c r="DD374" s="285"/>
      <c r="DE374" s="285"/>
      <c r="DF374" s="285"/>
      <c r="DG374" s="285"/>
      <c r="DH374" s="285"/>
      <c r="DI374" s="285"/>
      <c r="DJ374" s="285"/>
      <c r="DK374" s="285"/>
      <c r="DL374" s="285"/>
    </row>
    <row r="375" s="248" customFormat="1" ht="17.8" customHeight="1" spans="1:116">
      <c r="A375" s="258">
        <v>180</v>
      </c>
      <c r="B375" s="259" t="s">
        <v>9</v>
      </c>
      <c r="C375" s="260" t="s">
        <v>162</v>
      </c>
      <c r="D375" s="261" t="s">
        <v>44</v>
      </c>
      <c r="E375" s="37">
        <v>1727</v>
      </c>
      <c r="F375" s="262" t="s">
        <v>45</v>
      </c>
      <c r="G375" s="39">
        <f t="shared" si="71"/>
        <v>1727</v>
      </c>
      <c r="H375" s="40" t="s">
        <v>46</v>
      </c>
      <c r="I375" s="40">
        <f t="shared" si="70"/>
        <v>0</v>
      </c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  <c r="W375" s="277"/>
      <c r="X375" s="277"/>
      <c r="Y375" s="277"/>
      <c r="Z375" s="277"/>
      <c r="AA375" s="277"/>
      <c r="AB375" s="277"/>
      <c r="AC375" s="277"/>
      <c r="AD375" s="277"/>
      <c r="AE375" s="277"/>
      <c r="AF375" s="277"/>
      <c r="AG375" s="277"/>
      <c r="AH375" s="277"/>
      <c r="AI375" s="277"/>
      <c r="AJ375" s="277"/>
      <c r="AK375" s="277"/>
      <c r="AL375" s="277"/>
      <c r="AM375" s="277"/>
      <c r="AN375" s="277"/>
      <c r="AO375" s="67"/>
      <c r="AP375" s="90"/>
      <c r="AQ375" s="284"/>
      <c r="AR375" s="284"/>
      <c r="AS375" s="99"/>
      <c r="AT375" s="99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  <c r="BO375" s="90"/>
      <c r="BP375" s="90"/>
      <c r="BQ375" s="90"/>
      <c r="BR375" s="90"/>
      <c r="BS375" s="90"/>
      <c r="BT375" s="90"/>
      <c r="BU375" s="90"/>
      <c r="BV375" s="90"/>
      <c r="BW375" s="90"/>
      <c r="BX375" s="90"/>
      <c r="BY375" s="90"/>
      <c r="BZ375" s="90"/>
      <c r="CA375" s="90"/>
      <c r="CB375" s="90"/>
      <c r="CC375" s="90"/>
      <c r="CD375" s="90"/>
      <c r="CE375" s="90"/>
      <c r="CF375" s="90"/>
      <c r="CG375" s="90"/>
      <c r="CH375" s="90"/>
      <c r="CI375" s="90"/>
      <c r="CJ375" s="90"/>
      <c r="CK375" s="90"/>
      <c r="CL375" s="90"/>
      <c r="CM375" s="90"/>
      <c r="CN375" s="90"/>
      <c r="CO375" s="90"/>
      <c r="CP375" s="90"/>
      <c r="CQ375" s="90"/>
      <c r="CR375" s="90"/>
      <c r="CS375" s="90"/>
      <c r="CT375" s="90"/>
      <c r="CU375" s="90"/>
      <c r="CV375" s="90"/>
      <c r="CW375" s="90"/>
      <c r="CX375" s="90"/>
      <c r="CY375" s="90"/>
      <c r="CZ375" s="90"/>
      <c r="DA375" s="90"/>
      <c r="DB375" s="90"/>
      <c r="DC375" s="90"/>
      <c r="DD375" s="90"/>
      <c r="DE375" s="90"/>
      <c r="DF375" s="90"/>
      <c r="DG375" s="90"/>
      <c r="DH375" s="90"/>
      <c r="DI375" s="90"/>
      <c r="DJ375" s="90"/>
      <c r="DK375" s="90"/>
      <c r="DL375" s="90"/>
    </row>
    <row r="376" s="249" customFormat="1" ht="17.8" customHeight="1" spans="1:116">
      <c r="A376" s="263"/>
      <c r="B376" s="259"/>
      <c r="C376" s="264"/>
      <c r="D376" s="261"/>
      <c r="E376" s="43"/>
      <c r="F376" s="265"/>
      <c r="G376" s="45"/>
      <c r="H376" s="46" t="s">
        <v>47</v>
      </c>
      <c r="I376" s="46">
        <f t="shared" si="70"/>
        <v>0</v>
      </c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  <c r="AB376" s="275"/>
      <c r="AC376" s="275"/>
      <c r="AD376" s="275"/>
      <c r="AE376" s="275"/>
      <c r="AF376" s="275"/>
      <c r="AG376" s="275"/>
      <c r="AH376" s="275"/>
      <c r="AI376" s="275"/>
      <c r="AJ376" s="275"/>
      <c r="AK376" s="275"/>
      <c r="AL376" s="275"/>
      <c r="AM376" s="275"/>
      <c r="AN376" s="275"/>
      <c r="AO376" s="65"/>
      <c r="AP376" s="285"/>
      <c r="AQ376" s="286"/>
      <c r="AR376" s="286"/>
      <c r="AS376" s="32"/>
      <c r="AT376" s="32"/>
      <c r="AU376" s="285"/>
      <c r="AV376" s="285"/>
      <c r="AW376" s="285"/>
      <c r="AX376" s="285"/>
      <c r="AY376" s="285"/>
      <c r="AZ376" s="285"/>
      <c r="BA376" s="285"/>
      <c r="BB376" s="285"/>
      <c r="BC376" s="285"/>
      <c r="BD376" s="285"/>
      <c r="BE376" s="285"/>
      <c r="BF376" s="285"/>
      <c r="BG376" s="285"/>
      <c r="BH376" s="285"/>
      <c r="BI376" s="285"/>
      <c r="BJ376" s="285"/>
      <c r="BK376" s="285"/>
      <c r="BL376" s="285"/>
      <c r="BM376" s="285"/>
      <c r="BN376" s="285"/>
      <c r="BO376" s="285"/>
      <c r="BP376" s="285"/>
      <c r="BQ376" s="285"/>
      <c r="BR376" s="285"/>
      <c r="BS376" s="285"/>
      <c r="BT376" s="285"/>
      <c r="BU376" s="285"/>
      <c r="BV376" s="285"/>
      <c r="BW376" s="285"/>
      <c r="BX376" s="285"/>
      <c r="BY376" s="285"/>
      <c r="BZ376" s="285"/>
      <c r="CA376" s="285"/>
      <c r="CB376" s="285"/>
      <c r="CC376" s="285"/>
      <c r="CD376" s="285"/>
      <c r="CE376" s="285"/>
      <c r="CF376" s="285"/>
      <c r="CG376" s="285"/>
      <c r="CH376" s="285"/>
      <c r="CI376" s="285"/>
      <c r="CJ376" s="285"/>
      <c r="CK376" s="285"/>
      <c r="CL376" s="285"/>
      <c r="CM376" s="285"/>
      <c r="CN376" s="285"/>
      <c r="CO376" s="285"/>
      <c r="CP376" s="285"/>
      <c r="CQ376" s="285"/>
      <c r="CR376" s="285"/>
      <c r="CS376" s="285"/>
      <c r="CT376" s="285"/>
      <c r="CU376" s="285"/>
      <c r="CV376" s="285"/>
      <c r="CW376" s="285"/>
      <c r="CX376" s="285"/>
      <c r="CY376" s="285"/>
      <c r="CZ376" s="285"/>
      <c r="DA376" s="285"/>
      <c r="DB376" s="285"/>
      <c r="DC376" s="285"/>
      <c r="DD376" s="285"/>
      <c r="DE376" s="285"/>
      <c r="DF376" s="285"/>
      <c r="DG376" s="285"/>
      <c r="DH376" s="285"/>
      <c r="DI376" s="285"/>
      <c r="DJ376" s="285"/>
      <c r="DK376" s="285"/>
      <c r="DL376" s="285"/>
    </row>
    <row r="377" s="248" customFormat="1" ht="17.8" customHeight="1" spans="1:116">
      <c r="A377" s="258">
        <v>181</v>
      </c>
      <c r="B377" s="259" t="s">
        <v>9</v>
      </c>
      <c r="C377" s="260" t="s">
        <v>162</v>
      </c>
      <c r="D377" s="261" t="s">
        <v>48</v>
      </c>
      <c r="E377" s="37">
        <v>0</v>
      </c>
      <c r="F377" s="262" t="s">
        <v>45</v>
      </c>
      <c r="G377" s="39">
        <f t="shared" si="71"/>
        <v>0</v>
      </c>
      <c r="H377" s="40" t="s">
        <v>46</v>
      </c>
      <c r="I377" s="40">
        <f t="shared" si="70"/>
        <v>0</v>
      </c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  <c r="W377" s="277"/>
      <c r="X377" s="277"/>
      <c r="Y377" s="277"/>
      <c r="Z377" s="277"/>
      <c r="AA377" s="277"/>
      <c r="AB377" s="277"/>
      <c r="AC377" s="277"/>
      <c r="AD377" s="277"/>
      <c r="AE377" s="277"/>
      <c r="AF377" s="277"/>
      <c r="AG377" s="277"/>
      <c r="AH377" s="277"/>
      <c r="AI377" s="277"/>
      <c r="AJ377" s="277"/>
      <c r="AK377" s="277"/>
      <c r="AL377" s="277"/>
      <c r="AM377" s="277"/>
      <c r="AN377" s="277"/>
      <c r="AO377" s="67"/>
      <c r="AP377" s="90"/>
      <c r="AQ377" s="284"/>
      <c r="AR377" s="284"/>
      <c r="AS377" s="99"/>
      <c r="AT377" s="99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  <c r="BO377" s="90"/>
      <c r="BP377" s="90"/>
      <c r="BQ377" s="90"/>
      <c r="BR377" s="90"/>
      <c r="BS377" s="90"/>
      <c r="BT377" s="90"/>
      <c r="BU377" s="90"/>
      <c r="BV377" s="90"/>
      <c r="BW377" s="90"/>
      <c r="BX377" s="90"/>
      <c r="BY377" s="90"/>
      <c r="BZ377" s="90"/>
      <c r="CA377" s="90"/>
      <c r="CB377" s="90"/>
      <c r="CC377" s="90"/>
      <c r="CD377" s="90"/>
      <c r="CE377" s="90"/>
      <c r="CF377" s="90"/>
      <c r="CG377" s="90"/>
      <c r="CH377" s="90"/>
      <c r="CI377" s="90"/>
      <c r="CJ377" s="90"/>
      <c r="CK377" s="90"/>
      <c r="CL377" s="90"/>
      <c r="CM377" s="90"/>
      <c r="CN377" s="90"/>
      <c r="CO377" s="90"/>
      <c r="CP377" s="90"/>
      <c r="CQ377" s="90"/>
      <c r="CR377" s="90"/>
      <c r="CS377" s="90"/>
      <c r="CT377" s="90"/>
      <c r="CU377" s="90"/>
      <c r="CV377" s="90"/>
      <c r="CW377" s="90"/>
      <c r="CX377" s="90"/>
      <c r="CY377" s="90"/>
      <c r="CZ377" s="90"/>
      <c r="DA377" s="90"/>
      <c r="DB377" s="90"/>
      <c r="DC377" s="90"/>
      <c r="DD377" s="90"/>
      <c r="DE377" s="90"/>
      <c r="DF377" s="90"/>
      <c r="DG377" s="90"/>
      <c r="DH377" s="90"/>
      <c r="DI377" s="90"/>
      <c r="DJ377" s="90"/>
      <c r="DK377" s="90"/>
      <c r="DL377" s="90"/>
    </row>
    <row r="378" s="249" customFormat="1" ht="17.8" customHeight="1" spans="1:116">
      <c r="A378" s="263"/>
      <c r="B378" s="259"/>
      <c r="C378" s="264"/>
      <c r="D378" s="261"/>
      <c r="E378" s="43"/>
      <c r="F378" s="265"/>
      <c r="G378" s="45"/>
      <c r="H378" s="46" t="s">
        <v>47</v>
      </c>
      <c r="I378" s="46">
        <f t="shared" si="70"/>
        <v>0</v>
      </c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  <c r="AB378" s="275"/>
      <c r="AC378" s="275"/>
      <c r="AD378" s="275"/>
      <c r="AE378" s="275"/>
      <c r="AF378" s="275"/>
      <c r="AG378" s="275"/>
      <c r="AH378" s="275"/>
      <c r="AI378" s="275"/>
      <c r="AJ378" s="275"/>
      <c r="AK378" s="275"/>
      <c r="AL378" s="275"/>
      <c r="AM378" s="275"/>
      <c r="AN378" s="275"/>
      <c r="AO378" s="65"/>
      <c r="AP378" s="285"/>
      <c r="AQ378" s="286"/>
      <c r="AR378" s="286"/>
      <c r="AS378" s="32"/>
      <c r="AT378" s="32"/>
      <c r="AU378" s="285"/>
      <c r="AV378" s="285"/>
      <c r="AW378" s="285"/>
      <c r="AX378" s="285"/>
      <c r="AY378" s="285"/>
      <c r="AZ378" s="285"/>
      <c r="BA378" s="285"/>
      <c r="BB378" s="285"/>
      <c r="BC378" s="285"/>
      <c r="BD378" s="285"/>
      <c r="BE378" s="285"/>
      <c r="BF378" s="285"/>
      <c r="BG378" s="285"/>
      <c r="BH378" s="285"/>
      <c r="BI378" s="285"/>
      <c r="BJ378" s="285"/>
      <c r="BK378" s="285"/>
      <c r="BL378" s="285"/>
      <c r="BM378" s="285"/>
      <c r="BN378" s="285"/>
      <c r="BO378" s="285"/>
      <c r="BP378" s="285"/>
      <c r="BQ378" s="285"/>
      <c r="BR378" s="285"/>
      <c r="BS378" s="285"/>
      <c r="BT378" s="285"/>
      <c r="BU378" s="285"/>
      <c r="BV378" s="285"/>
      <c r="BW378" s="285"/>
      <c r="BX378" s="285"/>
      <c r="BY378" s="285"/>
      <c r="BZ378" s="285"/>
      <c r="CA378" s="285"/>
      <c r="CB378" s="285"/>
      <c r="CC378" s="285"/>
      <c r="CD378" s="285"/>
      <c r="CE378" s="285"/>
      <c r="CF378" s="285"/>
      <c r="CG378" s="285"/>
      <c r="CH378" s="285"/>
      <c r="CI378" s="285"/>
      <c r="CJ378" s="285"/>
      <c r="CK378" s="285"/>
      <c r="CL378" s="285"/>
      <c r="CM378" s="285"/>
      <c r="CN378" s="285"/>
      <c r="CO378" s="285"/>
      <c r="CP378" s="285"/>
      <c r="CQ378" s="285"/>
      <c r="CR378" s="285"/>
      <c r="CS378" s="285"/>
      <c r="CT378" s="285"/>
      <c r="CU378" s="285"/>
      <c r="CV378" s="285"/>
      <c r="CW378" s="285"/>
      <c r="CX378" s="285"/>
      <c r="CY378" s="285"/>
      <c r="CZ378" s="285"/>
      <c r="DA378" s="285"/>
      <c r="DB378" s="285"/>
      <c r="DC378" s="285"/>
      <c r="DD378" s="285"/>
      <c r="DE378" s="285"/>
      <c r="DF378" s="285"/>
      <c r="DG378" s="285"/>
      <c r="DH378" s="285"/>
      <c r="DI378" s="285"/>
      <c r="DJ378" s="285"/>
      <c r="DK378" s="285"/>
      <c r="DL378" s="285"/>
    </row>
    <row r="379" s="248" customFormat="1" ht="17.8" customHeight="1" spans="1:116">
      <c r="A379" s="258">
        <v>182</v>
      </c>
      <c r="B379" s="259" t="s">
        <v>163</v>
      </c>
      <c r="C379" s="260" t="s">
        <v>164</v>
      </c>
      <c r="D379" s="266" t="s">
        <v>44</v>
      </c>
      <c r="E379" s="37">
        <v>48265</v>
      </c>
      <c r="F379" s="262" t="s">
        <v>45</v>
      </c>
      <c r="G379" s="39">
        <f t="shared" ref="G379:G383" si="72">E379+I379-I380</f>
        <v>48265</v>
      </c>
      <c r="H379" s="40" t="s">
        <v>46</v>
      </c>
      <c r="I379" s="40">
        <f t="shared" si="70"/>
        <v>0</v>
      </c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  <c r="W379" s="277"/>
      <c r="X379" s="277"/>
      <c r="Y379" s="277"/>
      <c r="Z379" s="277"/>
      <c r="AA379" s="277"/>
      <c r="AB379" s="277"/>
      <c r="AC379" s="277"/>
      <c r="AD379" s="277"/>
      <c r="AE379" s="277"/>
      <c r="AF379" s="277"/>
      <c r="AG379" s="277"/>
      <c r="AH379" s="277"/>
      <c r="AI379" s="277"/>
      <c r="AJ379" s="277"/>
      <c r="AK379" s="277"/>
      <c r="AL379" s="277"/>
      <c r="AM379" s="277"/>
      <c r="AN379" s="277"/>
      <c r="AO379" s="67"/>
      <c r="AP379" s="90"/>
      <c r="AQ379" s="284"/>
      <c r="AR379" s="284"/>
      <c r="AS379" s="99"/>
      <c r="AT379" s="99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  <c r="BO379" s="90"/>
      <c r="BP379" s="90"/>
      <c r="BQ379" s="90"/>
      <c r="BR379" s="90"/>
      <c r="BS379" s="90"/>
      <c r="BT379" s="90"/>
      <c r="BU379" s="90"/>
      <c r="BV379" s="90"/>
      <c r="BW379" s="90"/>
      <c r="BX379" s="90"/>
      <c r="BY379" s="90"/>
      <c r="BZ379" s="90"/>
      <c r="CA379" s="90"/>
      <c r="CB379" s="90"/>
      <c r="CC379" s="90"/>
      <c r="CD379" s="90"/>
      <c r="CE379" s="90"/>
      <c r="CF379" s="90"/>
      <c r="CG379" s="90"/>
      <c r="CH379" s="90"/>
      <c r="CI379" s="90"/>
      <c r="CJ379" s="90"/>
      <c r="CK379" s="90"/>
      <c r="CL379" s="90"/>
      <c r="CM379" s="90"/>
      <c r="CN379" s="90"/>
      <c r="CO379" s="90"/>
      <c r="CP379" s="90"/>
      <c r="CQ379" s="90"/>
      <c r="CR379" s="90"/>
      <c r="CS379" s="90"/>
      <c r="CT379" s="90"/>
      <c r="CU379" s="90"/>
      <c r="CV379" s="90"/>
      <c r="CW379" s="90"/>
      <c r="CX379" s="90"/>
      <c r="CY379" s="90"/>
      <c r="CZ379" s="90"/>
      <c r="DA379" s="90"/>
      <c r="DB379" s="90"/>
      <c r="DC379" s="90"/>
      <c r="DD379" s="90"/>
      <c r="DE379" s="90"/>
      <c r="DF379" s="90"/>
      <c r="DG379" s="90"/>
      <c r="DH379" s="90"/>
      <c r="DI379" s="90"/>
      <c r="DJ379" s="90"/>
      <c r="DK379" s="90"/>
      <c r="DL379" s="90"/>
    </row>
    <row r="380" s="249" customFormat="1" ht="17.8" customHeight="1" spans="1:116">
      <c r="A380" s="263"/>
      <c r="B380" s="259"/>
      <c r="C380" s="264"/>
      <c r="D380" s="261"/>
      <c r="E380" s="43"/>
      <c r="F380" s="265"/>
      <c r="G380" s="45"/>
      <c r="H380" s="46" t="s">
        <v>47</v>
      </c>
      <c r="I380" s="46">
        <f t="shared" si="70"/>
        <v>0</v>
      </c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  <c r="AB380" s="275"/>
      <c r="AC380" s="275"/>
      <c r="AD380" s="275"/>
      <c r="AE380" s="275"/>
      <c r="AF380" s="275"/>
      <c r="AG380" s="275"/>
      <c r="AH380" s="275"/>
      <c r="AI380" s="275"/>
      <c r="AJ380" s="275"/>
      <c r="AK380" s="275"/>
      <c r="AL380" s="275"/>
      <c r="AM380" s="275"/>
      <c r="AN380" s="275"/>
      <c r="AO380" s="65"/>
      <c r="AP380" s="285"/>
      <c r="AQ380" s="286"/>
      <c r="AR380" s="286"/>
      <c r="AS380" s="32"/>
      <c r="AT380" s="32"/>
      <c r="AU380" s="285"/>
      <c r="AV380" s="285"/>
      <c r="AW380" s="285"/>
      <c r="AX380" s="285"/>
      <c r="AY380" s="285"/>
      <c r="AZ380" s="285"/>
      <c r="BA380" s="285"/>
      <c r="BB380" s="285"/>
      <c r="BC380" s="285"/>
      <c r="BD380" s="285"/>
      <c r="BE380" s="285"/>
      <c r="BF380" s="285"/>
      <c r="BG380" s="285"/>
      <c r="BH380" s="285"/>
      <c r="BI380" s="285"/>
      <c r="BJ380" s="285"/>
      <c r="BK380" s="285"/>
      <c r="BL380" s="285"/>
      <c r="BM380" s="285"/>
      <c r="BN380" s="285"/>
      <c r="BO380" s="285"/>
      <c r="BP380" s="285"/>
      <c r="BQ380" s="285"/>
      <c r="BR380" s="285"/>
      <c r="BS380" s="285"/>
      <c r="BT380" s="285"/>
      <c r="BU380" s="285"/>
      <c r="BV380" s="285"/>
      <c r="BW380" s="285"/>
      <c r="BX380" s="285"/>
      <c r="BY380" s="285"/>
      <c r="BZ380" s="285"/>
      <c r="CA380" s="285"/>
      <c r="CB380" s="285"/>
      <c r="CC380" s="285"/>
      <c r="CD380" s="285"/>
      <c r="CE380" s="285"/>
      <c r="CF380" s="285"/>
      <c r="CG380" s="285"/>
      <c r="CH380" s="285"/>
      <c r="CI380" s="285"/>
      <c r="CJ380" s="285"/>
      <c r="CK380" s="285"/>
      <c r="CL380" s="285"/>
      <c r="CM380" s="285"/>
      <c r="CN380" s="285"/>
      <c r="CO380" s="285"/>
      <c r="CP380" s="285"/>
      <c r="CQ380" s="285"/>
      <c r="CR380" s="285"/>
      <c r="CS380" s="285"/>
      <c r="CT380" s="285"/>
      <c r="CU380" s="285"/>
      <c r="CV380" s="285"/>
      <c r="CW380" s="285"/>
      <c r="CX380" s="285"/>
      <c r="CY380" s="285"/>
      <c r="CZ380" s="285"/>
      <c r="DA380" s="285"/>
      <c r="DB380" s="285"/>
      <c r="DC380" s="285"/>
      <c r="DD380" s="285"/>
      <c r="DE380" s="285"/>
      <c r="DF380" s="285"/>
      <c r="DG380" s="285"/>
      <c r="DH380" s="285"/>
      <c r="DI380" s="285"/>
      <c r="DJ380" s="285"/>
      <c r="DK380" s="285"/>
      <c r="DL380" s="285"/>
    </row>
    <row r="381" s="248" customFormat="1" ht="17.8" customHeight="1" spans="1:116">
      <c r="A381" s="258">
        <v>183</v>
      </c>
      <c r="B381" s="259" t="s">
        <v>163</v>
      </c>
      <c r="C381" s="260" t="s">
        <v>165</v>
      </c>
      <c r="D381" s="261" t="s">
        <v>44</v>
      </c>
      <c r="E381" s="37">
        <v>36110</v>
      </c>
      <c r="F381" s="262" t="s">
        <v>45</v>
      </c>
      <c r="G381" s="39">
        <f t="shared" si="72"/>
        <v>54110</v>
      </c>
      <c r="H381" s="40" t="s">
        <v>46</v>
      </c>
      <c r="I381" s="40">
        <f t="shared" si="70"/>
        <v>18000</v>
      </c>
      <c r="J381" s="277"/>
      <c r="K381" s="277"/>
      <c r="L381" s="277"/>
      <c r="M381" s="277"/>
      <c r="N381" s="277">
        <v>18000</v>
      </c>
      <c r="O381" s="277"/>
      <c r="P381" s="277"/>
      <c r="Q381" s="277"/>
      <c r="R381" s="277"/>
      <c r="S381" s="277"/>
      <c r="T381" s="277"/>
      <c r="U381" s="277"/>
      <c r="V381" s="277"/>
      <c r="W381" s="277"/>
      <c r="X381" s="277"/>
      <c r="Y381" s="277"/>
      <c r="Z381" s="277"/>
      <c r="AA381" s="277"/>
      <c r="AB381" s="277"/>
      <c r="AC381" s="277"/>
      <c r="AD381" s="277"/>
      <c r="AE381" s="277"/>
      <c r="AF381" s="277"/>
      <c r="AG381" s="277"/>
      <c r="AH381" s="277"/>
      <c r="AI381" s="277"/>
      <c r="AJ381" s="277"/>
      <c r="AK381" s="277"/>
      <c r="AL381" s="277"/>
      <c r="AM381" s="277"/>
      <c r="AN381" s="277"/>
      <c r="AO381" s="67"/>
      <c r="AP381" s="90"/>
      <c r="AQ381" s="284"/>
      <c r="AR381" s="284"/>
      <c r="AS381" s="99"/>
      <c r="AT381" s="99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  <c r="BO381" s="90"/>
      <c r="BP381" s="90"/>
      <c r="BQ381" s="90"/>
      <c r="BR381" s="90"/>
      <c r="BS381" s="90"/>
      <c r="BT381" s="90"/>
      <c r="BU381" s="90"/>
      <c r="BV381" s="90"/>
      <c r="BW381" s="90"/>
      <c r="BX381" s="90"/>
      <c r="BY381" s="90"/>
      <c r="BZ381" s="90"/>
      <c r="CA381" s="90"/>
      <c r="CB381" s="90"/>
      <c r="CC381" s="90"/>
      <c r="CD381" s="90"/>
      <c r="CE381" s="90"/>
      <c r="CF381" s="90"/>
      <c r="CG381" s="90"/>
      <c r="CH381" s="90"/>
      <c r="CI381" s="90"/>
      <c r="CJ381" s="90"/>
      <c r="CK381" s="90"/>
      <c r="CL381" s="90"/>
      <c r="CM381" s="90"/>
      <c r="CN381" s="90"/>
      <c r="CO381" s="90"/>
      <c r="CP381" s="90"/>
      <c r="CQ381" s="90"/>
      <c r="CR381" s="90"/>
      <c r="CS381" s="90"/>
      <c r="CT381" s="90"/>
      <c r="CU381" s="90"/>
      <c r="CV381" s="90"/>
      <c r="CW381" s="90"/>
      <c r="CX381" s="90"/>
      <c r="CY381" s="90"/>
      <c r="CZ381" s="90"/>
      <c r="DA381" s="90"/>
      <c r="DB381" s="90"/>
      <c r="DC381" s="90"/>
      <c r="DD381" s="90"/>
      <c r="DE381" s="90"/>
      <c r="DF381" s="90"/>
      <c r="DG381" s="90"/>
      <c r="DH381" s="90"/>
      <c r="DI381" s="90"/>
      <c r="DJ381" s="90"/>
      <c r="DK381" s="90"/>
      <c r="DL381" s="90"/>
    </row>
    <row r="382" s="249" customFormat="1" ht="17.8" customHeight="1" spans="1:116">
      <c r="A382" s="263"/>
      <c r="B382" s="259"/>
      <c r="C382" s="264"/>
      <c r="D382" s="261"/>
      <c r="E382" s="43"/>
      <c r="F382" s="265"/>
      <c r="G382" s="45"/>
      <c r="H382" s="46" t="s">
        <v>47</v>
      </c>
      <c r="I382" s="46">
        <f t="shared" si="70"/>
        <v>0</v>
      </c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  <c r="AB382" s="275"/>
      <c r="AC382" s="275"/>
      <c r="AD382" s="275"/>
      <c r="AE382" s="275"/>
      <c r="AF382" s="275"/>
      <c r="AG382" s="275"/>
      <c r="AH382" s="275"/>
      <c r="AI382" s="275"/>
      <c r="AJ382" s="275"/>
      <c r="AK382" s="275"/>
      <c r="AL382" s="275"/>
      <c r="AM382" s="275"/>
      <c r="AN382" s="275"/>
      <c r="AO382" s="65"/>
      <c r="AP382" s="285"/>
      <c r="AQ382" s="286"/>
      <c r="AR382" s="286"/>
      <c r="AS382" s="32"/>
      <c r="AT382" s="32"/>
      <c r="AU382" s="285"/>
      <c r="AV382" s="285"/>
      <c r="AW382" s="285"/>
      <c r="AX382" s="285"/>
      <c r="AY382" s="285"/>
      <c r="AZ382" s="285"/>
      <c r="BA382" s="285"/>
      <c r="BB382" s="285"/>
      <c r="BC382" s="285"/>
      <c r="BD382" s="285"/>
      <c r="BE382" s="285"/>
      <c r="BF382" s="285"/>
      <c r="BG382" s="285"/>
      <c r="BH382" s="285"/>
      <c r="BI382" s="285"/>
      <c r="BJ382" s="285"/>
      <c r="BK382" s="285"/>
      <c r="BL382" s="285"/>
      <c r="BM382" s="285"/>
      <c r="BN382" s="285"/>
      <c r="BO382" s="285"/>
      <c r="BP382" s="285"/>
      <c r="BQ382" s="285"/>
      <c r="BR382" s="285"/>
      <c r="BS382" s="285"/>
      <c r="BT382" s="285"/>
      <c r="BU382" s="285"/>
      <c r="BV382" s="285"/>
      <c r="BW382" s="285"/>
      <c r="BX382" s="285"/>
      <c r="BY382" s="285"/>
      <c r="BZ382" s="285"/>
      <c r="CA382" s="285"/>
      <c r="CB382" s="285"/>
      <c r="CC382" s="285"/>
      <c r="CD382" s="285"/>
      <c r="CE382" s="285"/>
      <c r="CF382" s="285"/>
      <c r="CG382" s="285"/>
      <c r="CH382" s="285"/>
      <c r="CI382" s="285"/>
      <c r="CJ382" s="285"/>
      <c r="CK382" s="285"/>
      <c r="CL382" s="285"/>
      <c r="CM382" s="285"/>
      <c r="CN382" s="285"/>
      <c r="CO382" s="285"/>
      <c r="CP382" s="285"/>
      <c r="CQ382" s="285"/>
      <c r="CR382" s="285"/>
      <c r="CS382" s="285"/>
      <c r="CT382" s="285"/>
      <c r="CU382" s="285"/>
      <c r="CV382" s="285"/>
      <c r="CW382" s="285"/>
      <c r="CX382" s="285"/>
      <c r="CY382" s="285"/>
      <c r="CZ382" s="285"/>
      <c r="DA382" s="285"/>
      <c r="DB382" s="285"/>
      <c r="DC382" s="285"/>
      <c r="DD382" s="285"/>
      <c r="DE382" s="285"/>
      <c r="DF382" s="285"/>
      <c r="DG382" s="285"/>
      <c r="DH382" s="285"/>
      <c r="DI382" s="285"/>
      <c r="DJ382" s="285"/>
      <c r="DK382" s="285"/>
      <c r="DL382" s="285"/>
    </row>
    <row r="383" s="248" customFormat="1" ht="17.8" customHeight="1" spans="1:116">
      <c r="A383" s="258">
        <v>184</v>
      </c>
      <c r="B383" s="259" t="s">
        <v>163</v>
      </c>
      <c r="C383" s="260" t="s">
        <v>166</v>
      </c>
      <c r="D383" s="266" t="s">
        <v>44</v>
      </c>
      <c r="E383" s="37">
        <v>1720</v>
      </c>
      <c r="F383" s="262" t="s">
        <v>45</v>
      </c>
      <c r="G383" s="39">
        <f t="shared" si="72"/>
        <v>1220</v>
      </c>
      <c r="H383" s="40" t="s">
        <v>46</v>
      </c>
      <c r="I383" s="40">
        <f t="shared" si="70"/>
        <v>0</v>
      </c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  <c r="W383" s="277"/>
      <c r="X383" s="277"/>
      <c r="Y383" s="277"/>
      <c r="Z383" s="277"/>
      <c r="AA383" s="277"/>
      <c r="AB383" s="277"/>
      <c r="AC383" s="277"/>
      <c r="AD383" s="277"/>
      <c r="AE383" s="277"/>
      <c r="AF383" s="277"/>
      <c r="AG383" s="277"/>
      <c r="AH383" s="277"/>
      <c r="AI383" s="277"/>
      <c r="AJ383" s="277"/>
      <c r="AK383" s="277"/>
      <c r="AL383" s="277"/>
      <c r="AM383" s="277"/>
      <c r="AN383" s="277"/>
      <c r="AO383" s="67"/>
      <c r="AP383" s="90"/>
      <c r="AQ383" s="284"/>
      <c r="AR383" s="284"/>
      <c r="AS383" s="99"/>
      <c r="AT383" s="99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  <c r="BO383" s="90"/>
      <c r="BP383" s="90"/>
      <c r="BQ383" s="90"/>
      <c r="BR383" s="90"/>
      <c r="BS383" s="90"/>
      <c r="BT383" s="90"/>
      <c r="BU383" s="90"/>
      <c r="BV383" s="90"/>
      <c r="BW383" s="90"/>
      <c r="BX383" s="90"/>
      <c r="BY383" s="90"/>
      <c r="BZ383" s="90"/>
      <c r="CA383" s="90"/>
      <c r="CB383" s="90"/>
      <c r="CC383" s="90"/>
      <c r="CD383" s="90"/>
      <c r="CE383" s="90"/>
      <c r="CF383" s="90"/>
      <c r="CG383" s="90"/>
      <c r="CH383" s="90"/>
      <c r="CI383" s="90"/>
      <c r="CJ383" s="90"/>
      <c r="CK383" s="90"/>
      <c r="CL383" s="90"/>
      <c r="CM383" s="90"/>
      <c r="CN383" s="90"/>
      <c r="CO383" s="90"/>
      <c r="CP383" s="90"/>
      <c r="CQ383" s="90"/>
      <c r="CR383" s="90"/>
      <c r="CS383" s="90"/>
      <c r="CT383" s="90"/>
      <c r="CU383" s="90"/>
      <c r="CV383" s="90"/>
      <c r="CW383" s="90"/>
      <c r="CX383" s="90"/>
      <c r="CY383" s="90"/>
      <c r="CZ383" s="90"/>
      <c r="DA383" s="90"/>
      <c r="DB383" s="90"/>
      <c r="DC383" s="90"/>
      <c r="DD383" s="90"/>
      <c r="DE383" s="90"/>
      <c r="DF383" s="90"/>
      <c r="DG383" s="90"/>
      <c r="DH383" s="90"/>
      <c r="DI383" s="90"/>
      <c r="DJ383" s="90"/>
      <c r="DK383" s="90"/>
      <c r="DL383" s="90"/>
    </row>
    <row r="384" s="249" customFormat="1" ht="17.8" customHeight="1" spans="1:116">
      <c r="A384" s="263"/>
      <c r="B384" s="259"/>
      <c r="C384" s="264"/>
      <c r="D384" s="261"/>
      <c r="E384" s="43"/>
      <c r="F384" s="265"/>
      <c r="G384" s="45"/>
      <c r="H384" s="46" t="s">
        <v>47</v>
      </c>
      <c r="I384" s="46">
        <f t="shared" si="70"/>
        <v>500</v>
      </c>
      <c r="J384" s="275"/>
      <c r="K384" s="275"/>
      <c r="L384" s="275"/>
      <c r="M384" s="275"/>
      <c r="N384" s="275">
        <v>500</v>
      </c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  <c r="AB384" s="275"/>
      <c r="AC384" s="275"/>
      <c r="AD384" s="275"/>
      <c r="AE384" s="275"/>
      <c r="AF384" s="275"/>
      <c r="AG384" s="275"/>
      <c r="AH384" s="275"/>
      <c r="AI384" s="275"/>
      <c r="AJ384" s="275"/>
      <c r="AK384" s="275"/>
      <c r="AL384" s="275"/>
      <c r="AM384" s="275"/>
      <c r="AN384" s="275"/>
      <c r="AO384" s="65"/>
      <c r="AP384" s="285"/>
      <c r="AQ384" s="286"/>
      <c r="AR384" s="286"/>
      <c r="AS384" s="32"/>
      <c r="AT384" s="32"/>
      <c r="AU384" s="285"/>
      <c r="AV384" s="285"/>
      <c r="AW384" s="285"/>
      <c r="AX384" s="285"/>
      <c r="AY384" s="285"/>
      <c r="AZ384" s="285"/>
      <c r="BA384" s="285"/>
      <c r="BB384" s="285"/>
      <c r="BC384" s="285"/>
      <c r="BD384" s="285"/>
      <c r="BE384" s="285"/>
      <c r="BF384" s="285"/>
      <c r="BG384" s="285"/>
      <c r="BH384" s="285"/>
      <c r="BI384" s="285"/>
      <c r="BJ384" s="285"/>
      <c r="BK384" s="285"/>
      <c r="BL384" s="285"/>
      <c r="BM384" s="285"/>
      <c r="BN384" s="285"/>
      <c r="BO384" s="285"/>
      <c r="BP384" s="285"/>
      <c r="BQ384" s="285"/>
      <c r="BR384" s="285"/>
      <c r="BS384" s="285"/>
      <c r="BT384" s="285"/>
      <c r="BU384" s="285"/>
      <c r="BV384" s="285"/>
      <c r="BW384" s="285"/>
      <c r="BX384" s="285"/>
      <c r="BY384" s="285"/>
      <c r="BZ384" s="285"/>
      <c r="CA384" s="285"/>
      <c r="CB384" s="285"/>
      <c r="CC384" s="285"/>
      <c r="CD384" s="285"/>
      <c r="CE384" s="285"/>
      <c r="CF384" s="285"/>
      <c r="CG384" s="285"/>
      <c r="CH384" s="285"/>
      <c r="CI384" s="285"/>
      <c r="CJ384" s="285"/>
      <c r="CK384" s="285"/>
      <c r="CL384" s="285"/>
      <c r="CM384" s="285"/>
      <c r="CN384" s="285"/>
      <c r="CO384" s="285"/>
      <c r="CP384" s="285"/>
      <c r="CQ384" s="285"/>
      <c r="CR384" s="285"/>
      <c r="CS384" s="285"/>
      <c r="CT384" s="285"/>
      <c r="CU384" s="285"/>
      <c r="CV384" s="285"/>
      <c r="CW384" s="285"/>
      <c r="CX384" s="285"/>
      <c r="CY384" s="285"/>
      <c r="CZ384" s="285"/>
      <c r="DA384" s="285"/>
      <c r="DB384" s="285"/>
      <c r="DC384" s="285"/>
      <c r="DD384" s="285"/>
      <c r="DE384" s="285"/>
      <c r="DF384" s="285"/>
      <c r="DG384" s="285"/>
      <c r="DH384" s="285"/>
      <c r="DI384" s="285"/>
      <c r="DJ384" s="285"/>
      <c r="DK384" s="285"/>
      <c r="DL384" s="285"/>
    </row>
    <row r="385" s="248" customFormat="1" ht="17.8" customHeight="1" spans="1:116">
      <c r="A385" s="258">
        <v>185</v>
      </c>
      <c r="B385" s="259" t="s">
        <v>163</v>
      </c>
      <c r="C385" s="260" t="s">
        <v>167</v>
      </c>
      <c r="D385" s="266" t="s">
        <v>44</v>
      </c>
      <c r="E385" s="37">
        <v>50</v>
      </c>
      <c r="F385" s="262" t="s">
        <v>45</v>
      </c>
      <c r="G385" s="39">
        <f t="shared" ref="G385:G389" si="73">E385+I385-I386</f>
        <v>50</v>
      </c>
      <c r="H385" s="40" t="s">
        <v>46</v>
      </c>
      <c r="I385" s="40">
        <f t="shared" si="70"/>
        <v>0</v>
      </c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  <c r="AA385" s="277"/>
      <c r="AB385" s="277"/>
      <c r="AC385" s="277"/>
      <c r="AD385" s="277"/>
      <c r="AE385" s="277"/>
      <c r="AF385" s="277"/>
      <c r="AG385" s="277"/>
      <c r="AH385" s="277"/>
      <c r="AI385" s="277"/>
      <c r="AJ385" s="277"/>
      <c r="AK385" s="277"/>
      <c r="AL385" s="277"/>
      <c r="AM385" s="277"/>
      <c r="AN385" s="277"/>
      <c r="AO385" s="67"/>
      <c r="AP385" s="90"/>
      <c r="AQ385" s="284"/>
      <c r="AR385" s="284"/>
      <c r="AS385" s="99"/>
      <c r="AT385" s="99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  <c r="BO385" s="90"/>
      <c r="BP385" s="90"/>
      <c r="BQ385" s="90"/>
      <c r="BR385" s="90"/>
      <c r="BS385" s="90"/>
      <c r="BT385" s="90"/>
      <c r="BU385" s="90"/>
      <c r="BV385" s="90"/>
      <c r="BW385" s="90"/>
      <c r="BX385" s="90"/>
      <c r="BY385" s="90"/>
      <c r="BZ385" s="90"/>
      <c r="CA385" s="90"/>
      <c r="CB385" s="90"/>
      <c r="CC385" s="90"/>
      <c r="CD385" s="90"/>
      <c r="CE385" s="90"/>
      <c r="CF385" s="90"/>
      <c r="CG385" s="90"/>
      <c r="CH385" s="90"/>
      <c r="CI385" s="90"/>
      <c r="CJ385" s="90"/>
      <c r="CK385" s="90"/>
      <c r="CL385" s="90"/>
      <c r="CM385" s="90"/>
      <c r="CN385" s="90"/>
      <c r="CO385" s="90"/>
      <c r="CP385" s="90"/>
      <c r="CQ385" s="90"/>
      <c r="CR385" s="90"/>
      <c r="CS385" s="90"/>
      <c r="CT385" s="90"/>
      <c r="CU385" s="90"/>
      <c r="CV385" s="90"/>
      <c r="CW385" s="90"/>
      <c r="CX385" s="90"/>
      <c r="CY385" s="90"/>
      <c r="CZ385" s="90"/>
      <c r="DA385" s="90"/>
      <c r="DB385" s="90"/>
      <c r="DC385" s="90"/>
      <c r="DD385" s="90"/>
      <c r="DE385" s="90"/>
      <c r="DF385" s="90"/>
      <c r="DG385" s="90"/>
      <c r="DH385" s="90"/>
      <c r="DI385" s="90"/>
      <c r="DJ385" s="90"/>
      <c r="DK385" s="90"/>
      <c r="DL385" s="90"/>
    </row>
    <row r="386" s="249" customFormat="1" ht="17.8" customHeight="1" spans="1:116">
      <c r="A386" s="263"/>
      <c r="B386" s="259"/>
      <c r="C386" s="264"/>
      <c r="D386" s="261"/>
      <c r="E386" s="43"/>
      <c r="F386" s="265"/>
      <c r="G386" s="45"/>
      <c r="H386" s="46" t="s">
        <v>47</v>
      </c>
      <c r="I386" s="46">
        <f t="shared" si="70"/>
        <v>0</v>
      </c>
      <c r="J386" s="275"/>
      <c r="K386" s="275"/>
      <c r="L386" s="275"/>
      <c r="M386" s="275"/>
      <c r="N386" s="275"/>
      <c r="O386" s="275"/>
      <c r="P386" s="290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  <c r="AB386" s="275"/>
      <c r="AC386" s="275"/>
      <c r="AD386" s="275"/>
      <c r="AE386" s="275"/>
      <c r="AF386" s="275"/>
      <c r="AG386" s="275"/>
      <c r="AH386" s="275"/>
      <c r="AI386" s="275"/>
      <c r="AJ386" s="275"/>
      <c r="AK386" s="275"/>
      <c r="AL386" s="275"/>
      <c r="AM386" s="275"/>
      <c r="AN386" s="275"/>
      <c r="AO386" s="65"/>
      <c r="AP386" s="285"/>
      <c r="AQ386" s="286"/>
      <c r="AR386" s="286"/>
      <c r="AS386" s="32"/>
      <c r="AT386" s="32"/>
      <c r="AU386" s="285"/>
      <c r="AV386" s="285"/>
      <c r="AW386" s="285"/>
      <c r="AX386" s="285"/>
      <c r="AY386" s="285"/>
      <c r="AZ386" s="285"/>
      <c r="BA386" s="285"/>
      <c r="BB386" s="285"/>
      <c r="BC386" s="285"/>
      <c r="BD386" s="285"/>
      <c r="BE386" s="285"/>
      <c r="BF386" s="285"/>
      <c r="BG386" s="285"/>
      <c r="BH386" s="285"/>
      <c r="BI386" s="285"/>
      <c r="BJ386" s="285"/>
      <c r="BK386" s="285"/>
      <c r="BL386" s="285"/>
      <c r="BM386" s="285"/>
      <c r="BN386" s="285"/>
      <c r="BO386" s="285"/>
      <c r="BP386" s="285"/>
      <c r="BQ386" s="285"/>
      <c r="BR386" s="285"/>
      <c r="BS386" s="285"/>
      <c r="BT386" s="285"/>
      <c r="BU386" s="285"/>
      <c r="BV386" s="285"/>
      <c r="BW386" s="285"/>
      <c r="BX386" s="285"/>
      <c r="BY386" s="285"/>
      <c r="BZ386" s="285"/>
      <c r="CA386" s="285"/>
      <c r="CB386" s="285"/>
      <c r="CC386" s="285"/>
      <c r="CD386" s="285"/>
      <c r="CE386" s="285"/>
      <c r="CF386" s="285"/>
      <c r="CG386" s="285"/>
      <c r="CH386" s="285"/>
      <c r="CI386" s="285"/>
      <c r="CJ386" s="285"/>
      <c r="CK386" s="285"/>
      <c r="CL386" s="285"/>
      <c r="CM386" s="285"/>
      <c r="CN386" s="285"/>
      <c r="CO386" s="285"/>
      <c r="CP386" s="285"/>
      <c r="CQ386" s="285"/>
      <c r="CR386" s="285"/>
      <c r="CS386" s="285"/>
      <c r="CT386" s="285"/>
      <c r="CU386" s="285"/>
      <c r="CV386" s="285"/>
      <c r="CW386" s="285"/>
      <c r="CX386" s="285"/>
      <c r="CY386" s="285"/>
      <c r="CZ386" s="285"/>
      <c r="DA386" s="285"/>
      <c r="DB386" s="285"/>
      <c r="DC386" s="285"/>
      <c r="DD386" s="285"/>
      <c r="DE386" s="285"/>
      <c r="DF386" s="285"/>
      <c r="DG386" s="285"/>
      <c r="DH386" s="285"/>
      <c r="DI386" s="285"/>
      <c r="DJ386" s="285"/>
      <c r="DK386" s="285"/>
      <c r="DL386" s="285"/>
    </row>
    <row r="387" s="248" customFormat="1" ht="17.8" customHeight="1" spans="1:116">
      <c r="A387" s="258">
        <v>186</v>
      </c>
      <c r="B387" s="259" t="s">
        <v>163</v>
      </c>
      <c r="C387" s="260" t="s">
        <v>168</v>
      </c>
      <c r="D387" s="261" t="s">
        <v>44</v>
      </c>
      <c r="E387" s="37">
        <v>2710</v>
      </c>
      <c r="F387" s="262" t="s">
        <v>45</v>
      </c>
      <c r="G387" s="39">
        <f t="shared" si="73"/>
        <v>2710</v>
      </c>
      <c r="H387" s="40" t="s">
        <v>46</v>
      </c>
      <c r="I387" s="40">
        <f t="shared" ref="I387:I415" si="74">SUM(J387:AO387)</f>
        <v>0</v>
      </c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  <c r="W387" s="277"/>
      <c r="X387" s="277"/>
      <c r="Y387" s="277"/>
      <c r="Z387" s="277"/>
      <c r="AA387" s="277"/>
      <c r="AB387" s="277"/>
      <c r="AC387" s="277"/>
      <c r="AD387" s="277"/>
      <c r="AE387" s="277"/>
      <c r="AF387" s="277"/>
      <c r="AG387" s="277"/>
      <c r="AH387" s="277"/>
      <c r="AI387" s="277"/>
      <c r="AJ387" s="277"/>
      <c r="AK387" s="277"/>
      <c r="AL387" s="277"/>
      <c r="AM387" s="277"/>
      <c r="AN387" s="277"/>
      <c r="AO387" s="67"/>
      <c r="AP387" s="90"/>
      <c r="AQ387" s="284"/>
      <c r="AR387" s="284"/>
      <c r="AS387" s="99"/>
      <c r="AT387" s="99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  <c r="BO387" s="90"/>
      <c r="BP387" s="90"/>
      <c r="BQ387" s="90"/>
      <c r="BR387" s="90"/>
      <c r="BS387" s="90"/>
      <c r="BT387" s="90"/>
      <c r="BU387" s="90"/>
      <c r="BV387" s="90"/>
      <c r="BW387" s="90"/>
      <c r="BX387" s="90"/>
      <c r="BY387" s="90"/>
      <c r="BZ387" s="90"/>
      <c r="CA387" s="90"/>
      <c r="CB387" s="90"/>
      <c r="CC387" s="90"/>
      <c r="CD387" s="90"/>
      <c r="CE387" s="90"/>
      <c r="CF387" s="90"/>
      <c r="CG387" s="90"/>
      <c r="CH387" s="90"/>
      <c r="CI387" s="90"/>
      <c r="CJ387" s="90"/>
      <c r="CK387" s="90"/>
      <c r="CL387" s="90"/>
      <c r="CM387" s="90"/>
      <c r="CN387" s="90"/>
      <c r="CO387" s="90"/>
      <c r="CP387" s="90"/>
      <c r="CQ387" s="90"/>
      <c r="CR387" s="90"/>
      <c r="CS387" s="90"/>
      <c r="CT387" s="90"/>
      <c r="CU387" s="90"/>
      <c r="CV387" s="90"/>
      <c r="CW387" s="90"/>
      <c r="CX387" s="90"/>
      <c r="CY387" s="90"/>
      <c r="CZ387" s="90"/>
      <c r="DA387" s="90"/>
      <c r="DB387" s="90"/>
      <c r="DC387" s="90"/>
      <c r="DD387" s="90"/>
      <c r="DE387" s="90"/>
      <c r="DF387" s="90"/>
      <c r="DG387" s="90"/>
      <c r="DH387" s="90"/>
      <c r="DI387" s="90"/>
      <c r="DJ387" s="90"/>
      <c r="DK387" s="90"/>
      <c r="DL387" s="90"/>
    </row>
    <row r="388" s="249" customFormat="1" ht="17.8" customHeight="1" spans="1:116">
      <c r="A388" s="263"/>
      <c r="B388" s="259"/>
      <c r="C388" s="264"/>
      <c r="D388" s="261"/>
      <c r="E388" s="43"/>
      <c r="F388" s="265"/>
      <c r="G388" s="45"/>
      <c r="H388" s="46" t="s">
        <v>47</v>
      </c>
      <c r="I388" s="46">
        <f t="shared" si="74"/>
        <v>0</v>
      </c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  <c r="AB388" s="275"/>
      <c r="AC388" s="275"/>
      <c r="AD388" s="275"/>
      <c r="AE388" s="275"/>
      <c r="AF388" s="275"/>
      <c r="AG388" s="275"/>
      <c r="AH388" s="275"/>
      <c r="AI388" s="275"/>
      <c r="AJ388" s="275"/>
      <c r="AK388" s="275"/>
      <c r="AL388" s="275"/>
      <c r="AM388" s="275"/>
      <c r="AN388" s="275"/>
      <c r="AO388" s="65"/>
      <c r="AP388" s="285"/>
      <c r="AQ388" s="286"/>
      <c r="AR388" s="286"/>
      <c r="AS388" s="32"/>
      <c r="AT388" s="32"/>
      <c r="AU388" s="285"/>
      <c r="AV388" s="285"/>
      <c r="AW388" s="285"/>
      <c r="AX388" s="285"/>
      <c r="AY388" s="285"/>
      <c r="AZ388" s="285"/>
      <c r="BA388" s="285"/>
      <c r="BB388" s="285"/>
      <c r="BC388" s="285"/>
      <c r="BD388" s="285"/>
      <c r="BE388" s="285"/>
      <c r="BF388" s="285"/>
      <c r="BG388" s="285"/>
      <c r="BH388" s="285"/>
      <c r="BI388" s="285"/>
      <c r="BJ388" s="285"/>
      <c r="BK388" s="285"/>
      <c r="BL388" s="285"/>
      <c r="BM388" s="285"/>
      <c r="BN388" s="285"/>
      <c r="BO388" s="285"/>
      <c r="BP388" s="285"/>
      <c r="BQ388" s="285"/>
      <c r="BR388" s="285"/>
      <c r="BS388" s="285"/>
      <c r="BT388" s="285"/>
      <c r="BU388" s="285"/>
      <c r="BV388" s="285"/>
      <c r="BW388" s="285"/>
      <c r="BX388" s="285"/>
      <c r="BY388" s="285"/>
      <c r="BZ388" s="285"/>
      <c r="CA388" s="285"/>
      <c r="CB388" s="285"/>
      <c r="CC388" s="285"/>
      <c r="CD388" s="285"/>
      <c r="CE388" s="285"/>
      <c r="CF388" s="285"/>
      <c r="CG388" s="285"/>
      <c r="CH388" s="285"/>
      <c r="CI388" s="285"/>
      <c r="CJ388" s="285"/>
      <c r="CK388" s="285"/>
      <c r="CL388" s="285"/>
      <c r="CM388" s="285"/>
      <c r="CN388" s="285"/>
      <c r="CO388" s="285"/>
      <c r="CP388" s="285"/>
      <c r="CQ388" s="285"/>
      <c r="CR388" s="285"/>
      <c r="CS388" s="285"/>
      <c r="CT388" s="285"/>
      <c r="CU388" s="285"/>
      <c r="CV388" s="285"/>
      <c r="CW388" s="285"/>
      <c r="CX388" s="285"/>
      <c r="CY388" s="285"/>
      <c r="CZ388" s="285"/>
      <c r="DA388" s="285"/>
      <c r="DB388" s="285"/>
      <c r="DC388" s="285"/>
      <c r="DD388" s="285"/>
      <c r="DE388" s="285"/>
      <c r="DF388" s="285"/>
      <c r="DG388" s="285"/>
      <c r="DH388" s="285"/>
      <c r="DI388" s="285"/>
      <c r="DJ388" s="285"/>
      <c r="DK388" s="285"/>
      <c r="DL388" s="285"/>
    </row>
    <row r="389" s="248" customFormat="1" ht="17.8" customHeight="1" spans="1:116">
      <c r="A389" s="258">
        <v>187</v>
      </c>
      <c r="B389" s="259" t="s">
        <v>163</v>
      </c>
      <c r="C389" s="260" t="s">
        <v>169</v>
      </c>
      <c r="D389" s="266" t="s">
        <v>44</v>
      </c>
      <c r="E389" s="37">
        <v>3240</v>
      </c>
      <c r="F389" s="262" t="s">
        <v>45</v>
      </c>
      <c r="G389" s="39">
        <f t="shared" si="73"/>
        <v>3240</v>
      </c>
      <c r="H389" s="40" t="s">
        <v>46</v>
      </c>
      <c r="I389" s="40">
        <f t="shared" si="74"/>
        <v>0</v>
      </c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  <c r="AA389" s="277"/>
      <c r="AB389" s="277"/>
      <c r="AC389" s="277"/>
      <c r="AD389" s="277"/>
      <c r="AE389" s="277"/>
      <c r="AF389" s="277"/>
      <c r="AG389" s="277"/>
      <c r="AH389" s="277"/>
      <c r="AI389" s="277"/>
      <c r="AJ389" s="277"/>
      <c r="AK389" s="277"/>
      <c r="AL389" s="277"/>
      <c r="AM389" s="277"/>
      <c r="AN389" s="277"/>
      <c r="AO389" s="67"/>
      <c r="AP389" s="90"/>
      <c r="AQ389" s="284"/>
      <c r="AR389" s="284"/>
      <c r="AS389" s="99"/>
      <c r="AT389" s="99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  <c r="BO389" s="90"/>
      <c r="BP389" s="90"/>
      <c r="BQ389" s="90"/>
      <c r="BR389" s="90"/>
      <c r="BS389" s="90"/>
      <c r="BT389" s="90"/>
      <c r="BU389" s="90"/>
      <c r="BV389" s="90"/>
      <c r="BW389" s="90"/>
      <c r="BX389" s="90"/>
      <c r="BY389" s="90"/>
      <c r="BZ389" s="90"/>
      <c r="CA389" s="90"/>
      <c r="CB389" s="90"/>
      <c r="CC389" s="90"/>
      <c r="CD389" s="90"/>
      <c r="CE389" s="90"/>
      <c r="CF389" s="90"/>
      <c r="CG389" s="90"/>
      <c r="CH389" s="90"/>
      <c r="CI389" s="90"/>
      <c r="CJ389" s="90"/>
      <c r="CK389" s="90"/>
      <c r="CL389" s="90"/>
      <c r="CM389" s="90"/>
      <c r="CN389" s="90"/>
      <c r="CO389" s="90"/>
      <c r="CP389" s="90"/>
      <c r="CQ389" s="90"/>
      <c r="CR389" s="90"/>
      <c r="CS389" s="90"/>
      <c r="CT389" s="90"/>
      <c r="CU389" s="90"/>
      <c r="CV389" s="90"/>
      <c r="CW389" s="90"/>
      <c r="CX389" s="90"/>
      <c r="CY389" s="90"/>
      <c r="CZ389" s="90"/>
      <c r="DA389" s="90"/>
      <c r="DB389" s="90"/>
      <c r="DC389" s="90"/>
      <c r="DD389" s="90"/>
      <c r="DE389" s="90"/>
      <c r="DF389" s="90"/>
      <c r="DG389" s="90"/>
      <c r="DH389" s="90"/>
      <c r="DI389" s="90"/>
      <c r="DJ389" s="90"/>
      <c r="DK389" s="90"/>
      <c r="DL389" s="90"/>
    </row>
    <row r="390" s="249" customFormat="1" ht="17.8" customHeight="1" spans="1:116">
      <c r="A390" s="263"/>
      <c r="B390" s="259"/>
      <c r="C390" s="264"/>
      <c r="D390" s="261"/>
      <c r="E390" s="43"/>
      <c r="F390" s="265"/>
      <c r="G390" s="45"/>
      <c r="H390" s="46" t="s">
        <v>47</v>
      </c>
      <c r="I390" s="46">
        <f t="shared" si="74"/>
        <v>0</v>
      </c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  <c r="AB390" s="275"/>
      <c r="AC390" s="275"/>
      <c r="AD390" s="275"/>
      <c r="AE390" s="275"/>
      <c r="AF390" s="275"/>
      <c r="AG390" s="275"/>
      <c r="AH390" s="275"/>
      <c r="AI390" s="275"/>
      <c r="AJ390" s="275"/>
      <c r="AK390" s="275"/>
      <c r="AL390" s="275"/>
      <c r="AM390" s="275"/>
      <c r="AN390" s="275"/>
      <c r="AO390" s="65"/>
      <c r="AP390" s="285"/>
      <c r="AQ390" s="286"/>
      <c r="AR390" s="286"/>
      <c r="AS390" s="32"/>
      <c r="AT390" s="32"/>
      <c r="AU390" s="285"/>
      <c r="AV390" s="285"/>
      <c r="AW390" s="285"/>
      <c r="AX390" s="285"/>
      <c r="AY390" s="285"/>
      <c r="AZ390" s="285"/>
      <c r="BA390" s="285"/>
      <c r="BB390" s="285"/>
      <c r="BC390" s="285"/>
      <c r="BD390" s="285"/>
      <c r="BE390" s="285"/>
      <c r="BF390" s="285"/>
      <c r="BG390" s="285"/>
      <c r="BH390" s="285"/>
      <c r="BI390" s="285"/>
      <c r="BJ390" s="285"/>
      <c r="BK390" s="285"/>
      <c r="BL390" s="285"/>
      <c r="BM390" s="285"/>
      <c r="BN390" s="285"/>
      <c r="BO390" s="285"/>
      <c r="BP390" s="285"/>
      <c r="BQ390" s="285"/>
      <c r="BR390" s="285"/>
      <c r="BS390" s="285"/>
      <c r="BT390" s="285"/>
      <c r="BU390" s="285"/>
      <c r="BV390" s="285"/>
      <c r="BW390" s="285"/>
      <c r="BX390" s="285"/>
      <c r="BY390" s="285"/>
      <c r="BZ390" s="285"/>
      <c r="CA390" s="285"/>
      <c r="CB390" s="285"/>
      <c r="CC390" s="285"/>
      <c r="CD390" s="285"/>
      <c r="CE390" s="285"/>
      <c r="CF390" s="285"/>
      <c r="CG390" s="285"/>
      <c r="CH390" s="285"/>
      <c r="CI390" s="285"/>
      <c r="CJ390" s="285"/>
      <c r="CK390" s="285"/>
      <c r="CL390" s="285"/>
      <c r="CM390" s="285"/>
      <c r="CN390" s="285"/>
      <c r="CO390" s="285"/>
      <c r="CP390" s="285"/>
      <c r="CQ390" s="285"/>
      <c r="CR390" s="285"/>
      <c r="CS390" s="285"/>
      <c r="CT390" s="285"/>
      <c r="CU390" s="285"/>
      <c r="CV390" s="285"/>
      <c r="CW390" s="285"/>
      <c r="CX390" s="285"/>
      <c r="CY390" s="285"/>
      <c r="CZ390" s="285"/>
      <c r="DA390" s="285"/>
      <c r="DB390" s="285"/>
      <c r="DC390" s="285"/>
      <c r="DD390" s="285"/>
      <c r="DE390" s="285"/>
      <c r="DF390" s="285"/>
      <c r="DG390" s="285"/>
      <c r="DH390" s="285"/>
      <c r="DI390" s="285"/>
      <c r="DJ390" s="285"/>
      <c r="DK390" s="285"/>
      <c r="DL390" s="285"/>
    </row>
    <row r="391" s="248" customFormat="1" ht="17.8" customHeight="1" spans="1:116">
      <c r="A391" s="258">
        <v>188</v>
      </c>
      <c r="B391" s="259" t="s">
        <v>163</v>
      </c>
      <c r="C391" s="260" t="s">
        <v>170</v>
      </c>
      <c r="D391" s="261" t="s">
        <v>44</v>
      </c>
      <c r="E391" s="37">
        <v>155</v>
      </c>
      <c r="F391" s="262" t="s">
        <v>45</v>
      </c>
      <c r="G391" s="39">
        <f t="shared" ref="G391:G395" si="75">E391+I391-I392</f>
        <v>155</v>
      </c>
      <c r="H391" s="40" t="s">
        <v>46</v>
      </c>
      <c r="I391" s="40">
        <f t="shared" si="74"/>
        <v>0</v>
      </c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  <c r="W391" s="277"/>
      <c r="X391" s="277"/>
      <c r="Y391" s="277"/>
      <c r="Z391" s="277"/>
      <c r="AA391" s="277"/>
      <c r="AB391" s="277"/>
      <c r="AC391" s="277"/>
      <c r="AD391" s="277"/>
      <c r="AE391" s="277"/>
      <c r="AF391" s="277"/>
      <c r="AG391" s="277"/>
      <c r="AH391" s="277"/>
      <c r="AI391" s="277"/>
      <c r="AJ391" s="277"/>
      <c r="AK391" s="277"/>
      <c r="AL391" s="277"/>
      <c r="AM391" s="277"/>
      <c r="AN391" s="277"/>
      <c r="AO391" s="67"/>
      <c r="AP391" s="90"/>
      <c r="AQ391" s="284"/>
      <c r="AR391" s="284"/>
      <c r="AS391" s="99"/>
      <c r="AT391" s="99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  <c r="BO391" s="90"/>
      <c r="BP391" s="90"/>
      <c r="BQ391" s="90"/>
      <c r="BR391" s="90"/>
      <c r="BS391" s="90"/>
      <c r="BT391" s="90"/>
      <c r="BU391" s="90"/>
      <c r="BV391" s="90"/>
      <c r="BW391" s="90"/>
      <c r="BX391" s="90"/>
      <c r="BY391" s="90"/>
      <c r="BZ391" s="90"/>
      <c r="CA391" s="90"/>
      <c r="CB391" s="90"/>
      <c r="CC391" s="90"/>
      <c r="CD391" s="90"/>
      <c r="CE391" s="90"/>
      <c r="CF391" s="90"/>
      <c r="CG391" s="90"/>
      <c r="CH391" s="90"/>
      <c r="CI391" s="90"/>
      <c r="CJ391" s="90"/>
      <c r="CK391" s="90"/>
      <c r="CL391" s="90"/>
      <c r="CM391" s="90"/>
      <c r="CN391" s="90"/>
      <c r="CO391" s="90"/>
      <c r="CP391" s="90"/>
      <c r="CQ391" s="90"/>
      <c r="CR391" s="90"/>
      <c r="CS391" s="90"/>
      <c r="CT391" s="90"/>
      <c r="CU391" s="90"/>
      <c r="CV391" s="90"/>
      <c r="CW391" s="90"/>
      <c r="CX391" s="90"/>
      <c r="CY391" s="90"/>
      <c r="CZ391" s="90"/>
      <c r="DA391" s="90"/>
      <c r="DB391" s="90"/>
      <c r="DC391" s="90"/>
      <c r="DD391" s="90"/>
      <c r="DE391" s="90"/>
      <c r="DF391" s="90"/>
      <c r="DG391" s="90"/>
      <c r="DH391" s="90"/>
      <c r="DI391" s="90"/>
      <c r="DJ391" s="90"/>
      <c r="DK391" s="90"/>
      <c r="DL391" s="90"/>
    </row>
    <row r="392" s="249" customFormat="1" ht="17.8" customHeight="1" spans="1:116">
      <c r="A392" s="263"/>
      <c r="B392" s="259"/>
      <c r="C392" s="264"/>
      <c r="D392" s="261"/>
      <c r="E392" s="43"/>
      <c r="F392" s="265"/>
      <c r="G392" s="45"/>
      <c r="H392" s="46" t="s">
        <v>47</v>
      </c>
      <c r="I392" s="46">
        <f t="shared" si="74"/>
        <v>0</v>
      </c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  <c r="AB392" s="275"/>
      <c r="AC392" s="275"/>
      <c r="AD392" s="275"/>
      <c r="AE392" s="275"/>
      <c r="AF392" s="275"/>
      <c r="AG392" s="275"/>
      <c r="AH392" s="275"/>
      <c r="AI392" s="275"/>
      <c r="AJ392" s="275"/>
      <c r="AK392" s="275"/>
      <c r="AL392" s="275"/>
      <c r="AM392" s="275"/>
      <c r="AN392" s="275"/>
      <c r="AO392" s="65"/>
      <c r="AP392" s="285"/>
      <c r="AQ392" s="286"/>
      <c r="AR392" s="286"/>
      <c r="AS392" s="32"/>
      <c r="AT392" s="32"/>
      <c r="AU392" s="285"/>
      <c r="AV392" s="285"/>
      <c r="AW392" s="285"/>
      <c r="AX392" s="285"/>
      <c r="AY392" s="285"/>
      <c r="AZ392" s="285"/>
      <c r="BA392" s="285"/>
      <c r="BB392" s="285"/>
      <c r="BC392" s="285"/>
      <c r="BD392" s="285"/>
      <c r="BE392" s="285"/>
      <c r="BF392" s="285"/>
      <c r="BG392" s="285"/>
      <c r="BH392" s="285"/>
      <c r="BI392" s="285"/>
      <c r="BJ392" s="285"/>
      <c r="BK392" s="285"/>
      <c r="BL392" s="285"/>
      <c r="BM392" s="285"/>
      <c r="BN392" s="285"/>
      <c r="BO392" s="285"/>
      <c r="BP392" s="285"/>
      <c r="BQ392" s="285"/>
      <c r="BR392" s="285"/>
      <c r="BS392" s="285"/>
      <c r="BT392" s="285"/>
      <c r="BU392" s="285"/>
      <c r="BV392" s="285"/>
      <c r="BW392" s="285"/>
      <c r="BX392" s="285"/>
      <c r="BY392" s="285"/>
      <c r="BZ392" s="285"/>
      <c r="CA392" s="285"/>
      <c r="CB392" s="285"/>
      <c r="CC392" s="285"/>
      <c r="CD392" s="285"/>
      <c r="CE392" s="285"/>
      <c r="CF392" s="285"/>
      <c r="CG392" s="285"/>
      <c r="CH392" s="285"/>
      <c r="CI392" s="285"/>
      <c r="CJ392" s="285"/>
      <c r="CK392" s="285"/>
      <c r="CL392" s="285"/>
      <c r="CM392" s="285"/>
      <c r="CN392" s="285"/>
      <c r="CO392" s="285"/>
      <c r="CP392" s="285"/>
      <c r="CQ392" s="285"/>
      <c r="CR392" s="285"/>
      <c r="CS392" s="285"/>
      <c r="CT392" s="285"/>
      <c r="CU392" s="285"/>
      <c r="CV392" s="285"/>
      <c r="CW392" s="285"/>
      <c r="CX392" s="285"/>
      <c r="CY392" s="285"/>
      <c r="CZ392" s="285"/>
      <c r="DA392" s="285"/>
      <c r="DB392" s="285"/>
      <c r="DC392" s="285"/>
      <c r="DD392" s="285"/>
      <c r="DE392" s="285"/>
      <c r="DF392" s="285"/>
      <c r="DG392" s="285"/>
      <c r="DH392" s="285"/>
      <c r="DI392" s="285"/>
      <c r="DJ392" s="285"/>
      <c r="DK392" s="285"/>
      <c r="DL392" s="285"/>
    </row>
    <row r="393" s="248" customFormat="1" ht="17.8" customHeight="1" spans="1:116">
      <c r="A393" s="258">
        <v>189</v>
      </c>
      <c r="B393" s="267"/>
      <c r="C393" s="260"/>
      <c r="D393" s="266"/>
      <c r="E393" s="309">
        <v>0</v>
      </c>
      <c r="F393" s="262" t="s">
        <v>45</v>
      </c>
      <c r="G393" s="39">
        <f t="shared" si="75"/>
        <v>0</v>
      </c>
      <c r="H393" s="40" t="s">
        <v>46</v>
      </c>
      <c r="I393" s="40">
        <f t="shared" si="74"/>
        <v>0</v>
      </c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  <c r="W393" s="277"/>
      <c r="X393" s="277"/>
      <c r="Y393" s="277"/>
      <c r="Z393" s="277"/>
      <c r="AA393" s="277"/>
      <c r="AB393" s="277"/>
      <c r="AC393" s="277"/>
      <c r="AD393" s="277"/>
      <c r="AE393" s="277"/>
      <c r="AF393" s="277"/>
      <c r="AG393" s="277"/>
      <c r="AH393" s="277"/>
      <c r="AI393" s="277"/>
      <c r="AJ393" s="277"/>
      <c r="AK393" s="277"/>
      <c r="AL393" s="277"/>
      <c r="AM393" s="277"/>
      <c r="AN393" s="277"/>
      <c r="AO393" s="67"/>
      <c r="AP393" s="90"/>
      <c r="AQ393" s="284"/>
      <c r="AR393" s="284"/>
      <c r="AS393" s="99"/>
      <c r="AT393" s="99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  <c r="BO393" s="90"/>
      <c r="BP393" s="90"/>
      <c r="BQ393" s="90"/>
      <c r="BR393" s="90"/>
      <c r="BS393" s="90"/>
      <c r="BT393" s="90"/>
      <c r="BU393" s="90"/>
      <c r="BV393" s="90"/>
      <c r="BW393" s="90"/>
      <c r="BX393" s="90"/>
      <c r="BY393" s="90"/>
      <c r="BZ393" s="90"/>
      <c r="CA393" s="90"/>
      <c r="CB393" s="90"/>
      <c r="CC393" s="90"/>
      <c r="CD393" s="90"/>
      <c r="CE393" s="90"/>
      <c r="CF393" s="90"/>
      <c r="CG393" s="90"/>
      <c r="CH393" s="90"/>
      <c r="CI393" s="90"/>
      <c r="CJ393" s="90"/>
      <c r="CK393" s="90"/>
      <c r="CL393" s="90"/>
      <c r="CM393" s="90"/>
      <c r="CN393" s="90"/>
      <c r="CO393" s="90"/>
      <c r="CP393" s="90"/>
      <c r="CQ393" s="90"/>
      <c r="CR393" s="90"/>
      <c r="CS393" s="90"/>
      <c r="CT393" s="90"/>
      <c r="CU393" s="90"/>
      <c r="CV393" s="90"/>
      <c r="CW393" s="90"/>
      <c r="CX393" s="90"/>
      <c r="CY393" s="90"/>
      <c r="CZ393" s="90"/>
      <c r="DA393" s="90"/>
      <c r="DB393" s="90"/>
      <c r="DC393" s="90"/>
      <c r="DD393" s="90"/>
      <c r="DE393" s="90"/>
      <c r="DF393" s="90"/>
      <c r="DG393" s="90"/>
      <c r="DH393" s="90"/>
      <c r="DI393" s="90"/>
      <c r="DJ393" s="90"/>
      <c r="DK393" s="90"/>
      <c r="DL393" s="90"/>
    </row>
    <row r="394" s="249" customFormat="1" ht="17.8" customHeight="1" spans="1:116">
      <c r="A394" s="263"/>
      <c r="B394" s="267"/>
      <c r="C394" s="264"/>
      <c r="D394" s="261"/>
      <c r="E394" s="310"/>
      <c r="F394" s="265"/>
      <c r="G394" s="45"/>
      <c r="H394" s="46" t="s">
        <v>47</v>
      </c>
      <c r="I394" s="46">
        <f t="shared" si="74"/>
        <v>0</v>
      </c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  <c r="AB394" s="275"/>
      <c r="AC394" s="275"/>
      <c r="AD394" s="275"/>
      <c r="AE394" s="275"/>
      <c r="AF394" s="275"/>
      <c r="AG394" s="275"/>
      <c r="AH394" s="275"/>
      <c r="AI394" s="275"/>
      <c r="AJ394" s="275"/>
      <c r="AK394" s="275"/>
      <c r="AL394" s="275"/>
      <c r="AM394" s="275"/>
      <c r="AN394" s="275"/>
      <c r="AO394" s="65"/>
      <c r="AP394" s="285"/>
      <c r="AQ394" s="286"/>
      <c r="AR394" s="286"/>
      <c r="AS394" s="32"/>
      <c r="AT394" s="32"/>
      <c r="AU394" s="285"/>
      <c r="AV394" s="285"/>
      <c r="AW394" s="285"/>
      <c r="AX394" s="285"/>
      <c r="AY394" s="285"/>
      <c r="AZ394" s="285"/>
      <c r="BA394" s="285"/>
      <c r="BB394" s="285"/>
      <c r="BC394" s="285"/>
      <c r="BD394" s="285"/>
      <c r="BE394" s="285"/>
      <c r="BF394" s="285"/>
      <c r="BG394" s="285"/>
      <c r="BH394" s="285"/>
      <c r="BI394" s="285"/>
      <c r="BJ394" s="285"/>
      <c r="BK394" s="285"/>
      <c r="BL394" s="285"/>
      <c r="BM394" s="285"/>
      <c r="BN394" s="285"/>
      <c r="BO394" s="285"/>
      <c r="BP394" s="285"/>
      <c r="BQ394" s="285"/>
      <c r="BR394" s="285"/>
      <c r="BS394" s="285"/>
      <c r="BT394" s="285"/>
      <c r="BU394" s="285"/>
      <c r="BV394" s="285"/>
      <c r="BW394" s="285"/>
      <c r="BX394" s="285"/>
      <c r="BY394" s="285"/>
      <c r="BZ394" s="285"/>
      <c r="CA394" s="285"/>
      <c r="CB394" s="285"/>
      <c r="CC394" s="285"/>
      <c r="CD394" s="285"/>
      <c r="CE394" s="285"/>
      <c r="CF394" s="285"/>
      <c r="CG394" s="285"/>
      <c r="CH394" s="285"/>
      <c r="CI394" s="285"/>
      <c r="CJ394" s="285"/>
      <c r="CK394" s="285"/>
      <c r="CL394" s="285"/>
      <c r="CM394" s="285"/>
      <c r="CN394" s="285"/>
      <c r="CO394" s="285"/>
      <c r="CP394" s="285"/>
      <c r="CQ394" s="285"/>
      <c r="CR394" s="285"/>
      <c r="CS394" s="285"/>
      <c r="CT394" s="285"/>
      <c r="CU394" s="285"/>
      <c r="CV394" s="285"/>
      <c r="CW394" s="285"/>
      <c r="CX394" s="285"/>
      <c r="CY394" s="285"/>
      <c r="CZ394" s="285"/>
      <c r="DA394" s="285"/>
      <c r="DB394" s="285"/>
      <c r="DC394" s="285"/>
      <c r="DD394" s="285"/>
      <c r="DE394" s="285"/>
      <c r="DF394" s="285"/>
      <c r="DG394" s="285"/>
      <c r="DH394" s="285"/>
      <c r="DI394" s="285"/>
      <c r="DJ394" s="285"/>
      <c r="DK394" s="285"/>
      <c r="DL394" s="285"/>
    </row>
    <row r="395" s="248" customFormat="1" ht="17.8" customHeight="1" spans="1:116">
      <c r="A395" s="258">
        <v>190</v>
      </c>
      <c r="B395" s="259"/>
      <c r="C395" s="260"/>
      <c r="D395" s="261"/>
      <c r="E395" s="309">
        <v>0</v>
      </c>
      <c r="F395" s="262" t="s">
        <v>45</v>
      </c>
      <c r="G395" s="39">
        <f t="shared" si="75"/>
        <v>0</v>
      </c>
      <c r="H395" s="40" t="s">
        <v>46</v>
      </c>
      <c r="I395" s="40">
        <f t="shared" si="74"/>
        <v>0</v>
      </c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  <c r="W395" s="277"/>
      <c r="X395" s="277"/>
      <c r="Y395" s="277"/>
      <c r="Z395" s="277"/>
      <c r="AA395" s="277"/>
      <c r="AB395" s="277"/>
      <c r="AC395" s="277"/>
      <c r="AD395" s="277"/>
      <c r="AE395" s="277"/>
      <c r="AF395" s="277"/>
      <c r="AG395" s="277"/>
      <c r="AH395" s="277"/>
      <c r="AI395" s="277"/>
      <c r="AJ395" s="277"/>
      <c r="AK395" s="277"/>
      <c r="AL395" s="277"/>
      <c r="AM395" s="277"/>
      <c r="AN395" s="277"/>
      <c r="AO395" s="67"/>
      <c r="AP395" s="90"/>
      <c r="AQ395" s="284"/>
      <c r="AR395" s="284"/>
      <c r="AS395" s="99"/>
      <c r="AT395" s="99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  <c r="BO395" s="90"/>
      <c r="BP395" s="90"/>
      <c r="BQ395" s="90"/>
      <c r="BR395" s="90"/>
      <c r="BS395" s="90"/>
      <c r="BT395" s="90"/>
      <c r="BU395" s="90"/>
      <c r="BV395" s="90"/>
      <c r="BW395" s="90"/>
      <c r="BX395" s="90"/>
      <c r="BY395" s="90"/>
      <c r="BZ395" s="90"/>
      <c r="CA395" s="90"/>
      <c r="CB395" s="90"/>
      <c r="CC395" s="90"/>
      <c r="CD395" s="90"/>
      <c r="CE395" s="90"/>
      <c r="CF395" s="90"/>
      <c r="CG395" s="90"/>
      <c r="CH395" s="90"/>
      <c r="CI395" s="90"/>
      <c r="CJ395" s="90"/>
      <c r="CK395" s="90"/>
      <c r="CL395" s="90"/>
      <c r="CM395" s="90"/>
      <c r="CN395" s="90"/>
      <c r="CO395" s="90"/>
      <c r="CP395" s="90"/>
      <c r="CQ395" s="90"/>
      <c r="CR395" s="90"/>
      <c r="CS395" s="90"/>
      <c r="CT395" s="90"/>
      <c r="CU395" s="90"/>
      <c r="CV395" s="90"/>
      <c r="CW395" s="90"/>
      <c r="CX395" s="90"/>
      <c r="CY395" s="90"/>
      <c r="CZ395" s="90"/>
      <c r="DA395" s="90"/>
      <c r="DB395" s="90"/>
      <c r="DC395" s="90"/>
      <c r="DD395" s="90"/>
      <c r="DE395" s="90"/>
      <c r="DF395" s="90"/>
      <c r="DG395" s="90"/>
      <c r="DH395" s="90"/>
      <c r="DI395" s="90"/>
      <c r="DJ395" s="90"/>
      <c r="DK395" s="90"/>
      <c r="DL395" s="90"/>
    </row>
    <row r="396" s="249" customFormat="1" ht="17.8" customHeight="1" spans="1:116">
      <c r="A396" s="263"/>
      <c r="B396" s="259"/>
      <c r="C396" s="264"/>
      <c r="D396" s="261"/>
      <c r="E396" s="310"/>
      <c r="F396" s="265"/>
      <c r="G396" s="45"/>
      <c r="H396" s="46" t="s">
        <v>47</v>
      </c>
      <c r="I396" s="46">
        <f t="shared" si="74"/>
        <v>0</v>
      </c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  <c r="AB396" s="275"/>
      <c r="AC396" s="275"/>
      <c r="AD396" s="275"/>
      <c r="AE396" s="275"/>
      <c r="AF396" s="275"/>
      <c r="AG396" s="275"/>
      <c r="AH396" s="275"/>
      <c r="AI396" s="275"/>
      <c r="AJ396" s="275"/>
      <c r="AK396" s="275"/>
      <c r="AL396" s="275"/>
      <c r="AM396" s="275"/>
      <c r="AN396" s="275"/>
      <c r="AO396" s="65"/>
      <c r="AP396" s="285"/>
      <c r="AQ396" s="286"/>
      <c r="AR396" s="286"/>
      <c r="AS396" s="32"/>
      <c r="AT396" s="32"/>
      <c r="AU396" s="285"/>
      <c r="AV396" s="285"/>
      <c r="AW396" s="285"/>
      <c r="AX396" s="285"/>
      <c r="AY396" s="285"/>
      <c r="AZ396" s="285"/>
      <c r="BA396" s="285"/>
      <c r="BB396" s="285"/>
      <c r="BC396" s="285"/>
      <c r="BD396" s="285"/>
      <c r="BE396" s="285"/>
      <c r="BF396" s="285"/>
      <c r="BG396" s="285"/>
      <c r="BH396" s="285"/>
      <c r="BI396" s="285"/>
      <c r="BJ396" s="285"/>
      <c r="BK396" s="285"/>
      <c r="BL396" s="285"/>
      <c r="BM396" s="285"/>
      <c r="BN396" s="285"/>
      <c r="BO396" s="285"/>
      <c r="BP396" s="285"/>
      <c r="BQ396" s="285"/>
      <c r="BR396" s="285"/>
      <c r="BS396" s="285"/>
      <c r="BT396" s="285"/>
      <c r="BU396" s="285"/>
      <c r="BV396" s="285"/>
      <c r="BW396" s="285"/>
      <c r="BX396" s="285"/>
      <c r="BY396" s="285"/>
      <c r="BZ396" s="285"/>
      <c r="CA396" s="285"/>
      <c r="CB396" s="285"/>
      <c r="CC396" s="285"/>
      <c r="CD396" s="285"/>
      <c r="CE396" s="285"/>
      <c r="CF396" s="285"/>
      <c r="CG396" s="285"/>
      <c r="CH396" s="285"/>
      <c r="CI396" s="285"/>
      <c r="CJ396" s="285"/>
      <c r="CK396" s="285"/>
      <c r="CL396" s="285"/>
      <c r="CM396" s="285"/>
      <c r="CN396" s="285"/>
      <c r="CO396" s="285"/>
      <c r="CP396" s="285"/>
      <c r="CQ396" s="285"/>
      <c r="CR396" s="285"/>
      <c r="CS396" s="285"/>
      <c r="CT396" s="285"/>
      <c r="CU396" s="285"/>
      <c r="CV396" s="285"/>
      <c r="CW396" s="285"/>
      <c r="CX396" s="285"/>
      <c r="CY396" s="285"/>
      <c r="CZ396" s="285"/>
      <c r="DA396" s="285"/>
      <c r="DB396" s="285"/>
      <c r="DC396" s="285"/>
      <c r="DD396" s="285"/>
      <c r="DE396" s="285"/>
      <c r="DF396" s="285"/>
      <c r="DG396" s="285"/>
      <c r="DH396" s="285"/>
      <c r="DI396" s="285"/>
      <c r="DJ396" s="285"/>
      <c r="DK396" s="285"/>
      <c r="DL396" s="285"/>
    </row>
    <row r="397" s="248" customFormat="1" ht="17.8" customHeight="1" spans="1:116">
      <c r="A397" s="258">
        <v>191</v>
      </c>
      <c r="B397" s="267"/>
      <c r="C397" s="260"/>
      <c r="D397" s="266"/>
      <c r="E397" s="309">
        <v>0</v>
      </c>
      <c r="F397" s="262" t="s">
        <v>45</v>
      </c>
      <c r="G397" s="39">
        <f t="shared" ref="G397:G401" si="76">E397+I397-I398</f>
        <v>0</v>
      </c>
      <c r="H397" s="40" t="s">
        <v>46</v>
      </c>
      <c r="I397" s="40">
        <f t="shared" si="74"/>
        <v>0</v>
      </c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  <c r="W397" s="277"/>
      <c r="X397" s="277"/>
      <c r="Y397" s="277"/>
      <c r="Z397" s="277"/>
      <c r="AA397" s="277"/>
      <c r="AB397" s="277"/>
      <c r="AC397" s="277"/>
      <c r="AD397" s="277"/>
      <c r="AE397" s="277"/>
      <c r="AF397" s="277"/>
      <c r="AG397" s="277"/>
      <c r="AH397" s="277"/>
      <c r="AI397" s="277"/>
      <c r="AJ397" s="277"/>
      <c r="AK397" s="277"/>
      <c r="AL397" s="277"/>
      <c r="AM397" s="277"/>
      <c r="AN397" s="277"/>
      <c r="AO397" s="67"/>
      <c r="AP397" s="90"/>
      <c r="AQ397" s="284"/>
      <c r="AR397" s="284"/>
      <c r="AS397" s="99"/>
      <c r="AT397" s="99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  <c r="BO397" s="90"/>
      <c r="BP397" s="90"/>
      <c r="BQ397" s="90"/>
      <c r="BR397" s="90"/>
      <c r="BS397" s="90"/>
      <c r="BT397" s="90"/>
      <c r="BU397" s="90"/>
      <c r="BV397" s="90"/>
      <c r="BW397" s="90"/>
      <c r="BX397" s="90"/>
      <c r="BY397" s="90"/>
      <c r="BZ397" s="90"/>
      <c r="CA397" s="90"/>
      <c r="CB397" s="90"/>
      <c r="CC397" s="90"/>
      <c r="CD397" s="90"/>
      <c r="CE397" s="90"/>
      <c r="CF397" s="90"/>
      <c r="CG397" s="90"/>
      <c r="CH397" s="90"/>
      <c r="CI397" s="90"/>
      <c r="CJ397" s="90"/>
      <c r="CK397" s="90"/>
      <c r="CL397" s="90"/>
      <c r="CM397" s="90"/>
      <c r="CN397" s="90"/>
      <c r="CO397" s="90"/>
      <c r="CP397" s="90"/>
      <c r="CQ397" s="90"/>
      <c r="CR397" s="90"/>
      <c r="CS397" s="90"/>
      <c r="CT397" s="90"/>
      <c r="CU397" s="90"/>
      <c r="CV397" s="90"/>
      <c r="CW397" s="90"/>
      <c r="CX397" s="90"/>
      <c r="CY397" s="90"/>
      <c r="CZ397" s="90"/>
      <c r="DA397" s="90"/>
      <c r="DB397" s="90"/>
      <c r="DC397" s="90"/>
      <c r="DD397" s="90"/>
      <c r="DE397" s="90"/>
      <c r="DF397" s="90"/>
      <c r="DG397" s="90"/>
      <c r="DH397" s="90"/>
      <c r="DI397" s="90"/>
      <c r="DJ397" s="90"/>
      <c r="DK397" s="90"/>
      <c r="DL397" s="90"/>
    </row>
    <row r="398" s="249" customFormat="1" ht="17.8" customHeight="1" spans="1:116">
      <c r="A398" s="263"/>
      <c r="B398" s="267"/>
      <c r="C398" s="264"/>
      <c r="D398" s="261"/>
      <c r="E398" s="310"/>
      <c r="F398" s="265"/>
      <c r="G398" s="45"/>
      <c r="H398" s="46" t="s">
        <v>47</v>
      </c>
      <c r="I398" s="46">
        <f t="shared" si="74"/>
        <v>0</v>
      </c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  <c r="AB398" s="275"/>
      <c r="AC398" s="275"/>
      <c r="AD398" s="275"/>
      <c r="AE398" s="275"/>
      <c r="AF398" s="275"/>
      <c r="AG398" s="275"/>
      <c r="AH398" s="275"/>
      <c r="AI398" s="275"/>
      <c r="AJ398" s="275"/>
      <c r="AK398" s="275"/>
      <c r="AL398" s="275"/>
      <c r="AM398" s="275"/>
      <c r="AN398" s="275"/>
      <c r="AO398" s="65"/>
      <c r="AP398" s="285"/>
      <c r="AQ398" s="286"/>
      <c r="AR398" s="286"/>
      <c r="AS398" s="32"/>
      <c r="AT398" s="32"/>
      <c r="AU398" s="285"/>
      <c r="AV398" s="285"/>
      <c r="AW398" s="285"/>
      <c r="AX398" s="285"/>
      <c r="AY398" s="285"/>
      <c r="AZ398" s="285"/>
      <c r="BA398" s="285"/>
      <c r="BB398" s="285"/>
      <c r="BC398" s="285"/>
      <c r="BD398" s="285"/>
      <c r="BE398" s="285"/>
      <c r="BF398" s="285"/>
      <c r="BG398" s="285"/>
      <c r="BH398" s="285"/>
      <c r="BI398" s="285"/>
      <c r="BJ398" s="285"/>
      <c r="BK398" s="285"/>
      <c r="BL398" s="285"/>
      <c r="BM398" s="285"/>
      <c r="BN398" s="285"/>
      <c r="BO398" s="285"/>
      <c r="BP398" s="285"/>
      <c r="BQ398" s="285"/>
      <c r="BR398" s="285"/>
      <c r="BS398" s="285"/>
      <c r="BT398" s="285"/>
      <c r="BU398" s="285"/>
      <c r="BV398" s="285"/>
      <c r="BW398" s="285"/>
      <c r="BX398" s="285"/>
      <c r="BY398" s="285"/>
      <c r="BZ398" s="285"/>
      <c r="CA398" s="285"/>
      <c r="CB398" s="285"/>
      <c r="CC398" s="285"/>
      <c r="CD398" s="285"/>
      <c r="CE398" s="285"/>
      <c r="CF398" s="285"/>
      <c r="CG398" s="285"/>
      <c r="CH398" s="285"/>
      <c r="CI398" s="285"/>
      <c r="CJ398" s="285"/>
      <c r="CK398" s="285"/>
      <c r="CL398" s="285"/>
      <c r="CM398" s="285"/>
      <c r="CN398" s="285"/>
      <c r="CO398" s="285"/>
      <c r="CP398" s="285"/>
      <c r="CQ398" s="285"/>
      <c r="CR398" s="285"/>
      <c r="CS398" s="285"/>
      <c r="CT398" s="285"/>
      <c r="CU398" s="285"/>
      <c r="CV398" s="285"/>
      <c r="CW398" s="285"/>
      <c r="CX398" s="285"/>
      <c r="CY398" s="285"/>
      <c r="CZ398" s="285"/>
      <c r="DA398" s="285"/>
      <c r="DB398" s="285"/>
      <c r="DC398" s="285"/>
      <c r="DD398" s="285"/>
      <c r="DE398" s="285"/>
      <c r="DF398" s="285"/>
      <c r="DG398" s="285"/>
      <c r="DH398" s="285"/>
      <c r="DI398" s="285"/>
      <c r="DJ398" s="285"/>
      <c r="DK398" s="285"/>
      <c r="DL398" s="285"/>
    </row>
    <row r="399" s="248" customFormat="1" ht="17.8" customHeight="1" spans="1:116">
      <c r="A399" s="258">
        <v>192</v>
      </c>
      <c r="B399" s="259"/>
      <c r="C399" s="260"/>
      <c r="D399" s="266"/>
      <c r="E399" s="309">
        <v>0</v>
      </c>
      <c r="F399" s="262" t="s">
        <v>45</v>
      </c>
      <c r="G399" s="39">
        <f t="shared" si="76"/>
        <v>0</v>
      </c>
      <c r="H399" s="40" t="s">
        <v>46</v>
      </c>
      <c r="I399" s="40">
        <f t="shared" si="74"/>
        <v>0</v>
      </c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  <c r="W399" s="277"/>
      <c r="X399" s="277"/>
      <c r="Y399" s="277"/>
      <c r="Z399" s="277"/>
      <c r="AA399" s="277"/>
      <c r="AB399" s="277"/>
      <c r="AC399" s="277"/>
      <c r="AD399" s="277"/>
      <c r="AE399" s="277"/>
      <c r="AF399" s="277"/>
      <c r="AG399" s="277"/>
      <c r="AH399" s="277"/>
      <c r="AI399" s="277"/>
      <c r="AJ399" s="277"/>
      <c r="AK399" s="277"/>
      <c r="AL399" s="277"/>
      <c r="AM399" s="277"/>
      <c r="AN399" s="277"/>
      <c r="AO399" s="67"/>
      <c r="AP399" s="90"/>
      <c r="AQ399" s="284"/>
      <c r="AR399" s="284"/>
      <c r="AS399" s="99"/>
      <c r="AT399" s="99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  <c r="BO399" s="90"/>
      <c r="BP399" s="90"/>
      <c r="BQ399" s="90"/>
      <c r="BR399" s="90"/>
      <c r="BS399" s="90"/>
      <c r="BT399" s="90"/>
      <c r="BU399" s="90"/>
      <c r="BV399" s="90"/>
      <c r="BW399" s="90"/>
      <c r="BX399" s="90"/>
      <c r="BY399" s="90"/>
      <c r="BZ399" s="90"/>
      <c r="CA399" s="90"/>
      <c r="CB399" s="90"/>
      <c r="CC399" s="90"/>
      <c r="CD399" s="90"/>
      <c r="CE399" s="90"/>
      <c r="CF399" s="90"/>
      <c r="CG399" s="90"/>
      <c r="CH399" s="90"/>
      <c r="CI399" s="90"/>
      <c r="CJ399" s="90"/>
      <c r="CK399" s="90"/>
      <c r="CL399" s="90"/>
      <c r="CM399" s="90"/>
      <c r="CN399" s="90"/>
      <c r="CO399" s="90"/>
      <c r="CP399" s="90"/>
      <c r="CQ399" s="90"/>
      <c r="CR399" s="90"/>
      <c r="CS399" s="90"/>
      <c r="CT399" s="90"/>
      <c r="CU399" s="90"/>
      <c r="CV399" s="90"/>
      <c r="CW399" s="90"/>
      <c r="CX399" s="90"/>
      <c r="CY399" s="90"/>
      <c r="CZ399" s="90"/>
      <c r="DA399" s="90"/>
      <c r="DB399" s="90"/>
      <c r="DC399" s="90"/>
      <c r="DD399" s="90"/>
      <c r="DE399" s="90"/>
      <c r="DF399" s="90"/>
      <c r="DG399" s="90"/>
      <c r="DH399" s="90"/>
      <c r="DI399" s="90"/>
      <c r="DJ399" s="90"/>
      <c r="DK399" s="90"/>
      <c r="DL399" s="90"/>
    </row>
    <row r="400" s="249" customFormat="1" ht="17.8" customHeight="1" spans="1:116">
      <c r="A400" s="263"/>
      <c r="B400" s="259"/>
      <c r="C400" s="264"/>
      <c r="D400" s="261"/>
      <c r="E400" s="310"/>
      <c r="F400" s="265"/>
      <c r="G400" s="45"/>
      <c r="H400" s="46" t="s">
        <v>47</v>
      </c>
      <c r="I400" s="46">
        <f t="shared" si="74"/>
        <v>0</v>
      </c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  <c r="AB400" s="275"/>
      <c r="AC400" s="275"/>
      <c r="AD400" s="275"/>
      <c r="AE400" s="275"/>
      <c r="AF400" s="275"/>
      <c r="AG400" s="275"/>
      <c r="AH400" s="275"/>
      <c r="AI400" s="275"/>
      <c r="AJ400" s="275"/>
      <c r="AK400" s="275"/>
      <c r="AL400" s="275"/>
      <c r="AM400" s="275"/>
      <c r="AN400" s="275"/>
      <c r="AO400" s="65"/>
      <c r="AP400" s="285"/>
      <c r="AQ400" s="286"/>
      <c r="AR400" s="286"/>
      <c r="AS400" s="32"/>
      <c r="AT400" s="32"/>
      <c r="AU400" s="285"/>
      <c r="AV400" s="285"/>
      <c r="AW400" s="285"/>
      <c r="AX400" s="285"/>
      <c r="AY400" s="285"/>
      <c r="AZ400" s="285"/>
      <c r="BA400" s="285"/>
      <c r="BB400" s="285"/>
      <c r="BC400" s="285"/>
      <c r="BD400" s="285"/>
      <c r="BE400" s="285"/>
      <c r="BF400" s="285"/>
      <c r="BG400" s="285"/>
      <c r="BH400" s="285"/>
      <c r="BI400" s="285"/>
      <c r="BJ400" s="285"/>
      <c r="BK400" s="285"/>
      <c r="BL400" s="285"/>
      <c r="BM400" s="285"/>
      <c r="BN400" s="285"/>
      <c r="BO400" s="285"/>
      <c r="BP400" s="285"/>
      <c r="BQ400" s="285"/>
      <c r="BR400" s="285"/>
      <c r="BS400" s="285"/>
      <c r="BT400" s="285"/>
      <c r="BU400" s="285"/>
      <c r="BV400" s="285"/>
      <c r="BW400" s="285"/>
      <c r="BX400" s="285"/>
      <c r="BY400" s="285"/>
      <c r="BZ400" s="285"/>
      <c r="CA400" s="285"/>
      <c r="CB400" s="285"/>
      <c r="CC400" s="285"/>
      <c r="CD400" s="285"/>
      <c r="CE400" s="285"/>
      <c r="CF400" s="285"/>
      <c r="CG400" s="285"/>
      <c r="CH400" s="285"/>
      <c r="CI400" s="285"/>
      <c r="CJ400" s="285"/>
      <c r="CK400" s="285"/>
      <c r="CL400" s="285"/>
      <c r="CM400" s="285"/>
      <c r="CN400" s="285"/>
      <c r="CO400" s="285"/>
      <c r="CP400" s="285"/>
      <c r="CQ400" s="285"/>
      <c r="CR400" s="285"/>
      <c r="CS400" s="285"/>
      <c r="CT400" s="285"/>
      <c r="CU400" s="285"/>
      <c r="CV400" s="285"/>
      <c r="CW400" s="285"/>
      <c r="CX400" s="285"/>
      <c r="CY400" s="285"/>
      <c r="CZ400" s="285"/>
      <c r="DA400" s="285"/>
      <c r="DB400" s="285"/>
      <c r="DC400" s="285"/>
      <c r="DD400" s="285"/>
      <c r="DE400" s="285"/>
      <c r="DF400" s="285"/>
      <c r="DG400" s="285"/>
      <c r="DH400" s="285"/>
      <c r="DI400" s="285"/>
      <c r="DJ400" s="285"/>
      <c r="DK400" s="285"/>
      <c r="DL400" s="285"/>
    </row>
    <row r="401" s="248" customFormat="1" ht="17.8" customHeight="1" spans="1:116">
      <c r="A401" s="258">
        <v>193</v>
      </c>
      <c r="B401" s="267"/>
      <c r="C401" s="260"/>
      <c r="D401" s="261"/>
      <c r="E401" s="309"/>
      <c r="F401" s="262" t="s">
        <v>45</v>
      </c>
      <c r="G401" s="39">
        <f t="shared" si="76"/>
        <v>0</v>
      </c>
      <c r="H401" s="40" t="s">
        <v>46</v>
      </c>
      <c r="I401" s="40">
        <f t="shared" si="74"/>
        <v>0</v>
      </c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  <c r="W401" s="277"/>
      <c r="X401" s="277"/>
      <c r="Y401" s="277"/>
      <c r="Z401" s="277"/>
      <c r="AA401" s="277"/>
      <c r="AB401" s="277"/>
      <c r="AC401" s="277"/>
      <c r="AD401" s="277"/>
      <c r="AE401" s="277"/>
      <c r="AF401" s="277"/>
      <c r="AG401" s="277"/>
      <c r="AH401" s="277"/>
      <c r="AI401" s="277"/>
      <c r="AJ401" s="277"/>
      <c r="AK401" s="277"/>
      <c r="AL401" s="277"/>
      <c r="AM401" s="277"/>
      <c r="AN401" s="277"/>
      <c r="AO401" s="67"/>
      <c r="AP401" s="90"/>
      <c r="AQ401" s="284"/>
      <c r="AR401" s="284"/>
      <c r="AS401" s="99"/>
      <c r="AT401" s="99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  <c r="BO401" s="90"/>
      <c r="BP401" s="90"/>
      <c r="BQ401" s="90"/>
      <c r="BR401" s="90"/>
      <c r="BS401" s="90"/>
      <c r="BT401" s="90"/>
      <c r="BU401" s="90"/>
      <c r="BV401" s="90"/>
      <c r="BW401" s="90"/>
      <c r="BX401" s="90"/>
      <c r="BY401" s="90"/>
      <c r="BZ401" s="90"/>
      <c r="CA401" s="90"/>
      <c r="CB401" s="90"/>
      <c r="CC401" s="90"/>
      <c r="CD401" s="90"/>
      <c r="CE401" s="90"/>
      <c r="CF401" s="90"/>
      <c r="CG401" s="90"/>
      <c r="CH401" s="90"/>
      <c r="CI401" s="90"/>
      <c r="CJ401" s="90"/>
      <c r="CK401" s="90"/>
      <c r="CL401" s="90"/>
      <c r="CM401" s="90"/>
      <c r="CN401" s="90"/>
      <c r="CO401" s="90"/>
      <c r="CP401" s="90"/>
      <c r="CQ401" s="90"/>
      <c r="CR401" s="90"/>
      <c r="CS401" s="90"/>
      <c r="CT401" s="90"/>
      <c r="CU401" s="90"/>
      <c r="CV401" s="90"/>
      <c r="CW401" s="90"/>
      <c r="CX401" s="90"/>
      <c r="CY401" s="90"/>
      <c r="CZ401" s="90"/>
      <c r="DA401" s="90"/>
      <c r="DB401" s="90"/>
      <c r="DC401" s="90"/>
      <c r="DD401" s="90"/>
      <c r="DE401" s="90"/>
      <c r="DF401" s="90"/>
      <c r="DG401" s="90"/>
      <c r="DH401" s="90"/>
      <c r="DI401" s="90"/>
      <c r="DJ401" s="90"/>
      <c r="DK401" s="90"/>
      <c r="DL401" s="90"/>
    </row>
    <row r="402" s="249" customFormat="1" ht="17.8" customHeight="1" spans="1:116">
      <c r="A402" s="263"/>
      <c r="B402" s="267"/>
      <c r="C402" s="264"/>
      <c r="D402" s="261"/>
      <c r="E402" s="310"/>
      <c r="F402" s="265"/>
      <c r="G402" s="45"/>
      <c r="H402" s="46" t="s">
        <v>47</v>
      </c>
      <c r="I402" s="46">
        <f t="shared" si="74"/>
        <v>0</v>
      </c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  <c r="AB402" s="275"/>
      <c r="AC402" s="275"/>
      <c r="AD402" s="275"/>
      <c r="AE402" s="275"/>
      <c r="AF402" s="275"/>
      <c r="AG402" s="275"/>
      <c r="AH402" s="275"/>
      <c r="AI402" s="275"/>
      <c r="AJ402" s="275"/>
      <c r="AK402" s="275"/>
      <c r="AL402" s="275"/>
      <c r="AM402" s="275"/>
      <c r="AN402" s="275"/>
      <c r="AO402" s="65"/>
      <c r="AP402" s="285"/>
      <c r="AQ402" s="286"/>
      <c r="AR402" s="286"/>
      <c r="AS402" s="32"/>
      <c r="AT402" s="32"/>
      <c r="AU402" s="285"/>
      <c r="AV402" s="285"/>
      <c r="AW402" s="285"/>
      <c r="AX402" s="285"/>
      <c r="AY402" s="285"/>
      <c r="AZ402" s="285"/>
      <c r="BA402" s="285"/>
      <c r="BB402" s="285"/>
      <c r="BC402" s="285"/>
      <c r="BD402" s="285"/>
      <c r="BE402" s="285"/>
      <c r="BF402" s="285"/>
      <c r="BG402" s="285"/>
      <c r="BH402" s="285"/>
      <c r="BI402" s="285"/>
      <c r="BJ402" s="285"/>
      <c r="BK402" s="285"/>
      <c r="BL402" s="285"/>
      <c r="BM402" s="285"/>
      <c r="BN402" s="285"/>
      <c r="BO402" s="285"/>
      <c r="BP402" s="285"/>
      <c r="BQ402" s="285"/>
      <c r="BR402" s="285"/>
      <c r="BS402" s="285"/>
      <c r="BT402" s="285"/>
      <c r="BU402" s="285"/>
      <c r="BV402" s="285"/>
      <c r="BW402" s="285"/>
      <c r="BX402" s="285"/>
      <c r="BY402" s="285"/>
      <c r="BZ402" s="285"/>
      <c r="CA402" s="285"/>
      <c r="CB402" s="285"/>
      <c r="CC402" s="285"/>
      <c r="CD402" s="285"/>
      <c r="CE402" s="285"/>
      <c r="CF402" s="285"/>
      <c r="CG402" s="285"/>
      <c r="CH402" s="285"/>
      <c r="CI402" s="285"/>
      <c r="CJ402" s="285"/>
      <c r="CK402" s="285"/>
      <c r="CL402" s="285"/>
      <c r="CM402" s="285"/>
      <c r="CN402" s="285"/>
      <c r="CO402" s="285"/>
      <c r="CP402" s="285"/>
      <c r="CQ402" s="285"/>
      <c r="CR402" s="285"/>
      <c r="CS402" s="285"/>
      <c r="CT402" s="285"/>
      <c r="CU402" s="285"/>
      <c r="CV402" s="285"/>
      <c r="CW402" s="285"/>
      <c r="CX402" s="285"/>
      <c r="CY402" s="285"/>
      <c r="CZ402" s="285"/>
      <c r="DA402" s="285"/>
      <c r="DB402" s="285"/>
      <c r="DC402" s="285"/>
      <c r="DD402" s="285"/>
      <c r="DE402" s="285"/>
      <c r="DF402" s="285"/>
      <c r="DG402" s="285"/>
      <c r="DH402" s="285"/>
      <c r="DI402" s="285"/>
      <c r="DJ402" s="285"/>
      <c r="DK402" s="285"/>
      <c r="DL402" s="285"/>
    </row>
    <row r="403" s="248" customFormat="1" ht="17.8" customHeight="1" spans="1:116">
      <c r="A403" s="258">
        <v>194</v>
      </c>
      <c r="B403" s="259"/>
      <c r="C403" s="260"/>
      <c r="D403" s="261"/>
      <c r="E403" s="309"/>
      <c r="F403" s="262" t="s">
        <v>45</v>
      </c>
      <c r="G403" s="39">
        <f t="shared" ref="G403:G407" si="77">E403+I403-I404</f>
        <v>0</v>
      </c>
      <c r="H403" s="40" t="s">
        <v>46</v>
      </c>
      <c r="I403" s="40">
        <f t="shared" si="74"/>
        <v>0</v>
      </c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  <c r="W403" s="277"/>
      <c r="X403" s="277"/>
      <c r="Y403" s="277"/>
      <c r="Z403" s="277"/>
      <c r="AA403" s="277"/>
      <c r="AB403" s="277"/>
      <c r="AC403" s="277"/>
      <c r="AD403" s="277"/>
      <c r="AE403" s="277"/>
      <c r="AF403" s="277"/>
      <c r="AG403" s="277"/>
      <c r="AH403" s="277"/>
      <c r="AI403" s="277"/>
      <c r="AJ403" s="277"/>
      <c r="AK403" s="277"/>
      <c r="AL403" s="277"/>
      <c r="AM403" s="277"/>
      <c r="AN403" s="277"/>
      <c r="AO403" s="67"/>
      <c r="AP403" s="90"/>
      <c r="AQ403" s="284"/>
      <c r="AR403" s="284"/>
      <c r="AS403" s="99"/>
      <c r="AT403" s="99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  <c r="BO403" s="90"/>
      <c r="BP403" s="90"/>
      <c r="BQ403" s="90"/>
      <c r="BR403" s="90"/>
      <c r="BS403" s="90"/>
      <c r="BT403" s="90"/>
      <c r="BU403" s="90"/>
      <c r="BV403" s="90"/>
      <c r="BW403" s="90"/>
      <c r="BX403" s="90"/>
      <c r="BY403" s="90"/>
      <c r="BZ403" s="90"/>
      <c r="CA403" s="90"/>
      <c r="CB403" s="90"/>
      <c r="CC403" s="90"/>
      <c r="CD403" s="90"/>
      <c r="CE403" s="90"/>
      <c r="CF403" s="90"/>
      <c r="CG403" s="90"/>
      <c r="CH403" s="90"/>
      <c r="CI403" s="90"/>
      <c r="CJ403" s="90"/>
      <c r="CK403" s="90"/>
      <c r="CL403" s="90"/>
      <c r="CM403" s="90"/>
      <c r="CN403" s="90"/>
      <c r="CO403" s="90"/>
      <c r="CP403" s="90"/>
      <c r="CQ403" s="90"/>
      <c r="CR403" s="90"/>
      <c r="CS403" s="90"/>
      <c r="CT403" s="90"/>
      <c r="CU403" s="90"/>
      <c r="CV403" s="90"/>
      <c r="CW403" s="90"/>
      <c r="CX403" s="90"/>
      <c r="CY403" s="90"/>
      <c r="CZ403" s="90"/>
      <c r="DA403" s="90"/>
      <c r="DB403" s="90"/>
      <c r="DC403" s="90"/>
      <c r="DD403" s="90"/>
      <c r="DE403" s="90"/>
      <c r="DF403" s="90"/>
      <c r="DG403" s="90"/>
      <c r="DH403" s="90"/>
      <c r="DI403" s="90"/>
      <c r="DJ403" s="90"/>
      <c r="DK403" s="90"/>
      <c r="DL403" s="90"/>
    </row>
    <row r="404" s="249" customFormat="1" ht="17.8" customHeight="1" spans="1:116">
      <c r="A404" s="263"/>
      <c r="B404" s="259"/>
      <c r="C404" s="264"/>
      <c r="D404" s="261"/>
      <c r="E404" s="310"/>
      <c r="F404" s="265"/>
      <c r="G404" s="45"/>
      <c r="H404" s="46" t="s">
        <v>47</v>
      </c>
      <c r="I404" s="46">
        <f t="shared" si="74"/>
        <v>0</v>
      </c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  <c r="AB404" s="275"/>
      <c r="AC404" s="275"/>
      <c r="AD404" s="275"/>
      <c r="AE404" s="275"/>
      <c r="AF404" s="275"/>
      <c r="AG404" s="275"/>
      <c r="AH404" s="275"/>
      <c r="AI404" s="275"/>
      <c r="AJ404" s="275"/>
      <c r="AK404" s="275"/>
      <c r="AL404" s="275"/>
      <c r="AM404" s="275"/>
      <c r="AN404" s="275"/>
      <c r="AO404" s="65"/>
      <c r="AP404" s="285"/>
      <c r="AQ404" s="286"/>
      <c r="AR404" s="286"/>
      <c r="AS404" s="32"/>
      <c r="AT404" s="32"/>
      <c r="AU404" s="285"/>
      <c r="AV404" s="285"/>
      <c r="AW404" s="285"/>
      <c r="AX404" s="285"/>
      <c r="AY404" s="285"/>
      <c r="AZ404" s="285"/>
      <c r="BA404" s="285"/>
      <c r="BB404" s="285"/>
      <c r="BC404" s="285"/>
      <c r="BD404" s="285"/>
      <c r="BE404" s="285"/>
      <c r="BF404" s="285"/>
      <c r="BG404" s="285"/>
      <c r="BH404" s="285"/>
      <c r="BI404" s="285"/>
      <c r="BJ404" s="285"/>
      <c r="BK404" s="285"/>
      <c r="BL404" s="285"/>
      <c r="BM404" s="285"/>
      <c r="BN404" s="285"/>
      <c r="BO404" s="285"/>
      <c r="BP404" s="285"/>
      <c r="BQ404" s="285"/>
      <c r="BR404" s="285"/>
      <c r="BS404" s="285"/>
      <c r="BT404" s="285"/>
      <c r="BU404" s="285"/>
      <c r="BV404" s="285"/>
      <c r="BW404" s="285"/>
      <c r="BX404" s="285"/>
      <c r="BY404" s="285"/>
      <c r="BZ404" s="285"/>
      <c r="CA404" s="285"/>
      <c r="CB404" s="285"/>
      <c r="CC404" s="285"/>
      <c r="CD404" s="285"/>
      <c r="CE404" s="285"/>
      <c r="CF404" s="285"/>
      <c r="CG404" s="285"/>
      <c r="CH404" s="285"/>
      <c r="CI404" s="285"/>
      <c r="CJ404" s="285"/>
      <c r="CK404" s="285"/>
      <c r="CL404" s="285"/>
      <c r="CM404" s="285"/>
      <c r="CN404" s="285"/>
      <c r="CO404" s="285"/>
      <c r="CP404" s="285"/>
      <c r="CQ404" s="285"/>
      <c r="CR404" s="285"/>
      <c r="CS404" s="285"/>
      <c r="CT404" s="285"/>
      <c r="CU404" s="285"/>
      <c r="CV404" s="285"/>
      <c r="CW404" s="285"/>
      <c r="CX404" s="285"/>
      <c r="CY404" s="285"/>
      <c r="CZ404" s="285"/>
      <c r="DA404" s="285"/>
      <c r="DB404" s="285"/>
      <c r="DC404" s="285"/>
      <c r="DD404" s="285"/>
      <c r="DE404" s="285"/>
      <c r="DF404" s="285"/>
      <c r="DG404" s="285"/>
      <c r="DH404" s="285"/>
      <c r="DI404" s="285"/>
      <c r="DJ404" s="285"/>
      <c r="DK404" s="285"/>
      <c r="DL404" s="285"/>
    </row>
    <row r="405" s="248" customFormat="1" ht="17.8" customHeight="1" spans="1:116">
      <c r="A405" s="258">
        <v>195</v>
      </c>
      <c r="B405" s="259"/>
      <c r="C405" s="260"/>
      <c r="D405" s="266"/>
      <c r="E405" s="309"/>
      <c r="F405" s="262" t="s">
        <v>45</v>
      </c>
      <c r="G405" s="39">
        <f t="shared" si="77"/>
        <v>0</v>
      </c>
      <c r="H405" s="40" t="s">
        <v>46</v>
      </c>
      <c r="I405" s="40">
        <f t="shared" si="74"/>
        <v>0</v>
      </c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7"/>
      <c r="AJ405" s="277"/>
      <c r="AK405" s="277"/>
      <c r="AL405" s="277"/>
      <c r="AM405" s="277"/>
      <c r="AN405" s="277"/>
      <c r="AO405" s="67"/>
      <c r="AP405" s="90"/>
      <c r="AQ405" s="284"/>
      <c r="AR405" s="284"/>
      <c r="AS405" s="99"/>
      <c r="AT405" s="99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  <c r="CN405" s="90"/>
      <c r="CO405" s="90"/>
      <c r="CP405" s="90"/>
      <c r="CQ405" s="90"/>
      <c r="CR405" s="90"/>
      <c r="CS405" s="90"/>
      <c r="CT405" s="90"/>
      <c r="CU405" s="90"/>
      <c r="CV405" s="90"/>
      <c r="CW405" s="90"/>
      <c r="CX405" s="90"/>
      <c r="CY405" s="90"/>
      <c r="CZ405" s="90"/>
      <c r="DA405" s="90"/>
      <c r="DB405" s="90"/>
      <c r="DC405" s="90"/>
      <c r="DD405" s="90"/>
      <c r="DE405" s="90"/>
      <c r="DF405" s="90"/>
      <c r="DG405" s="90"/>
      <c r="DH405" s="90"/>
      <c r="DI405" s="90"/>
      <c r="DJ405" s="90"/>
      <c r="DK405" s="90"/>
      <c r="DL405" s="90"/>
    </row>
    <row r="406" s="249" customFormat="1" ht="17.8" customHeight="1" spans="1:116">
      <c r="A406" s="263"/>
      <c r="B406" s="259"/>
      <c r="C406" s="264"/>
      <c r="D406" s="261"/>
      <c r="E406" s="310"/>
      <c r="F406" s="265"/>
      <c r="G406" s="45"/>
      <c r="H406" s="46" t="s">
        <v>47</v>
      </c>
      <c r="I406" s="46">
        <f t="shared" si="74"/>
        <v>0</v>
      </c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  <c r="AA406" s="279"/>
      <c r="AB406" s="279"/>
      <c r="AC406" s="279"/>
      <c r="AD406" s="279"/>
      <c r="AE406" s="279"/>
      <c r="AF406" s="279"/>
      <c r="AG406" s="279"/>
      <c r="AH406" s="279"/>
      <c r="AI406" s="275"/>
      <c r="AJ406" s="275"/>
      <c r="AK406" s="275"/>
      <c r="AL406" s="275"/>
      <c r="AM406" s="275"/>
      <c r="AN406" s="275"/>
      <c r="AO406" s="65"/>
      <c r="AP406" s="285"/>
      <c r="AQ406" s="286"/>
      <c r="AR406" s="286"/>
      <c r="AS406" s="32"/>
      <c r="AT406" s="32"/>
      <c r="AU406" s="285"/>
      <c r="AV406" s="285"/>
      <c r="AW406" s="285"/>
      <c r="AX406" s="285"/>
      <c r="AY406" s="285"/>
      <c r="AZ406" s="285"/>
      <c r="BA406" s="285"/>
      <c r="BB406" s="285"/>
      <c r="BC406" s="285"/>
      <c r="BD406" s="285"/>
      <c r="BE406" s="285"/>
      <c r="BF406" s="285"/>
      <c r="BG406" s="285"/>
      <c r="BH406" s="285"/>
      <c r="BI406" s="285"/>
      <c r="BJ406" s="285"/>
      <c r="BK406" s="285"/>
      <c r="BL406" s="285"/>
      <c r="BM406" s="285"/>
      <c r="BN406" s="285"/>
      <c r="BO406" s="285"/>
      <c r="BP406" s="285"/>
      <c r="BQ406" s="285"/>
      <c r="BR406" s="285"/>
      <c r="BS406" s="285"/>
      <c r="BT406" s="285"/>
      <c r="BU406" s="285"/>
      <c r="BV406" s="285"/>
      <c r="BW406" s="285"/>
      <c r="BX406" s="285"/>
      <c r="BY406" s="285"/>
      <c r="BZ406" s="285"/>
      <c r="CA406" s="285"/>
      <c r="CB406" s="285"/>
      <c r="CC406" s="285"/>
      <c r="CD406" s="285"/>
      <c r="CE406" s="285"/>
      <c r="CF406" s="285"/>
      <c r="CG406" s="285"/>
      <c r="CH406" s="285"/>
      <c r="CI406" s="285"/>
      <c r="CJ406" s="285"/>
      <c r="CK406" s="285"/>
      <c r="CL406" s="285"/>
      <c r="CM406" s="285"/>
      <c r="CN406" s="285"/>
      <c r="CO406" s="285"/>
      <c r="CP406" s="285"/>
      <c r="CQ406" s="285"/>
      <c r="CR406" s="285"/>
      <c r="CS406" s="285"/>
      <c r="CT406" s="285"/>
      <c r="CU406" s="285"/>
      <c r="CV406" s="285"/>
      <c r="CW406" s="285"/>
      <c r="CX406" s="285"/>
      <c r="CY406" s="285"/>
      <c r="CZ406" s="285"/>
      <c r="DA406" s="285"/>
      <c r="DB406" s="285"/>
      <c r="DC406" s="285"/>
      <c r="DD406" s="285"/>
      <c r="DE406" s="285"/>
      <c r="DF406" s="285"/>
      <c r="DG406" s="285"/>
      <c r="DH406" s="285"/>
      <c r="DI406" s="285"/>
      <c r="DJ406" s="285"/>
      <c r="DK406" s="285"/>
      <c r="DL406" s="285"/>
    </row>
    <row r="407" s="248" customFormat="1" ht="17.8" customHeight="1" spans="1:116">
      <c r="A407" s="258">
        <v>150</v>
      </c>
      <c r="B407" s="259"/>
      <c r="C407" s="260"/>
      <c r="D407" s="261"/>
      <c r="E407" s="51"/>
      <c r="F407" s="262" t="s">
        <v>45</v>
      </c>
      <c r="G407" s="39">
        <f t="shared" si="77"/>
        <v>0</v>
      </c>
      <c r="H407" s="40" t="s">
        <v>46</v>
      </c>
      <c r="I407" s="40">
        <f t="shared" si="74"/>
        <v>0</v>
      </c>
      <c r="J407" s="277"/>
      <c r="K407" s="277"/>
      <c r="L407" s="277"/>
      <c r="M407" s="277"/>
      <c r="N407" s="277"/>
      <c r="O407" s="277"/>
      <c r="P407" s="277"/>
      <c r="Q407" s="277"/>
      <c r="R407" s="277"/>
      <c r="S407" s="277"/>
      <c r="T407" s="277"/>
      <c r="U407" s="277"/>
      <c r="V407" s="277"/>
      <c r="W407" s="277"/>
      <c r="X407" s="277"/>
      <c r="Y407" s="277"/>
      <c r="Z407" s="277"/>
      <c r="AA407" s="277"/>
      <c r="AB407" s="277"/>
      <c r="AC407" s="277"/>
      <c r="AD407" s="277"/>
      <c r="AE407" s="277"/>
      <c r="AF407" s="277"/>
      <c r="AG407" s="277"/>
      <c r="AH407" s="277"/>
      <c r="AI407" s="277"/>
      <c r="AJ407" s="277"/>
      <c r="AK407" s="277"/>
      <c r="AL407" s="277"/>
      <c r="AM407" s="277"/>
      <c r="AN407" s="277"/>
      <c r="AO407" s="67"/>
      <c r="AP407" s="90"/>
      <c r="AQ407" s="284"/>
      <c r="AR407" s="284"/>
      <c r="AS407" s="99"/>
      <c r="AT407" s="99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  <c r="BO407" s="90"/>
      <c r="BP407" s="90"/>
      <c r="BQ407" s="90"/>
      <c r="BR407" s="90"/>
      <c r="BS407" s="90"/>
      <c r="BT407" s="90"/>
      <c r="BU407" s="90"/>
      <c r="BV407" s="90"/>
      <c r="BW407" s="90"/>
      <c r="BX407" s="90"/>
      <c r="BY407" s="90"/>
      <c r="BZ407" s="90"/>
      <c r="CA407" s="90"/>
      <c r="CB407" s="90"/>
      <c r="CC407" s="90"/>
      <c r="CD407" s="90"/>
      <c r="CE407" s="90"/>
      <c r="CF407" s="90"/>
      <c r="CG407" s="90"/>
      <c r="CH407" s="90"/>
      <c r="CI407" s="90"/>
      <c r="CJ407" s="90"/>
      <c r="CK407" s="90"/>
      <c r="CL407" s="90"/>
      <c r="CM407" s="90"/>
      <c r="CN407" s="90"/>
      <c r="CO407" s="90"/>
      <c r="CP407" s="90"/>
      <c r="CQ407" s="90"/>
      <c r="CR407" s="90"/>
      <c r="CS407" s="90"/>
      <c r="CT407" s="90"/>
      <c r="CU407" s="90"/>
      <c r="CV407" s="90"/>
      <c r="CW407" s="90"/>
      <c r="CX407" s="90"/>
      <c r="CY407" s="90"/>
      <c r="CZ407" s="90"/>
      <c r="DA407" s="90"/>
      <c r="DB407" s="90"/>
      <c r="DC407" s="90"/>
      <c r="DD407" s="90"/>
      <c r="DE407" s="90"/>
      <c r="DF407" s="90"/>
      <c r="DG407" s="90"/>
      <c r="DH407" s="90"/>
      <c r="DI407" s="90"/>
      <c r="DJ407" s="90"/>
      <c r="DK407" s="90"/>
      <c r="DL407" s="90"/>
    </row>
    <row r="408" s="249" customFormat="1" ht="17.8" customHeight="1" spans="1:116">
      <c r="A408" s="263"/>
      <c r="B408" s="259"/>
      <c r="C408" s="264"/>
      <c r="D408" s="261"/>
      <c r="E408" s="52"/>
      <c r="F408" s="265"/>
      <c r="G408" s="45"/>
      <c r="H408" s="46" t="s">
        <v>47</v>
      </c>
      <c r="I408" s="46">
        <f t="shared" si="74"/>
        <v>0</v>
      </c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  <c r="AB408" s="275"/>
      <c r="AC408" s="275"/>
      <c r="AD408" s="275"/>
      <c r="AE408" s="275"/>
      <c r="AF408" s="275"/>
      <c r="AG408" s="275"/>
      <c r="AH408" s="275"/>
      <c r="AI408" s="275"/>
      <c r="AJ408" s="275"/>
      <c r="AK408" s="275"/>
      <c r="AL408" s="275"/>
      <c r="AM408" s="275"/>
      <c r="AN408" s="275"/>
      <c r="AO408" s="65"/>
      <c r="AP408" s="285"/>
      <c r="AQ408" s="286"/>
      <c r="AR408" s="286"/>
      <c r="AS408" s="32"/>
      <c r="AT408" s="32"/>
      <c r="AU408" s="285"/>
      <c r="AV408" s="285"/>
      <c r="AW408" s="285"/>
      <c r="AX408" s="285"/>
      <c r="AY408" s="285"/>
      <c r="AZ408" s="285"/>
      <c r="BA408" s="285"/>
      <c r="BB408" s="285"/>
      <c r="BC408" s="285"/>
      <c r="BD408" s="285"/>
      <c r="BE408" s="285"/>
      <c r="BF408" s="285"/>
      <c r="BG408" s="285"/>
      <c r="BH408" s="285"/>
      <c r="BI408" s="285"/>
      <c r="BJ408" s="285"/>
      <c r="BK408" s="285"/>
      <c r="BL408" s="285"/>
      <c r="BM408" s="285"/>
      <c r="BN408" s="285"/>
      <c r="BO408" s="285"/>
      <c r="BP408" s="285"/>
      <c r="BQ408" s="285"/>
      <c r="BR408" s="285"/>
      <c r="BS408" s="285"/>
      <c r="BT408" s="285"/>
      <c r="BU408" s="285"/>
      <c r="BV408" s="285"/>
      <c r="BW408" s="285"/>
      <c r="BX408" s="285"/>
      <c r="BY408" s="285"/>
      <c r="BZ408" s="285"/>
      <c r="CA408" s="285"/>
      <c r="CB408" s="285"/>
      <c r="CC408" s="285"/>
      <c r="CD408" s="285"/>
      <c r="CE408" s="285"/>
      <c r="CF408" s="285"/>
      <c r="CG408" s="285"/>
      <c r="CH408" s="285"/>
      <c r="CI408" s="285"/>
      <c r="CJ408" s="285"/>
      <c r="CK408" s="285"/>
      <c r="CL408" s="285"/>
      <c r="CM408" s="285"/>
      <c r="CN408" s="285"/>
      <c r="CO408" s="285"/>
      <c r="CP408" s="285"/>
      <c r="CQ408" s="285"/>
      <c r="CR408" s="285"/>
      <c r="CS408" s="285"/>
      <c r="CT408" s="285"/>
      <c r="CU408" s="285"/>
      <c r="CV408" s="285"/>
      <c r="CW408" s="285"/>
      <c r="CX408" s="285"/>
      <c r="CY408" s="285"/>
      <c r="CZ408" s="285"/>
      <c r="DA408" s="285"/>
      <c r="DB408" s="285"/>
      <c r="DC408" s="285"/>
      <c r="DD408" s="285"/>
      <c r="DE408" s="285"/>
      <c r="DF408" s="285"/>
      <c r="DG408" s="285"/>
      <c r="DH408" s="285"/>
      <c r="DI408" s="285"/>
      <c r="DJ408" s="285"/>
      <c r="DK408" s="285"/>
      <c r="DL408" s="285"/>
    </row>
    <row r="409" s="248" customFormat="1" ht="17.8" customHeight="1" spans="1:116">
      <c r="A409" s="258">
        <v>151</v>
      </c>
      <c r="B409" s="259"/>
      <c r="C409" s="260"/>
      <c r="D409" s="266"/>
      <c r="E409" s="309"/>
      <c r="F409" s="262" t="s">
        <v>45</v>
      </c>
      <c r="G409" s="39">
        <f t="shared" ref="G409:G413" si="78">E409+I409-I410</f>
        <v>0</v>
      </c>
      <c r="H409" s="40" t="s">
        <v>46</v>
      </c>
      <c r="I409" s="40">
        <f t="shared" si="74"/>
        <v>0</v>
      </c>
      <c r="J409" s="277"/>
      <c r="K409" s="277"/>
      <c r="L409" s="277"/>
      <c r="M409" s="277"/>
      <c r="N409" s="277"/>
      <c r="O409" s="277"/>
      <c r="P409" s="277"/>
      <c r="Q409" s="277"/>
      <c r="R409" s="277"/>
      <c r="S409" s="277"/>
      <c r="T409" s="277"/>
      <c r="U409" s="277"/>
      <c r="V409" s="277"/>
      <c r="W409" s="277"/>
      <c r="X409" s="277"/>
      <c r="Y409" s="277"/>
      <c r="Z409" s="277"/>
      <c r="AA409" s="277"/>
      <c r="AB409" s="277"/>
      <c r="AC409" s="277"/>
      <c r="AD409" s="277"/>
      <c r="AE409" s="277"/>
      <c r="AF409" s="277"/>
      <c r="AG409" s="277"/>
      <c r="AH409" s="277"/>
      <c r="AI409" s="277"/>
      <c r="AJ409" s="277"/>
      <c r="AK409" s="277"/>
      <c r="AL409" s="277"/>
      <c r="AM409" s="277"/>
      <c r="AN409" s="277"/>
      <c r="AO409" s="67"/>
      <c r="AP409" s="90"/>
      <c r="AQ409" s="284"/>
      <c r="AR409" s="284"/>
      <c r="AS409" s="99"/>
      <c r="AT409" s="99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  <c r="BO409" s="90"/>
      <c r="BP409" s="90"/>
      <c r="BQ409" s="90"/>
      <c r="BR409" s="90"/>
      <c r="BS409" s="90"/>
      <c r="BT409" s="90"/>
      <c r="BU409" s="90"/>
      <c r="BV409" s="90"/>
      <c r="BW409" s="90"/>
      <c r="BX409" s="90"/>
      <c r="BY409" s="90"/>
      <c r="BZ409" s="90"/>
      <c r="CA409" s="90"/>
      <c r="CB409" s="90"/>
      <c r="CC409" s="90"/>
      <c r="CD409" s="90"/>
      <c r="CE409" s="90"/>
      <c r="CF409" s="90"/>
      <c r="CG409" s="90"/>
      <c r="CH409" s="90"/>
      <c r="CI409" s="90"/>
      <c r="CJ409" s="90"/>
      <c r="CK409" s="90"/>
      <c r="CL409" s="90"/>
      <c r="CM409" s="90"/>
      <c r="CN409" s="90"/>
      <c r="CO409" s="90"/>
      <c r="CP409" s="90"/>
      <c r="CQ409" s="90"/>
      <c r="CR409" s="90"/>
      <c r="CS409" s="90"/>
      <c r="CT409" s="90"/>
      <c r="CU409" s="90"/>
      <c r="CV409" s="90"/>
      <c r="CW409" s="90"/>
      <c r="CX409" s="90"/>
      <c r="CY409" s="90"/>
      <c r="CZ409" s="90"/>
      <c r="DA409" s="90"/>
      <c r="DB409" s="90"/>
      <c r="DC409" s="90"/>
      <c r="DD409" s="90"/>
      <c r="DE409" s="90"/>
      <c r="DF409" s="90"/>
      <c r="DG409" s="90"/>
      <c r="DH409" s="90"/>
      <c r="DI409" s="90"/>
      <c r="DJ409" s="90"/>
      <c r="DK409" s="90"/>
      <c r="DL409" s="90"/>
    </row>
    <row r="410" s="249" customFormat="1" ht="17.8" customHeight="1" spans="1:116">
      <c r="A410" s="263"/>
      <c r="B410" s="259"/>
      <c r="C410" s="264"/>
      <c r="D410" s="261"/>
      <c r="E410" s="310"/>
      <c r="F410" s="265"/>
      <c r="G410" s="45"/>
      <c r="H410" s="46" t="s">
        <v>47</v>
      </c>
      <c r="I410" s="46">
        <f t="shared" si="74"/>
        <v>0</v>
      </c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  <c r="AB410" s="275"/>
      <c r="AC410" s="275"/>
      <c r="AD410" s="275"/>
      <c r="AE410" s="275"/>
      <c r="AF410" s="275"/>
      <c r="AG410" s="275"/>
      <c r="AH410" s="275"/>
      <c r="AI410" s="275"/>
      <c r="AJ410" s="275"/>
      <c r="AK410" s="275"/>
      <c r="AL410" s="275"/>
      <c r="AM410" s="275"/>
      <c r="AN410" s="275"/>
      <c r="AO410" s="65"/>
      <c r="AP410" s="285"/>
      <c r="AQ410" s="286"/>
      <c r="AR410" s="286"/>
      <c r="AS410" s="32"/>
      <c r="AT410" s="32"/>
      <c r="AU410" s="285"/>
      <c r="AV410" s="285"/>
      <c r="AW410" s="285"/>
      <c r="AX410" s="285"/>
      <c r="AY410" s="285"/>
      <c r="AZ410" s="285"/>
      <c r="BA410" s="285"/>
      <c r="BB410" s="285"/>
      <c r="BC410" s="285"/>
      <c r="BD410" s="285"/>
      <c r="BE410" s="285"/>
      <c r="BF410" s="285"/>
      <c r="BG410" s="285"/>
      <c r="BH410" s="285"/>
      <c r="BI410" s="285"/>
      <c r="BJ410" s="285"/>
      <c r="BK410" s="285"/>
      <c r="BL410" s="285"/>
      <c r="BM410" s="285"/>
      <c r="BN410" s="285"/>
      <c r="BO410" s="285"/>
      <c r="BP410" s="285"/>
      <c r="BQ410" s="285"/>
      <c r="BR410" s="285"/>
      <c r="BS410" s="285"/>
      <c r="BT410" s="285"/>
      <c r="BU410" s="285"/>
      <c r="BV410" s="285"/>
      <c r="BW410" s="285"/>
      <c r="BX410" s="285"/>
      <c r="BY410" s="285"/>
      <c r="BZ410" s="285"/>
      <c r="CA410" s="285"/>
      <c r="CB410" s="285"/>
      <c r="CC410" s="285"/>
      <c r="CD410" s="285"/>
      <c r="CE410" s="285"/>
      <c r="CF410" s="285"/>
      <c r="CG410" s="285"/>
      <c r="CH410" s="285"/>
      <c r="CI410" s="285"/>
      <c r="CJ410" s="285"/>
      <c r="CK410" s="285"/>
      <c r="CL410" s="285"/>
      <c r="CM410" s="285"/>
      <c r="CN410" s="285"/>
      <c r="CO410" s="285"/>
      <c r="CP410" s="285"/>
      <c r="CQ410" s="285"/>
      <c r="CR410" s="285"/>
      <c r="CS410" s="285"/>
      <c r="CT410" s="285"/>
      <c r="CU410" s="285"/>
      <c r="CV410" s="285"/>
      <c r="CW410" s="285"/>
      <c r="CX410" s="285"/>
      <c r="CY410" s="285"/>
      <c r="CZ410" s="285"/>
      <c r="DA410" s="285"/>
      <c r="DB410" s="285"/>
      <c r="DC410" s="285"/>
      <c r="DD410" s="285"/>
      <c r="DE410" s="285"/>
      <c r="DF410" s="285"/>
      <c r="DG410" s="285"/>
      <c r="DH410" s="285"/>
      <c r="DI410" s="285"/>
      <c r="DJ410" s="285"/>
      <c r="DK410" s="285"/>
      <c r="DL410" s="285"/>
    </row>
    <row r="411" s="248" customFormat="1" ht="17.8" customHeight="1" spans="1:116">
      <c r="A411" s="258">
        <v>152</v>
      </c>
      <c r="B411" s="267"/>
      <c r="C411" s="266"/>
      <c r="D411" s="261"/>
      <c r="E411" s="51"/>
      <c r="F411" s="262" t="s">
        <v>45</v>
      </c>
      <c r="G411" s="39">
        <f t="shared" si="78"/>
        <v>0</v>
      </c>
      <c r="H411" s="40" t="s">
        <v>46</v>
      </c>
      <c r="I411" s="40">
        <f t="shared" si="74"/>
        <v>0</v>
      </c>
      <c r="J411" s="277"/>
      <c r="K411" s="277"/>
      <c r="L411" s="277"/>
      <c r="M411" s="277"/>
      <c r="N411" s="277"/>
      <c r="O411" s="277"/>
      <c r="P411" s="277"/>
      <c r="Q411" s="277"/>
      <c r="R411" s="277"/>
      <c r="S411" s="277"/>
      <c r="T411" s="277"/>
      <c r="U411" s="277"/>
      <c r="V411" s="277"/>
      <c r="W411" s="277"/>
      <c r="X411" s="277"/>
      <c r="Y411" s="277"/>
      <c r="Z411" s="277"/>
      <c r="AA411" s="277"/>
      <c r="AB411" s="277"/>
      <c r="AC411" s="277"/>
      <c r="AD411" s="277"/>
      <c r="AE411" s="277"/>
      <c r="AF411" s="277"/>
      <c r="AG411" s="277"/>
      <c r="AH411" s="277"/>
      <c r="AI411" s="277"/>
      <c r="AJ411" s="277"/>
      <c r="AK411" s="277"/>
      <c r="AL411" s="277"/>
      <c r="AM411" s="277"/>
      <c r="AN411" s="277"/>
      <c r="AO411" s="67"/>
      <c r="AP411" s="90"/>
      <c r="AQ411" s="284"/>
      <c r="AR411" s="284"/>
      <c r="AS411" s="99"/>
      <c r="AT411" s="99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  <c r="BO411" s="90"/>
      <c r="BP411" s="90"/>
      <c r="BQ411" s="90"/>
      <c r="BR411" s="90"/>
      <c r="BS411" s="90"/>
      <c r="BT411" s="90"/>
      <c r="BU411" s="90"/>
      <c r="BV411" s="90"/>
      <c r="BW411" s="90"/>
      <c r="BX411" s="90"/>
      <c r="BY411" s="90"/>
      <c r="BZ411" s="90"/>
      <c r="CA411" s="90"/>
      <c r="CB411" s="90"/>
      <c r="CC411" s="90"/>
      <c r="CD411" s="90"/>
      <c r="CE411" s="90"/>
      <c r="CF411" s="90"/>
      <c r="CG411" s="90"/>
      <c r="CH411" s="90"/>
      <c r="CI411" s="90"/>
      <c r="CJ411" s="90"/>
      <c r="CK411" s="90"/>
      <c r="CL411" s="90"/>
      <c r="CM411" s="90"/>
      <c r="CN411" s="90"/>
      <c r="CO411" s="90"/>
      <c r="CP411" s="90"/>
      <c r="CQ411" s="90"/>
      <c r="CR411" s="90"/>
      <c r="CS411" s="90"/>
      <c r="CT411" s="90"/>
      <c r="CU411" s="90"/>
      <c r="CV411" s="90"/>
      <c r="CW411" s="90"/>
      <c r="CX411" s="90"/>
      <c r="CY411" s="90"/>
      <c r="CZ411" s="90"/>
      <c r="DA411" s="90"/>
      <c r="DB411" s="90"/>
      <c r="DC411" s="90"/>
      <c r="DD411" s="90"/>
      <c r="DE411" s="90"/>
      <c r="DF411" s="90"/>
      <c r="DG411" s="90"/>
      <c r="DH411" s="90"/>
      <c r="DI411" s="90"/>
      <c r="DJ411" s="90"/>
      <c r="DK411" s="90"/>
      <c r="DL411" s="90"/>
    </row>
    <row r="412" s="249" customFormat="1" ht="17.8" customHeight="1" spans="1:116">
      <c r="A412" s="263"/>
      <c r="B412" s="267"/>
      <c r="C412" s="261"/>
      <c r="D412" s="261"/>
      <c r="E412" s="52"/>
      <c r="F412" s="265"/>
      <c r="G412" s="45"/>
      <c r="H412" s="46" t="s">
        <v>47</v>
      </c>
      <c r="I412" s="46">
        <f t="shared" si="74"/>
        <v>0</v>
      </c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  <c r="AB412" s="275"/>
      <c r="AC412" s="275"/>
      <c r="AD412" s="275"/>
      <c r="AE412" s="275"/>
      <c r="AF412" s="275"/>
      <c r="AG412" s="275"/>
      <c r="AH412" s="275"/>
      <c r="AI412" s="275"/>
      <c r="AJ412" s="275"/>
      <c r="AK412" s="275"/>
      <c r="AL412" s="275"/>
      <c r="AM412" s="275"/>
      <c r="AN412" s="275"/>
      <c r="AO412" s="65"/>
      <c r="AP412" s="285"/>
      <c r="AQ412" s="286"/>
      <c r="AR412" s="286"/>
      <c r="AS412" s="32"/>
      <c r="AT412" s="32"/>
      <c r="AU412" s="285"/>
      <c r="AV412" s="285"/>
      <c r="AW412" s="285"/>
      <c r="AX412" s="285"/>
      <c r="AY412" s="285"/>
      <c r="AZ412" s="285"/>
      <c r="BA412" s="285"/>
      <c r="BB412" s="285"/>
      <c r="BC412" s="285"/>
      <c r="BD412" s="285"/>
      <c r="BE412" s="285"/>
      <c r="BF412" s="285"/>
      <c r="BG412" s="285"/>
      <c r="BH412" s="285"/>
      <c r="BI412" s="285"/>
      <c r="BJ412" s="285"/>
      <c r="BK412" s="285"/>
      <c r="BL412" s="285"/>
      <c r="BM412" s="285"/>
      <c r="BN412" s="285"/>
      <c r="BO412" s="285"/>
      <c r="BP412" s="285"/>
      <c r="BQ412" s="285"/>
      <c r="BR412" s="285"/>
      <c r="BS412" s="285"/>
      <c r="BT412" s="285"/>
      <c r="BU412" s="285"/>
      <c r="BV412" s="285"/>
      <c r="BW412" s="285"/>
      <c r="BX412" s="285"/>
      <c r="BY412" s="285"/>
      <c r="BZ412" s="285"/>
      <c r="CA412" s="285"/>
      <c r="CB412" s="285"/>
      <c r="CC412" s="285"/>
      <c r="CD412" s="285"/>
      <c r="CE412" s="285"/>
      <c r="CF412" s="285"/>
      <c r="CG412" s="285"/>
      <c r="CH412" s="285"/>
      <c r="CI412" s="285"/>
      <c r="CJ412" s="285"/>
      <c r="CK412" s="285"/>
      <c r="CL412" s="285"/>
      <c r="CM412" s="285"/>
      <c r="CN412" s="285"/>
      <c r="CO412" s="285"/>
      <c r="CP412" s="285"/>
      <c r="CQ412" s="285"/>
      <c r="CR412" s="285"/>
      <c r="CS412" s="285"/>
      <c r="CT412" s="285"/>
      <c r="CU412" s="285"/>
      <c r="CV412" s="285"/>
      <c r="CW412" s="285"/>
      <c r="CX412" s="285"/>
      <c r="CY412" s="285"/>
      <c r="CZ412" s="285"/>
      <c r="DA412" s="285"/>
      <c r="DB412" s="285"/>
      <c r="DC412" s="285"/>
      <c r="DD412" s="285"/>
      <c r="DE412" s="285"/>
      <c r="DF412" s="285"/>
      <c r="DG412" s="285"/>
      <c r="DH412" s="285"/>
      <c r="DI412" s="285"/>
      <c r="DJ412" s="285"/>
      <c r="DK412" s="285"/>
      <c r="DL412" s="285"/>
    </row>
    <row r="413" s="248" customFormat="1" ht="17.8" customHeight="1" spans="1:116">
      <c r="A413" s="258">
        <v>153</v>
      </c>
      <c r="B413" s="259"/>
      <c r="C413" s="260"/>
      <c r="D413" s="261"/>
      <c r="E413" s="51"/>
      <c r="F413" s="262" t="s">
        <v>45</v>
      </c>
      <c r="G413" s="39">
        <f t="shared" si="78"/>
        <v>0</v>
      </c>
      <c r="H413" s="40" t="s">
        <v>46</v>
      </c>
      <c r="I413" s="40">
        <f t="shared" si="74"/>
        <v>0</v>
      </c>
      <c r="J413" s="277"/>
      <c r="K413" s="277"/>
      <c r="L413" s="277"/>
      <c r="M413" s="277"/>
      <c r="N413" s="277"/>
      <c r="O413" s="277"/>
      <c r="P413" s="277"/>
      <c r="Q413" s="277"/>
      <c r="R413" s="277"/>
      <c r="S413" s="277"/>
      <c r="T413" s="277"/>
      <c r="U413" s="277"/>
      <c r="V413" s="277"/>
      <c r="W413" s="277"/>
      <c r="X413" s="277"/>
      <c r="Y413" s="277"/>
      <c r="Z413" s="277"/>
      <c r="AA413" s="277"/>
      <c r="AB413" s="277"/>
      <c r="AC413" s="277"/>
      <c r="AD413" s="277"/>
      <c r="AE413" s="277"/>
      <c r="AF413" s="277"/>
      <c r="AG413" s="277"/>
      <c r="AH413" s="277"/>
      <c r="AI413" s="277"/>
      <c r="AJ413" s="277"/>
      <c r="AK413" s="277"/>
      <c r="AL413" s="277"/>
      <c r="AM413" s="277"/>
      <c r="AN413" s="277"/>
      <c r="AO413" s="67"/>
      <c r="AP413" s="90"/>
      <c r="AQ413" s="284"/>
      <c r="AR413" s="284"/>
      <c r="AS413" s="99"/>
      <c r="AT413" s="99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  <c r="BO413" s="90"/>
      <c r="BP413" s="90"/>
      <c r="BQ413" s="90"/>
      <c r="BR413" s="90"/>
      <c r="BS413" s="90"/>
      <c r="BT413" s="90"/>
      <c r="BU413" s="90"/>
      <c r="BV413" s="90"/>
      <c r="BW413" s="90"/>
      <c r="BX413" s="90"/>
      <c r="BY413" s="90"/>
      <c r="BZ413" s="90"/>
      <c r="CA413" s="90"/>
      <c r="CB413" s="90"/>
      <c r="CC413" s="90"/>
      <c r="CD413" s="90"/>
      <c r="CE413" s="90"/>
      <c r="CF413" s="90"/>
      <c r="CG413" s="90"/>
      <c r="CH413" s="90"/>
      <c r="CI413" s="90"/>
      <c r="CJ413" s="90"/>
      <c r="CK413" s="90"/>
      <c r="CL413" s="90"/>
      <c r="CM413" s="90"/>
      <c r="CN413" s="90"/>
      <c r="CO413" s="90"/>
      <c r="CP413" s="90"/>
      <c r="CQ413" s="90"/>
      <c r="CR413" s="90"/>
      <c r="CS413" s="90"/>
      <c r="CT413" s="90"/>
      <c r="CU413" s="90"/>
      <c r="CV413" s="90"/>
      <c r="CW413" s="90"/>
      <c r="CX413" s="90"/>
      <c r="CY413" s="90"/>
      <c r="CZ413" s="90"/>
      <c r="DA413" s="90"/>
      <c r="DB413" s="90"/>
      <c r="DC413" s="90"/>
      <c r="DD413" s="90"/>
      <c r="DE413" s="90"/>
      <c r="DF413" s="90"/>
      <c r="DG413" s="90"/>
      <c r="DH413" s="90"/>
      <c r="DI413" s="90"/>
      <c r="DJ413" s="90"/>
      <c r="DK413" s="90"/>
      <c r="DL413" s="90"/>
    </row>
    <row r="414" s="249" customFormat="1" ht="17.8" customHeight="1" spans="1:116">
      <c r="A414" s="263"/>
      <c r="B414" s="259"/>
      <c r="C414" s="264"/>
      <c r="D414" s="261"/>
      <c r="E414" s="52"/>
      <c r="F414" s="265"/>
      <c r="G414" s="45"/>
      <c r="H414" s="46" t="s">
        <v>47</v>
      </c>
      <c r="I414" s="46">
        <f t="shared" si="74"/>
        <v>0</v>
      </c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  <c r="AB414" s="275"/>
      <c r="AC414" s="275"/>
      <c r="AD414" s="275"/>
      <c r="AE414" s="275"/>
      <c r="AF414" s="275"/>
      <c r="AG414" s="275"/>
      <c r="AH414" s="275"/>
      <c r="AI414" s="275"/>
      <c r="AJ414" s="275"/>
      <c r="AK414" s="275"/>
      <c r="AL414" s="275"/>
      <c r="AM414" s="275"/>
      <c r="AN414" s="275"/>
      <c r="AO414" s="65"/>
      <c r="AP414" s="285"/>
      <c r="AQ414" s="286"/>
      <c r="AR414" s="286"/>
      <c r="AS414" s="32"/>
      <c r="AT414" s="32"/>
      <c r="AU414" s="285"/>
      <c r="AV414" s="285"/>
      <c r="AW414" s="285"/>
      <c r="AX414" s="285"/>
      <c r="AY414" s="285"/>
      <c r="AZ414" s="285"/>
      <c r="BA414" s="285"/>
      <c r="BB414" s="285"/>
      <c r="BC414" s="285"/>
      <c r="BD414" s="285"/>
      <c r="BE414" s="285"/>
      <c r="BF414" s="285"/>
      <c r="BG414" s="285"/>
      <c r="BH414" s="285"/>
      <c r="BI414" s="285"/>
      <c r="BJ414" s="285"/>
      <c r="BK414" s="285"/>
      <c r="BL414" s="285"/>
      <c r="BM414" s="285"/>
      <c r="BN414" s="285"/>
      <c r="BO414" s="285"/>
      <c r="BP414" s="285"/>
      <c r="BQ414" s="285"/>
      <c r="BR414" s="285"/>
      <c r="BS414" s="285"/>
      <c r="BT414" s="285"/>
      <c r="BU414" s="285"/>
      <c r="BV414" s="285"/>
      <c r="BW414" s="285"/>
      <c r="BX414" s="285"/>
      <c r="BY414" s="285"/>
      <c r="BZ414" s="285"/>
      <c r="CA414" s="285"/>
      <c r="CB414" s="285"/>
      <c r="CC414" s="285"/>
      <c r="CD414" s="285"/>
      <c r="CE414" s="285"/>
      <c r="CF414" s="285"/>
      <c r="CG414" s="285"/>
      <c r="CH414" s="285"/>
      <c r="CI414" s="285"/>
      <c r="CJ414" s="285"/>
      <c r="CK414" s="285"/>
      <c r="CL414" s="285"/>
      <c r="CM414" s="285"/>
      <c r="CN414" s="285"/>
      <c r="CO414" s="285"/>
      <c r="CP414" s="285"/>
      <c r="CQ414" s="285"/>
      <c r="CR414" s="285"/>
      <c r="CS414" s="285"/>
      <c r="CT414" s="285"/>
      <c r="CU414" s="285"/>
      <c r="CV414" s="285"/>
      <c r="CW414" s="285"/>
      <c r="CX414" s="285"/>
      <c r="CY414" s="285"/>
      <c r="CZ414" s="285"/>
      <c r="DA414" s="285"/>
      <c r="DB414" s="285"/>
      <c r="DC414" s="285"/>
      <c r="DD414" s="285"/>
      <c r="DE414" s="285"/>
      <c r="DF414" s="285"/>
      <c r="DG414" s="285"/>
      <c r="DH414" s="285"/>
      <c r="DI414" s="285"/>
      <c r="DJ414" s="285"/>
      <c r="DK414" s="285"/>
      <c r="DL414" s="285"/>
    </row>
    <row r="415" s="248" customFormat="1" ht="17.8" customHeight="1" spans="1:116">
      <c r="A415" s="258">
        <v>154</v>
      </c>
      <c r="B415" s="259"/>
      <c r="C415" s="266"/>
      <c r="D415" s="268"/>
      <c r="E415" s="51"/>
      <c r="F415" s="262" t="s">
        <v>45</v>
      </c>
      <c r="G415" s="39">
        <f>E415+I415-I416</f>
        <v>0</v>
      </c>
      <c r="H415" s="40" t="s">
        <v>46</v>
      </c>
      <c r="I415" s="40">
        <f t="shared" ref="I415:I418" si="79">SUM(J415:AO415)</f>
        <v>0</v>
      </c>
      <c r="J415" s="277"/>
      <c r="K415" s="277"/>
      <c r="L415" s="277"/>
      <c r="M415" s="277"/>
      <c r="N415" s="277"/>
      <c r="O415" s="277"/>
      <c r="P415" s="277"/>
      <c r="Q415" s="277"/>
      <c r="R415" s="277"/>
      <c r="S415" s="277"/>
      <c r="T415" s="277"/>
      <c r="U415" s="277"/>
      <c r="V415" s="277"/>
      <c r="W415" s="277"/>
      <c r="X415" s="277"/>
      <c r="Y415" s="277"/>
      <c r="Z415" s="277"/>
      <c r="AA415" s="277"/>
      <c r="AB415" s="277"/>
      <c r="AC415" s="277"/>
      <c r="AD415" s="277"/>
      <c r="AE415" s="277"/>
      <c r="AF415" s="277"/>
      <c r="AG415" s="277"/>
      <c r="AH415" s="277"/>
      <c r="AI415" s="277"/>
      <c r="AJ415" s="277"/>
      <c r="AK415" s="277"/>
      <c r="AL415" s="277"/>
      <c r="AM415" s="277"/>
      <c r="AN415" s="277"/>
      <c r="AO415" s="67"/>
      <c r="AP415" s="90"/>
      <c r="AQ415" s="284"/>
      <c r="AR415" s="284"/>
      <c r="AS415" s="99"/>
      <c r="AT415" s="99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  <c r="BO415" s="90"/>
      <c r="BP415" s="90"/>
      <c r="BQ415" s="90"/>
      <c r="BR415" s="90"/>
      <c r="BS415" s="90"/>
      <c r="BT415" s="90"/>
      <c r="BU415" s="90"/>
      <c r="BV415" s="90"/>
      <c r="BW415" s="90"/>
      <c r="BX415" s="90"/>
      <c r="BY415" s="90"/>
      <c r="BZ415" s="90"/>
      <c r="CA415" s="90"/>
      <c r="CB415" s="90"/>
      <c r="CC415" s="90"/>
      <c r="CD415" s="90"/>
      <c r="CE415" s="90"/>
      <c r="CF415" s="90"/>
      <c r="CG415" s="90"/>
      <c r="CH415" s="90"/>
      <c r="CI415" s="90"/>
      <c r="CJ415" s="90"/>
      <c r="CK415" s="90"/>
      <c r="CL415" s="90"/>
      <c r="CM415" s="90"/>
      <c r="CN415" s="90"/>
      <c r="CO415" s="90"/>
      <c r="CP415" s="90"/>
      <c r="CQ415" s="90"/>
      <c r="CR415" s="90"/>
      <c r="CS415" s="90"/>
      <c r="CT415" s="90"/>
      <c r="CU415" s="90"/>
      <c r="CV415" s="90"/>
      <c r="CW415" s="90"/>
      <c r="CX415" s="90"/>
      <c r="CY415" s="90"/>
      <c r="CZ415" s="90"/>
      <c r="DA415" s="90"/>
      <c r="DB415" s="90"/>
      <c r="DC415" s="90"/>
      <c r="DD415" s="90"/>
      <c r="DE415" s="90"/>
      <c r="DF415" s="90"/>
      <c r="DG415" s="90"/>
      <c r="DH415" s="90"/>
      <c r="DI415" s="90"/>
      <c r="DJ415" s="90"/>
      <c r="DK415" s="90"/>
      <c r="DL415" s="90"/>
    </row>
    <row r="416" s="249" customFormat="1" ht="17.8" customHeight="1" spans="1:116">
      <c r="A416" s="263"/>
      <c r="B416" s="259"/>
      <c r="C416" s="261"/>
      <c r="D416" s="268"/>
      <c r="E416" s="52"/>
      <c r="F416" s="265"/>
      <c r="G416" s="45"/>
      <c r="H416" s="46" t="s">
        <v>47</v>
      </c>
      <c r="I416" s="46">
        <f t="shared" si="79"/>
        <v>0</v>
      </c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  <c r="AB416" s="275"/>
      <c r="AC416" s="275"/>
      <c r="AD416" s="275"/>
      <c r="AE416" s="275"/>
      <c r="AF416" s="275"/>
      <c r="AG416" s="275"/>
      <c r="AH416" s="275"/>
      <c r="AI416" s="275"/>
      <c r="AJ416" s="275"/>
      <c r="AK416" s="275"/>
      <c r="AL416" s="275"/>
      <c r="AM416" s="275"/>
      <c r="AN416" s="275"/>
      <c r="AO416" s="65"/>
      <c r="AP416" s="285"/>
      <c r="AQ416" s="286"/>
      <c r="AR416" s="286"/>
      <c r="AS416" s="32"/>
      <c r="AT416" s="32"/>
      <c r="AU416" s="285"/>
      <c r="AV416" s="285"/>
      <c r="AW416" s="285"/>
      <c r="AX416" s="285"/>
      <c r="AY416" s="285"/>
      <c r="AZ416" s="285"/>
      <c r="BA416" s="285"/>
      <c r="BB416" s="285"/>
      <c r="BC416" s="285"/>
      <c r="BD416" s="285"/>
      <c r="BE416" s="285"/>
      <c r="BF416" s="285"/>
      <c r="BG416" s="285"/>
      <c r="BH416" s="285"/>
      <c r="BI416" s="285"/>
      <c r="BJ416" s="285"/>
      <c r="BK416" s="285"/>
      <c r="BL416" s="285"/>
      <c r="BM416" s="285"/>
      <c r="BN416" s="285"/>
      <c r="BO416" s="285"/>
      <c r="BP416" s="285"/>
      <c r="BQ416" s="285"/>
      <c r="BR416" s="285"/>
      <c r="BS416" s="285"/>
      <c r="BT416" s="285"/>
      <c r="BU416" s="285"/>
      <c r="BV416" s="285"/>
      <c r="BW416" s="285"/>
      <c r="BX416" s="285"/>
      <c r="BY416" s="285"/>
      <c r="BZ416" s="285"/>
      <c r="CA416" s="285"/>
      <c r="CB416" s="285"/>
      <c r="CC416" s="285"/>
      <c r="CD416" s="285"/>
      <c r="CE416" s="285"/>
      <c r="CF416" s="285"/>
      <c r="CG416" s="285"/>
      <c r="CH416" s="285"/>
      <c r="CI416" s="285"/>
      <c r="CJ416" s="285"/>
      <c r="CK416" s="285"/>
      <c r="CL416" s="285"/>
      <c r="CM416" s="285"/>
      <c r="CN416" s="285"/>
      <c r="CO416" s="285"/>
      <c r="CP416" s="285"/>
      <c r="CQ416" s="285"/>
      <c r="CR416" s="285"/>
      <c r="CS416" s="285"/>
      <c r="CT416" s="285"/>
      <c r="CU416" s="285"/>
      <c r="CV416" s="285"/>
      <c r="CW416" s="285"/>
      <c r="CX416" s="285"/>
      <c r="CY416" s="285"/>
      <c r="CZ416" s="285"/>
      <c r="DA416" s="285"/>
      <c r="DB416" s="285"/>
      <c r="DC416" s="285"/>
      <c r="DD416" s="285"/>
      <c r="DE416" s="285"/>
      <c r="DF416" s="285"/>
      <c r="DG416" s="285"/>
      <c r="DH416" s="285"/>
      <c r="DI416" s="285"/>
      <c r="DJ416" s="285"/>
      <c r="DK416" s="285"/>
      <c r="DL416" s="285"/>
    </row>
    <row r="417" s="248" customFormat="1" ht="17.8" customHeight="1" spans="1:116">
      <c r="A417" s="258">
        <v>155</v>
      </c>
      <c r="B417" s="267"/>
      <c r="C417" s="266"/>
      <c r="D417" s="261"/>
      <c r="E417" s="51"/>
      <c r="F417" s="262" t="s">
        <v>45</v>
      </c>
      <c r="G417" s="39">
        <f>E417+I417-I418</f>
        <v>0</v>
      </c>
      <c r="H417" s="40" t="s">
        <v>46</v>
      </c>
      <c r="I417" s="40">
        <f t="shared" si="79"/>
        <v>0</v>
      </c>
      <c r="J417" s="277"/>
      <c r="K417" s="277"/>
      <c r="L417" s="277"/>
      <c r="M417" s="277"/>
      <c r="N417" s="277"/>
      <c r="O417" s="277"/>
      <c r="P417" s="277"/>
      <c r="Q417" s="277"/>
      <c r="R417" s="277"/>
      <c r="S417" s="277"/>
      <c r="T417" s="277"/>
      <c r="U417" s="277"/>
      <c r="V417" s="277"/>
      <c r="W417" s="277"/>
      <c r="X417" s="277"/>
      <c r="Y417" s="277"/>
      <c r="Z417" s="277"/>
      <c r="AA417" s="277"/>
      <c r="AB417" s="277"/>
      <c r="AC417" s="277"/>
      <c r="AD417" s="277"/>
      <c r="AE417" s="277"/>
      <c r="AF417" s="277"/>
      <c r="AG417" s="277"/>
      <c r="AH417" s="277"/>
      <c r="AI417" s="277"/>
      <c r="AJ417" s="277"/>
      <c r="AK417" s="277"/>
      <c r="AL417" s="277"/>
      <c r="AM417" s="277"/>
      <c r="AN417" s="277"/>
      <c r="AO417" s="67"/>
      <c r="AP417" s="90"/>
      <c r="AQ417" s="284"/>
      <c r="AR417" s="284"/>
      <c r="AS417" s="99"/>
      <c r="AT417" s="99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  <c r="BO417" s="90"/>
      <c r="BP417" s="90"/>
      <c r="BQ417" s="90"/>
      <c r="BR417" s="90"/>
      <c r="BS417" s="90"/>
      <c r="BT417" s="90"/>
      <c r="BU417" s="90"/>
      <c r="BV417" s="90"/>
      <c r="BW417" s="90"/>
      <c r="BX417" s="90"/>
      <c r="BY417" s="90"/>
      <c r="BZ417" s="90"/>
      <c r="CA417" s="90"/>
      <c r="CB417" s="90"/>
      <c r="CC417" s="90"/>
      <c r="CD417" s="90"/>
      <c r="CE417" s="90"/>
      <c r="CF417" s="90"/>
      <c r="CG417" s="90"/>
      <c r="CH417" s="90"/>
      <c r="CI417" s="90"/>
      <c r="CJ417" s="90"/>
      <c r="CK417" s="90"/>
      <c r="CL417" s="90"/>
      <c r="CM417" s="90"/>
      <c r="CN417" s="90"/>
      <c r="CO417" s="90"/>
      <c r="CP417" s="90"/>
      <c r="CQ417" s="90"/>
      <c r="CR417" s="90"/>
      <c r="CS417" s="90"/>
      <c r="CT417" s="90"/>
      <c r="CU417" s="90"/>
      <c r="CV417" s="90"/>
      <c r="CW417" s="90"/>
      <c r="CX417" s="90"/>
      <c r="CY417" s="90"/>
      <c r="CZ417" s="90"/>
      <c r="DA417" s="90"/>
      <c r="DB417" s="90"/>
      <c r="DC417" s="90"/>
      <c r="DD417" s="90"/>
      <c r="DE417" s="90"/>
      <c r="DF417" s="90"/>
      <c r="DG417" s="90"/>
      <c r="DH417" s="90"/>
      <c r="DI417" s="90"/>
      <c r="DJ417" s="90"/>
      <c r="DK417" s="90"/>
      <c r="DL417" s="90"/>
    </row>
    <row r="418" s="249" customFormat="1" ht="17.8" customHeight="1" spans="1:116">
      <c r="A418" s="263"/>
      <c r="B418" s="267"/>
      <c r="C418" s="261"/>
      <c r="D418" s="261"/>
      <c r="E418" s="52"/>
      <c r="F418" s="265"/>
      <c r="G418" s="45"/>
      <c r="H418" s="46" t="s">
        <v>47</v>
      </c>
      <c r="I418" s="46">
        <f t="shared" si="79"/>
        <v>0</v>
      </c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  <c r="AB418" s="275"/>
      <c r="AC418" s="275"/>
      <c r="AD418" s="275"/>
      <c r="AE418" s="275"/>
      <c r="AF418" s="275"/>
      <c r="AG418" s="275"/>
      <c r="AH418" s="275"/>
      <c r="AI418" s="275"/>
      <c r="AJ418" s="275"/>
      <c r="AK418" s="275"/>
      <c r="AL418" s="275"/>
      <c r="AM418" s="275"/>
      <c r="AN418" s="275"/>
      <c r="AO418" s="65"/>
      <c r="AP418" s="285"/>
      <c r="AQ418" s="286"/>
      <c r="AR418" s="286"/>
      <c r="AS418" s="32"/>
      <c r="AT418" s="32"/>
      <c r="AU418" s="285"/>
      <c r="AV418" s="285"/>
      <c r="AW418" s="285"/>
      <c r="AX418" s="285"/>
      <c r="AY418" s="285"/>
      <c r="AZ418" s="285"/>
      <c r="BA418" s="285"/>
      <c r="BB418" s="285"/>
      <c r="BC418" s="285"/>
      <c r="BD418" s="285"/>
      <c r="BE418" s="285"/>
      <c r="BF418" s="285"/>
      <c r="BG418" s="285"/>
      <c r="BH418" s="285"/>
      <c r="BI418" s="285"/>
      <c r="BJ418" s="285"/>
      <c r="BK418" s="285"/>
      <c r="BL418" s="285"/>
      <c r="BM418" s="285"/>
      <c r="BN418" s="285"/>
      <c r="BO418" s="285"/>
      <c r="BP418" s="285"/>
      <c r="BQ418" s="285"/>
      <c r="BR418" s="285"/>
      <c r="BS418" s="285"/>
      <c r="BT418" s="285"/>
      <c r="BU418" s="285"/>
      <c r="BV418" s="285"/>
      <c r="BW418" s="285"/>
      <c r="BX418" s="285"/>
      <c r="BY418" s="285"/>
      <c r="BZ418" s="285"/>
      <c r="CA418" s="285"/>
      <c r="CB418" s="285"/>
      <c r="CC418" s="285"/>
      <c r="CD418" s="285"/>
      <c r="CE418" s="285"/>
      <c r="CF418" s="285"/>
      <c r="CG418" s="285"/>
      <c r="CH418" s="285"/>
      <c r="CI418" s="285"/>
      <c r="CJ418" s="285"/>
      <c r="CK418" s="285"/>
      <c r="CL418" s="285"/>
      <c r="CM418" s="285"/>
      <c r="CN418" s="285"/>
      <c r="CO418" s="285"/>
      <c r="CP418" s="285"/>
      <c r="CQ418" s="285"/>
      <c r="CR418" s="285"/>
      <c r="CS418" s="285"/>
      <c r="CT418" s="285"/>
      <c r="CU418" s="285"/>
      <c r="CV418" s="285"/>
      <c r="CW418" s="285"/>
      <c r="CX418" s="285"/>
      <c r="CY418" s="285"/>
      <c r="CZ418" s="285"/>
      <c r="DA418" s="285"/>
      <c r="DB418" s="285"/>
      <c r="DC418" s="285"/>
      <c r="DD418" s="285"/>
      <c r="DE418" s="285"/>
      <c r="DF418" s="285"/>
      <c r="DG418" s="285"/>
      <c r="DH418" s="285"/>
      <c r="DI418" s="285"/>
      <c r="DJ418" s="285"/>
      <c r="DK418" s="285"/>
      <c r="DL418" s="285"/>
    </row>
    <row r="419" s="248" customFormat="1" ht="17.8" customHeight="1" spans="1:116">
      <c r="A419" s="258">
        <v>156</v>
      </c>
      <c r="B419" s="267"/>
      <c r="C419" s="266"/>
      <c r="D419" s="266"/>
      <c r="E419" s="309"/>
      <c r="F419" s="262" t="s">
        <v>45</v>
      </c>
      <c r="G419" s="39">
        <f>E419+I419-I420</f>
        <v>0</v>
      </c>
      <c r="H419" s="40" t="s">
        <v>46</v>
      </c>
      <c r="I419" s="40">
        <f t="shared" ref="I419:I480" si="80">SUM(J419:AO419)</f>
        <v>0</v>
      </c>
      <c r="J419" s="277"/>
      <c r="K419" s="277"/>
      <c r="L419" s="277"/>
      <c r="M419" s="277"/>
      <c r="N419" s="277"/>
      <c r="O419" s="277"/>
      <c r="P419" s="277"/>
      <c r="Q419" s="277"/>
      <c r="R419" s="277"/>
      <c r="S419" s="277"/>
      <c r="T419" s="277"/>
      <c r="U419" s="277"/>
      <c r="V419" s="277"/>
      <c r="W419" s="277"/>
      <c r="X419" s="277"/>
      <c r="Y419" s="277"/>
      <c r="Z419" s="277"/>
      <c r="AA419" s="277"/>
      <c r="AB419" s="277"/>
      <c r="AC419" s="277"/>
      <c r="AD419" s="277"/>
      <c r="AE419" s="277"/>
      <c r="AF419" s="277"/>
      <c r="AG419" s="277"/>
      <c r="AH419" s="277"/>
      <c r="AI419" s="277"/>
      <c r="AJ419" s="277"/>
      <c r="AK419" s="277"/>
      <c r="AL419" s="277"/>
      <c r="AM419" s="277"/>
      <c r="AN419" s="277"/>
      <c r="AO419" s="67"/>
      <c r="AP419" s="90"/>
      <c r="AQ419" s="284"/>
      <c r="AR419" s="284"/>
      <c r="AS419" s="99"/>
      <c r="AT419" s="99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  <c r="BO419" s="90"/>
      <c r="BP419" s="90"/>
      <c r="BQ419" s="90"/>
      <c r="BR419" s="90"/>
      <c r="BS419" s="90"/>
      <c r="BT419" s="90"/>
      <c r="BU419" s="90"/>
      <c r="BV419" s="90"/>
      <c r="BW419" s="90"/>
      <c r="BX419" s="90"/>
      <c r="BY419" s="90"/>
      <c r="BZ419" s="90"/>
      <c r="CA419" s="90"/>
      <c r="CB419" s="90"/>
      <c r="CC419" s="90"/>
      <c r="CD419" s="90"/>
      <c r="CE419" s="90"/>
      <c r="CF419" s="90"/>
      <c r="CG419" s="90"/>
      <c r="CH419" s="90"/>
      <c r="CI419" s="90"/>
      <c r="CJ419" s="90"/>
      <c r="CK419" s="90"/>
      <c r="CL419" s="90"/>
      <c r="CM419" s="90"/>
      <c r="CN419" s="90"/>
      <c r="CO419" s="90"/>
      <c r="CP419" s="90"/>
      <c r="CQ419" s="90"/>
      <c r="CR419" s="90"/>
      <c r="CS419" s="90"/>
      <c r="CT419" s="90"/>
      <c r="CU419" s="90"/>
      <c r="CV419" s="90"/>
      <c r="CW419" s="90"/>
      <c r="CX419" s="90"/>
      <c r="CY419" s="90"/>
      <c r="CZ419" s="90"/>
      <c r="DA419" s="90"/>
      <c r="DB419" s="90"/>
      <c r="DC419" s="90"/>
      <c r="DD419" s="90"/>
      <c r="DE419" s="90"/>
      <c r="DF419" s="90"/>
      <c r="DG419" s="90"/>
      <c r="DH419" s="90"/>
      <c r="DI419" s="90"/>
      <c r="DJ419" s="90"/>
      <c r="DK419" s="90"/>
      <c r="DL419" s="90"/>
    </row>
    <row r="420" s="249" customFormat="1" ht="17.8" customHeight="1" spans="1:116">
      <c r="A420" s="263"/>
      <c r="B420" s="267"/>
      <c r="C420" s="261"/>
      <c r="D420" s="261"/>
      <c r="E420" s="310"/>
      <c r="F420" s="265"/>
      <c r="G420" s="45"/>
      <c r="H420" s="46" t="s">
        <v>47</v>
      </c>
      <c r="I420" s="46">
        <f t="shared" si="80"/>
        <v>0</v>
      </c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  <c r="AB420" s="275"/>
      <c r="AC420" s="275"/>
      <c r="AD420" s="275"/>
      <c r="AE420" s="275"/>
      <c r="AF420" s="275"/>
      <c r="AG420" s="275"/>
      <c r="AH420" s="275"/>
      <c r="AI420" s="275"/>
      <c r="AJ420" s="275"/>
      <c r="AK420" s="275"/>
      <c r="AL420" s="275"/>
      <c r="AM420" s="275"/>
      <c r="AN420" s="275"/>
      <c r="AO420" s="65"/>
      <c r="AP420" s="285"/>
      <c r="AQ420" s="286"/>
      <c r="AR420" s="286"/>
      <c r="AS420" s="32"/>
      <c r="AT420" s="32"/>
      <c r="AU420" s="285"/>
      <c r="AV420" s="285"/>
      <c r="AW420" s="285"/>
      <c r="AX420" s="285"/>
      <c r="AY420" s="285"/>
      <c r="AZ420" s="285"/>
      <c r="BA420" s="285"/>
      <c r="BB420" s="285"/>
      <c r="BC420" s="285"/>
      <c r="BD420" s="285"/>
      <c r="BE420" s="285"/>
      <c r="BF420" s="285"/>
      <c r="BG420" s="285"/>
      <c r="BH420" s="285"/>
      <c r="BI420" s="285"/>
      <c r="BJ420" s="285"/>
      <c r="BK420" s="285"/>
      <c r="BL420" s="285"/>
      <c r="BM420" s="285"/>
      <c r="BN420" s="285"/>
      <c r="BO420" s="285"/>
      <c r="BP420" s="285"/>
      <c r="BQ420" s="285"/>
      <c r="BR420" s="285"/>
      <c r="BS420" s="285"/>
      <c r="BT420" s="285"/>
      <c r="BU420" s="285"/>
      <c r="BV420" s="285"/>
      <c r="BW420" s="285"/>
      <c r="BX420" s="285"/>
      <c r="BY420" s="285"/>
      <c r="BZ420" s="285"/>
      <c r="CA420" s="285"/>
      <c r="CB420" s="285"/>
      <c r="CC420" s="285"/>
      <c r="CD420" s="285"/>
      <c r="CE420" s="285"/>
      <c r="CF420" s="285"/>
      <c r="CG420" s="285"/>
      <c r="CH420" s="285"/>
      <c r="CI420" s="285"/>
      <c r="CJ420" s="285"/>
      <c r="CK420" s="285"/>
      <c r="CL420" s="285"/>
      <c r="CM420" s="285"/>
      <c r="CN420" s="285"/>
      <c r="CO420" s="285"/>
      <c r="CP420" s="285"/>
      <c r="CQ420" s="285"/>
      <c r="CR420" s="285"/>
      <c r="CS420" s="285"/>
      <c r="CT420" s="285"/>
      <c r="CU420" s="285"/>
      <c r="CV420" s="285"/>
      <c r="CW420" s="285"/>
      <c r="CX420" s="285"/>
      <c r="CY420" s="285"/>
      <c r="CZ420" s="285"/>
      <c r="DA420" s="285"/>
      <c r="DB420" s="285"/>
      <c r="DC420" s="285"/>
      <c r="DD420" s="285"/>
      <c r="DE420" s="285"/>
      <c r="DF420" s="285"/>
      <c r="DG420" s="285"/>
      <c r="DH420" s="285"/>
      <c r="DI420" s="285"/>
      <c r="DJ420" s="285"/>
      <c r="DK420" s="285"/>
      <c r="DL420" s="285"/>
    </row>
    <row r="421" s="248" customFormat="1" ht="17.8" customHeight="1" spans="1:116">
      <c r="A421" s="258">
        <v>157</v>
      </c>
      <c r="B421" s="267"/>
      <c r="C421" s="266"/>
      <c r="D421" s="261"/>
      <c r="E421" s="309"/>
      <c r="F421" s="262" t="s">
        <v>45</v>
      </c>
      <c r="G421" s="39">
        <f t="shared" ref="G421:G425" si="81">E421+I421-I422</f>
        <v>0</v>
      </c>
      <c r="H421" s="40" t="s">
        <v>46</v>
      </c>
      <c r="I421" s="40">
        <f t="shared" si="80"/>
        <v>0</v>
      </c>
      <c r="J421" s="277"/>
      <c r="K421" s="277"/>
      <c r="L421" s="277"/>
      <c r="M421" s="277"/>
      <c r="N421" s="277"/>
      <c r="O421" s="277"/>
      <c r="P421" s="277"/>
      <c r="Q421" s="277"/>
      <c r="R421" s="277"/>
      <c r="S421" s="277"/>
      <c r="T421" s="277"/>
      <c r="U421" s="277"/>
      <c r="V421" s="277"/>
      <c r="W421" s="277"/>
      <c r="X421" s="277"/>
      <c r="Y421" s="277"/>
      <c r="Z421" s="277"/>
      <c r="AA421" s="277"/>
      <c r="AB421" s="277"/>
      <c r="AC421" s="277"/>
      <c r="AD421" s="277"/>
      <c r="AE421" s="277"/>
      <c r="AF421" s="277"/>
      <c r="AG421" s="277"/>
      <c r="AH421" s="277"/>
      <c r="AI421" s="277"/>
      <c r="AJ421" s="277"/>
      <c r="AK421" s="277"/>
      <c r="AL421" s="277"/>
      <c r="AM421" s="277"/>
      <c r="AN421" s="277"/>
      <c r="AO421" s="67"/>
      <c r="AP421" s="90"/>
      <c r="AQ421" s="284"/>
      <c r="AR421" s="284"/>
      <c r="AS421" s="99"/>
      <c r="AT421" s="99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  <c r="BO421" s="90"/>
      <c r="BP421" s="90"/>
      <c r="BQ421" s="90"/>
      <c r="BR421" s="90"/>
      <c r="BS421" s="90"/>
      <c r="BT421" s="90"/>
      <c r="BU421" s="90"/>
      <c r="BV421" s="90"/>
      <c r="BW421" s="90"/>
      <c r="BX421" s="90"/>
      <c r="BY421" s="90"/>
      <c r="BZ421" s="90"/>
      <c r="CA421" s="90"/>
      <c r="CB421" s="90"/>
      <c r="CC421" s="90"/>
      <c r="CD421" s="90"/>
      <c r="CE421" s="90"/>
      <c r="CF421" s="90"/>
      <c r="CG421" s="90"/>
      <c r="CH421" s="90"/>
      <c r="CI421" s="90"/>
      <c r="CJ421" s="90"/>
      <c r="CK421" s="90"/>
      <c r="CL421" s="90"/>
      <c r="CM421" s="90"/>
      <c r="CN421" s="90"/>
      <c r="CO421" s="90"/>
      <c r="CP421" s="90"/>
      <c r="CQ421" s="90"/>
      <c r="CR421" s="90"/>
      <c r="CS421" s="90"/>
      <c r="CT421" s="90"/>
      <c r="CU421" s="90"/>
      <c r="CV421" s="90"/>
      <c r="CW421" s="90"/>
      <c r="CX421" s="90"/>
      <c r="CY421" s="90"/>
      <c r="CZ421" s="90"/>
      <c r="DA421" s="90"/>
      <c r="DB421" s="90"/>
      <c r="DC421" s="90"/>
      <c r="DD421" s="90"/>
      <c r="DE421" s="90"/>
      <c r="DF421" s="90"/>
      <c r="DG421" s="90"/>
      <c r="DH421" s="90"/>
      <c r="DI421" s="90"/>
      <c r="DJ421" s="90"/>
      <c r="DK421" s="90"/>
      <c r="DL421" s="90"/>
    </row>
    <row r="422" s="249" customFormat="1" ht="17.8" customHeight="1" spans="1:116">
      <c r="A422" s="263"/>
      <c r="B422" s="267"/>
      <c r="C422" s="261"/>
      <c r="D422" s="261"/>
      <c r="E422" s="310"/>
      <c r="F422" s="265"/>
      <c r="G422" s="45"/>
      <c r="H422" s="46" t="s">
        <v>47</v>
      </c>
      <c r="I422" s="46">
        <f t="shared" si="80"/>
        <v>0</v>
      </c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  <c r="AB422" s="275"/>
      <c r="AC422" s="275"/>
      <c r="AD422" s="275"/>
      <c r="AE422" s="275"/>
      <c r="AF422" s="275"/>
      <c r="AG422" s="275"/>
      <c r="AH422" s="275"/>
      <c r="AI422" s="275"/>
      <c r="AJ422" s="275"/>
      <c r="AK422" s="275"/>
      <c r="AL422" s="275"/>
      <c r="AM422" s="275"/>
      <c r="AN422" s="275"/>
      <c r="AO422" s="65"/>
      <c r="AP422" s="285"/>
      <c r="AQ422" s="286"/>
      <c r="AR422" s="286"/>
      <c r="AS422" s="32"/>
      <c r="AT422" s="32"/>
      <c r="AU422" s="285"/>
      <c r="AV422" s="285"/>
      <c r="AW422" s="285"/>
      <c r="AX422" s="285"/>
      <c r="AY422" s="285"/>
      <c r="AZ422" s="285"/>
      <c r="BA422" s="285"/>
      <c r="BB422" s="285"/>
      <c r="BC422" s="285"/>
      <c r="BD422" s="285"/>
      <c r="BE422" s="285"/>
      <c r="BF422" s="285"/>
      <c r="BG422" s="285"/>
      <c r="BH422" s="285"/>
      <c r="BI422" s="285"/>
      <c r="BJ422" s="285"/>
      <c r="BK422" s="285"/>
      <c r="BL422" s="285"/>
      <c r="BM422" s="285"/>
      <c r="BN422" s="285"/>
      <c r="BO422" s="285"/>
      <c r="BP422" s="285"/>
      <c r="BQ422" s="285"/>
      <c r="BR422" s="285"/>
      <c r="BS422" s="285"/>
      <c r="BT422" s="285"/>
      <c r="BU422" s="285"/>
      <c r="BV422" s="285"/>
      <c r="BW422" s="285"/>
      <c r="BX422" s="285"/>
      <c r="BY422" s="285"/>
      <c r="BZ422" s="285"/>
      <c r="CA422" s="285"/>
      <c r="CB422" s="285"/>
      <c r="CC422" s="285"/>
      <c r="CD422" s="285"/>
      <c r="CE422" s="285"/>
      <c r="CF422" s="285"/>
      <c r="CG422" s="285"/>
      <c r="CH422" s="285"/>
      <c r="CI422" s="285"/>
      <c r="CJ422" s="285"/>
      <c r="CK422" s="285"/>
      <c r="CL422" s="285"/>
      <c r="CM422" s="285"/>
      <c r="CN422" s="285"/>
      <c r="CO422" s="285"/>
      <c r="CP422" s="285"/>
      <c r="CQ422" s="285"/>
      <c r="CR422" s="285"/>
      <c r="CS422" s="285"/>
      <c r="CT422" s="285"/>
      <c r="CU422" s="285"/>
      <c r="CV422" s="285"/>
      <c r="CW422" s="285"/>
      <c r="CX422" s="285"/>
      <c r="CY422" s="285"/>
      <c r="CZ422" s="285"/>
      <c r="DA422" s="285"/>
      <c r="DB422" s="285"/>
      <c r="DC422" s="285"/>
      <c r="DD422" s="285"/>
      <c r="DE422" s="285"/>
      <c r="DF422" s="285"/>
      <c r="DG422" s="285"/>
      <c r="DH422" s="285"/>
      <c r="DI422" s="285"/>
      <c r="DJ422" s="285"/>
      <c r="DK422" s="285"/>
      <c r="DL422" s="285"/>
    </row>
    <row r="423" s="248" customFormat="1" ht="17.8" customHeight="1" spans="1:116">
      <c r="A423" s="258">
        <v>158</v>
      </c>
      <c r="B423" s="267"/>
      <c r="C423" s="266"/>
      <c r="D423" s="261"/>
      <c r="E423" s="309"/>
      <c r="F423" s="262" t="s">
        <v>45</v>
      </c>
      <c r="G423" s="39">
        <f t="shared" si="81"/>
        <v>0</v>
      </c>
      <c r="H423" s="40" t="s">
        <v>46</v>
      </c>
      <c r="I423" s="40">
        <f t="shared" si="80"/>
        <v>0</v>
      </c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  <c r="W423" s="277"/>
      <c r="X423" s="277"/>
      <c r="Y423" s="277"/>
      <c r="Z423" s="277"/>
      <c r="AA423" s="277"/>
      <c r="AB423" s="277"/>
      <c r="AC423" s="277"/>
      <c r="AD423" s="277"/>
      <c r="AE423" s="277"/>
      <c r="AF423" s="277"/>
      <c r="AG423" s="277"/>
      <c r="AH423" s="277"/>
      <c r="AI423" s="277"/>
      <c r="AJ423" s="277"/>
      <c r="AK423" s="277"/>
      <c r="AL423" s="277"/>
      <c r="AM423" s="277"/>
      <c r="AN423" s="277"/>
      <c r="AO423" s="67"/>
      <c r="AP423" s="90"/>
      <c r="AQ423" s="284"/>
      <c r="AR423" s="284"/>
      <c r="AS423" s="99"/>
      <c r="AT423" s="99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  <c r="BO423" s="90"/>
      <c r="BP423" s="90"/>
      <c r="BQ423" s="90"/>
      <c r="BR423" s="90"/>
      <c r="BS423" s="90"/>
      <c r="BT423" s="90"/>
      <c r="BU423" s="90"/>
      <c r="BV423" s="90"/>
      <c r="BW423" s="90"/>
      <c r="BX423" s="90"/>
      <c r="BY423" s="90"/>
      <c r="BZ423" s="90"/>
      <c r="CA423" s="90"/>
      <c r="CB423" s="90"/>
      <c r="CC423" s="90"/>
      <c r="CD423" s="90"/>
      <c r="CE423" s="90"/>
      <c r="CF423" s="90"/>
      <c r="CG423" s="90"/>
      <c r="CH423" s="90"/>
      <c r="CI423" s="90"/>
      <c r="CJ423" s="90"/>
      <c r="CK423" s="90"/>
      <c r="CL423" s="90"/>
      <c r="CM423" s="90"/>
      <c r="CN423" s="90"/>
      <c r="CO423" s="90"/>
      <c r="CP423" s="90"/>
      <c r="CQ423" s="90"/>
      <c r="CR423" s="90"/>
      <c r="CS423" s="90"/>
      <c r="CT423" s="90"/>
      <c r="CU423" s="90"/>
      <c r="CV423" s="90"/>
      <c r="CW423" s="90"/>
      <c r="CX423" s="90"/>
      <c r="CY423" s="90"/>
      <c r="CZ423" s="90"/>
      <c r="DA423" s="90"/>
      <c r="DB423" s="90"/>
      <c r="DC423" s="90"/>
      <c r="DD423" s="90"/>
      <c r="DE423" s="90"/>
      <c r="DF423" s="90"/>
      <c r="DG423" s="90"/>
      <c r="DH423" s="90"/>
      <c r="DI423" s="90"/>
      <c r="DJ423" s="90"/>
      <c r="DK423" s="90"/>
      <c r="DL423" s="90"/>
    </row>
    <row r="424" s="249" customFormat="1" ht="17.8" customHeight="1" spans="1:116">
      <c r="A424" s="263"/>
      <c r="B424" s="267"/>
      <c r="C424" s="261"/>
      <c r="D424" s="261"/>
      <c r="E424" s="310"/>
      <c r="F424" s="265"/>
      <c r="G424" s="45"/>
      <c r="H424" s="46" t="s">
        <v>47</v>
      </c>
      <c r="I424" s="46">
        <f t="shared" si="80"/>
        <v>0</v>
      </c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  <c r="AB424" s="275"/>
      <c r="AC424" s="275"/>
      <c r="AD424" s="275"/>
      <c r="AE424" s="275"/>
      <c r="AF424" s="275"/>
      <c r="AG424" s="275"/>
      <c r="AH424" s="275"/>
      <c r="AI424" s="275"/>
      <c r="AJ424" s="275"/>
      <c r="AK424" s="275"/>
      <c r="AL424" s="275"/>
      <c r="AM424" s="275"/>
      <c r="AN424" s="275"/>
      <c r="AO424" s="65"/>
      <c r="AP424" s="285"/>
      <c r="AQ424" s="286"/>
      <c r="AR424" s="286"/>
      <c r="AS424" s="32"/>
      <c r="AT424" s="32"/>
      <c r="AU424" s="285"/>
      <c r="AV424" s="285"/>
      <c r="AW424" s="285"/>
      <c r="AX424" s="285"/>
      <c r="AY424" s="285"/>
      <c r="AZ424" s="285"/>
      <c r="BA424" s="285"/>
      <c r="BB424" s="285"/>
      <c r="BC424" s="285"/>
      <c r="BD424" s="285"/>
      <c r="BE424" s="285"/>
      <c r="BF424" s="285"/>
      <c r="BG424" s="285"/>
      <c r="BH424" s="285"/>
      <c r="BI424" s="285"/>
      <c r="BJ424" s="285"/>
      <c r="BK424" s="285"/>
      <c r="BL424" s="285"/>
      <c r="BM424" s="285"/>
      <c r="BN424" s="285"/>
      <c r="BO424" s="285"/>
      <c r="BP424" s="285"/>
      <c r="BQ424" s="285"/>
      <c r="BR424" s="285"/>
      <c r="BS424" s="285"/>
      <c r="BT424" s="285"/>
      <c r="BU424" s="285"/>
      <c r="BV424" s="285"/>
      <c r="BW424" s="285"/>
      <c r="BX424" s="285"/>
      <c r="BY424" s="285"/>
      <c r="BZ424" s="285"/>
      <c r="CA424" s="285"/>
      <c r="CB424" s="285"/>
      <c r="CC424" s="285"/>
      <c r="CD424" s="285"/>
      <c r="CE424" s="285"/>
      <c r="CF424" s="285"/>
      <c r="CG424" s="285"/>
      <c r="CH424" s="285"/>
      <c r="CI424" s="285"/>
      <c r="CJ424" s="285"/>
      <c r="CK424" s="285"/>
      <c r="CL424" s="285"/>
      <c r="CM424" s="285"/>
      <c r="CN424" s="285"/>
      <c r="CO424" s="285"/>
      <c r="CP424" s="285"/>
      <c r="CQ424" s="285"/>
      <c r="CR424" s="285"/>
      <c r="CS424" s="285"/>
      <c r="CT424" s="285"/>
      <c r="CU424" s="285"/>
      <c r="CV424" s="285"/>
      <c r="CW424" s="285"/>
      <c r="CX424" s="285"/>
      <c r="CY424" s="285"/>
      <c r="CZ424" s="285"/>
      <c r="DA424" s="285"/>
      <c r="DB424" s="285"/>
      <c r="DC424" s="285"/>
      <c r="DD424" s="285"/>
      <c r="DE424" s="285"/>
      <c r="DF424" s="285"/>
      <c r="DG424" s="285"/>
      <c r="DH424" s="285"/>
      <c r="DI424" s="285"/>
      <c r="DJ424" s="285"/>
      <c r="DK424" s="285"/>
      <c r="DL424" s="285"/>
    </row>
    <row r="425" s="248" customFormat="1" ht="17.8" customHeight="1" spans="1:116">
      <c r="A425" s="258">
        <v>159</v>
      </c>
      <c r="B425" s="267"/>
      <c r="C425" s="266"/>
      <c r="D425" s="261"/>
      <c r="E425" s="309"/>
      <c r="F425" s="262" t="s">
        <v>45</v>
      </c>
      <c r="G425" s="39">
        <f t="shared" si="81"/>
        <v>0</v>
      </c>
      <c r="H425" s="40" t="s">
        <v>46</v>
      </c>
      <c r="I425" s="40">
        <f t="shared" si="80"/>
        <v>0</v>
      </c>
      <c r="J425" s="277"/>
      <c r="K425" s="277"/>
      <c r="L425" s="277"/>
      <c r="M425" s="277"/>
      <c r="N425" s="277"/>
      <c r="O425" s="277"/>
      <c r="P425" s="277"/>
      <c r="Q425" s="277"/>
      <c r="R425" s="277"/>
      <c r="S425" s="277"/>
      <c r="T425" s="277"/>
      <c r="U425" s="277"/>
      <c r="V425" s="277"/>
      <c r="W425" s="277"/>
      <c r="X425" s="277"/>
      <c r="Y425" s="277"/>
      <c r="Z425" s="277"/>
      <c r="AA425" s="277"/>
      <c r="AB425" s="277"/>
      <c r="AC425" s="277"/>
      <c r="AD425" s="277"/>
      <c r="AE425" s="277"/>
      <c r="AF425" s="277"/>
      <c r="AG425" s="277"/>
      <c r="AH425" s="277"/>
      <c r="AI425" s="277"/>
      <c r="AJ425" s="277"/>
      <c r="AK425" s="277"/>
      <c r="AL425" s="277"/>
      <c r="AM425" s="277"/>
      <c r="AN425" s="277"/>
      <c r="AO425" s="67"/>
      <c r="AP425" s="90"/>
      <c r="AQ425" s="284"/>
      <c r="AR425" s="284"/>
      <c r="AS425" s="99"/>
      <c r="AT425" s="99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  <c r="BO425" s="90"/>
      <c r="BP425" s="90"/>
      <c r="BQ425" s="90"/>
      <c r="BR425" s="90"/>
      <c r="BS425" s="90"/>
      <c r="BT425" s="90"/>
      <c r="BU425" s="90"/>
      <c r="BV425" s="90"/>
      <c r="BW425" s="90"/>
      <c r="BX425" s="90"/>
      <c r="BY425" s="90"/>
      <c r="BZ425" s="90"/>
      <c r="CA425" s="90"/>
      <c r="CB425" s="90"/>
      <c r="CC425" s="90"/>
      <c r="CD425" s="90"/>
      <c r="CE425" s="90"/>
      <c r="CF425" s="90"/>
      <c r="CG425" s="90"/>
      <c r="CH425" s="90"/>
      <c r="CI425" s="90"/>
      <c r="CJ425" s="90"/>
      <c r="CK425" s="90"/>
      <c r="CL425" s="90"/>
      <c r="CM425" s="90"/>
      <c r="CN425" s="90"/>
      <c r="CO425" s="90"/>
      <c r="CP425" s="90"/>
      <c r="CQ425" s="90"/>
      <c r="CR425" s="90"/>
      <c r="CS425" s="90"/>
      <c r="CT425" s="90"/>
      <c r="CU425" s="90"/>
      <c r="CV425" s="90"/>
      <c r="CW425" s="90"/>
      <c r="CX425" s="90"/>
      <c r="CY425" s="90"/>
      <c r="CZ425" s="90"/>
      <c r="DA425" s="90"/>
      <c r="DB425" s="90"/>
      <c r="DC425" s="90"/>
      <c r="DD425" s="90"/>
      <c r="DE425" s="90"/>
      <c r="DF425" s="90"/>
      <c r="DG425" s="90"/>
      <c r="DH425" s="90"/>
      <c r="DI425" s="90"/>
      <c r="DJ425" s="90"/>
      <c r="DK425" s="90"/>
      <c r="DL425" s="90"/>
    </row>
    <row r="426" s="249" customFormat="1" ht="17.8" customHeight="1" spans="1:116">
      <c r="A426" s="263"/>
      <c r="B426" s="267"/>
      <c r="C426" s="261"/>
      <c r="D426" s="261"/>
      <c r="E426" s="310"/>
      <c r="F426" s="265"/>
      <c r="G426" s="45"/>
      <c r="H426" s="46" t="s">
        <v>47</v>
      </c>
      <c r="I426" s="46">
        <f t="shared" si="80"/>
        <v>0</v>
      </c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  <c r="AB426" s="275"/>
      <c r="AC426" s="275"/>
      <c r="AD426" s="275"/>
      <c r="AE426" s="275"/>
      <c r="AF426" s="275"/>
      <c r="AG426" s="275"/>
      <c r="AH426" s="275"/>
      <c r="AI426" s="275"/>
      <c r="AJ426" s="275"/>
      <c r="AK426" s="275"/>
      <c r="AL426" s="275"/>
      <c r="AM426" s="275"/>
      <c r="AN426" s="275"/>
      <c r="AO426" s="65"/>
      <c r="AP426" s="285"/>
      <c r="AQ426" s="286"/>
      <c r="AR426" s="286"/>
      <c r="AS426" s="32"/>
      <c r="AT426" s="32"/>
      <c r="AU426" s="285"/>
      <c r="AV426" s="285"/>
      <c r="AW426" s="285"/>
      <c r="AX426" s="285"/>
      <c r="AY426" s="285"/>
      <c r="AZ426" s="285"/>
      <c r="BA426" s="285"/>
      <c r="BB426" s="285"/>
      <c r="BC426" s="285"/>
      <c r="BD426" s="285"/>
      <c r="BE426" s="285"/>
      <c r="BF426" s="285"/>
      <c r="BG426" s="285"/>
      <c r="BH426" s="285"/>
      <c r="BI426" s="285"/>
      <c r="BJ426" s="285"/>
      <c r="BK426" s="285"/>
      <c r="BL426" s="285"/>
      <c r="BM426" s="285"/>
      <c r="BN426" s="285"/>
      <c r="BO426" s="285"/>
      <c r="BP426" s="285"/>
      <c r="BQ426" s="285"/>
      <c r="BR426" s="285"/>
      <c r="BS426" s="285"/>
      <c r="BT426" s="285"/>
      <c r="BU426" s="285"/>
      <c r="BV426" s="285"/>
      <c r="BW426" s="285"/>
      <c r="BX426" s="285"/>
      <c r="BY426" s="285"/>
      <c r="BZ426" s="285"/>
      <c r="CA426" s="285"/>
      <c r="CB426" s="285"/>
      <c r="CC426" s="285"/>
      <c r="CD426" s="285"/>
      <c r="CE426" s="285"/>
      <c r="CF426" s="285"/>
      <c r="CG426" s="285"/>
      <c r="CH426" s="285"/>
      <c r="CI426" s="285"/>
      <c r="CJ426" s="285"/>
      <c r="CK426" s="285"/>
      <c r="CL426" s="285"/>
      <c r="CM426" s="285"/>
      <c r="CN426" s="285"/>
      <c r="CO426" s="285"/>
      <c r="CP426" s="285"/>
      <c r="CQ426" s="285"/>
      <c r="CR426" s="285"/>
      <c r="CS426" s="285"/>
      <c r="CT426" s="285"/>
      <c r="CU426" s="285"/>
      <c r="CV426" s="285"/>
      <c r="CW426" s="285"/>
      <c r="CX426" s="285"/>
      <c r="CY426" s="285"/>
      <c r="CZ426" s="285"/>
      <c r="DA426" s="285"/>
      <c r="DB426" s="285"/>
      <c r="DC426" s="285"/>
      <c r="DD426" s="285"/>
      <c r="DE426" s="285"/>
      <c r="DF426" s="285"/>
      <c r="DG426" s="285"/>
      <c r="DH426" s="285"/>
      <c r="DI426" s="285"/>
      <c r="DJ426" s="285"/>
      <c r="DK426" s="285"/>
      <c r="DL426" s="285"/>
    </row>
    <row r="427" s="248" customFormat="1" ht="17.8" customHeight="1" spans="1:116">
      <c r="A427" s="258">
        <v>160</v>
      </c>
      <c r="B427" s="267"/>
      <c r="C427" s="266"/>
      <c r="D427" s="266"/>
      <c r="E427" s="309"/>
      <c r="F427" s="262" t="s">
        <v>45</v>
      </c>
      <c r="G427" s="39">
        <f t="shared" ref="G427:G431" si="82">E427+I427-I428</f>
        <v>0</v>
      </c>
      <c r="H427" s="40" t="s">
        <v>46</v>
      </c>
      <c r="I427" s="40">
        <f t="shared" si="80"/>
        <v>0</v>
      </c>
      <c r="J427" s="277"/>
      <c r="K427" s="277"/>
      <c r="L427" s="277"/>
      <c r="M427" s="277"/>
      <c r="N427" s="277"/>
      <c r="O427" s="277"/>
      <c r="P427" s="277"/>
      <c r="Q427" s="277"/>
      <c r="R427" s="277"/>
      <c r="S427" s="277"/>
      <c r="T427" s="277"/>
      <c r="U427" s="277"/>
      <c r="V427" s="277"/>
      <c r="W427" s="277"/>
      <c r="X427" s="277"/>
      <c r="Y427" s="277"/>
      <c r="Z427" s="277"/>
      <c r="AA427" s="277"/>
      <c r="AB427" s="277"/>
      <c r="AC427" s="277"/>
      <c r="AD427" s="277"/>
      <c r="AE427" s="277"/>
      <c r="AF427" s="277"/>
      <c r="AG427" s="277"/>
      <c r="AH427" s="277"/>
      <c r="AI427" s="277"/>
      <c r="AJ427" s="277"/>
      <c r="AK427" s="277"/>
      <c r="AL427" s="277"/>
      <c r="AM427" s="277"/>
      <c r="AN427" s="277"/>
      <c r="AO427" s="67"/>
      <c r="AP427" s="90"/>
      <c r="AQ427" s="284"/>
      <c r="AR427" s="284"/>
      <c r="AS427" s="99"/>
      <c r="AT427" s="99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  <c r="BO427" s="90"/>
      <c r="BP427" s="90"/>
      <c r="BQ427" s="90"/>
      <c r="BR427" s="90"/>
      <c r="BS427" s="90"/>
      <c r="BT427" s="90"/>
      <c r="BU427" s="90"/>
      <c r="BV427" s="90"/>
      <c r="BW427" s="90"/>
      <c r="BX427" s="90"/>
      <c r="BY427" s="90"/>
      <c r="BZ427" s="90"/>
      <c r="CA427" s="90"/>
      <c r="CB427" s="90"/>
      <c r="CC427" s="90"/>
      <c r="CD427" s="90"/>
      <c r="CE427" s="90"/>
      <c r="CF427" s="90"/>
      <c r="CG427" s="90"/>
      <c r="CH427" s="90"/>
      <c r="CI427" s="90"/>
      <c r="CJ427" s="90"/>
      <c r="CK427" s="90"/>
      <c r="CL427" s="90"/>
      <c r="CM427" s="90"/>
      <c r="CN427" s="90"/>
      <c r="CO427" s="90"/>
      <c r="CP427" s="90"/>
      <c r="CQ427" s="90"/>
      <c r="CR427" s="90"/>
      <c r="CS427" s="90"/>
      <c r="CT427" s="90"/>
      <c r="CU427" s="90"/>
      <c r="CV427" s="90"/>
      <c r="CW427" s="90"/>
      <c r="CX427" s="90"/>
      <c r="CY427" s="90"/>
      <c r="CZ427" s="90"/>
      <c r="DA427" s="90"/>
      <c r="DB427" s="90"/>
      <c r="DC427" s="90"/>
      <c r="DD427" s="90"/>
      <c r="DE427" s="90"/>
      <c r="DF427" s="90"/>
      <c r="DG427" s="90"/>
      <c r="DH427" s="90"/>
      <c r="DI427" s="90"/>
      <c r="DJ427" s="90"/>
      <c r="DK427" s="90"/>
      <c r="DL427" s="90"/>
    </row>
    <row r="428" s="249" customFormat="1" ht="17.8" customHeight="1" spans="1:116">
      <c r="A428" s="263"/>
      <c r="B428" s="267"/>
      <c r="C428" s="261"/>
      <c r="D428" s="261"/>
      <c r="E428" s="310"/>
      <c r="F428" s="265"/>
      <c r="G428" s="45"/>
      <c r="H428" s="46" t="s">
        <v>47</v>
      </c>
      <c r="I428" s="46">
        <f t="shared" si="80"/>
        <v>0</v>
      </c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  <c r="AB428" s="275"/>
      <c r="AC428" s="275"/>
      <c r="AD428" s="275"/>
      <c r="AE428" s="275"/>
      <c r="AF428" s="275"/>
      <c r="AG428" s="275"/>
      <c r="AH428" s="275"/>
      <c r="AI428" s="275"/>
      <c r="AJ428" s="275"/>
      <c r="AK428" s="275"/>
      <c r="AL428" s="275"/>
      <c r="AM428" s="275"/>
      <c r="AN428" s="275"/>
      <c r="AO428" s="65"/>
      <c r="AP428" s="285"/>
      <c r="AQ428" s="286"/>
      <c r="AR428" s="286"/>
      <c r="AS428" s="32"/>
      <c r="AT428" s="32"/>
      <c r="AU428" s="285"/>
      <c r="AV428" s="285"/>
      <c r="AW428" s="285"/>
      <c r="AX428" s="285"/>
      <c r="AY428" s="285"/>
      <c r="AZ428" s="285"/>
      <c r="BA428" s="285"/>
      <c r="BB428" s="285"/>
      <c r="BC428" s="285"/>
      <c r="BD428" s="285"/>
      <c r="BE428" s="285"/>
      <c r="BF428" s="285"/>
      <c r="BG428" s="285"/>
      <c r="BH428" s="285"/>
      <c r="BI428" s="285"/>
      <c r="BJ428" s="285"/>
      <c r="BK428" s="285"/>
      <c r="BL428" s="285"/>
      <c r="BM428" s="285"/>
      <c r="BN428" s="285"/>
      <c r="BO428" s="285"/>
      <c r="BP428" s="285"/>
      <c r="BQ428" s="285"/>
      <c r="BR428" s="285"/>
      <c r="BS428" s="285"/>
      <c r="BT428" s="285"/>
      <c r="BU428" s="285"/>
      <c r="BV428" s="285"/>
      <c r="BW428" s="285"/>
      <c r="BX428" s="285"/>
      <c r="BY428" s="285"/>
      <c r="BZ428" s="285"/>
      <c r="CA428" s="285"/>
      <c r="CB428" s="285"/>
      <c r="CC428" s="285"/>
      <c r="CD428" s="285"/>
      <c r="CE428" s="285"/>
      <c r="CF428" s="285"/>
      <c r="CG428" s="285"/>
      <c r="CH428" s="285"/>
      <c r="CI428" s="285"/>
      <c r="CJ428" s="285"/>
      <c r="CK428" s="285"/>
      <c r="CL428" s="285"/>
      <c r="CM428" s="285"/>
      <c r="CN428" s="285"/>
      <c r="CO428" s="285"/>
      <c r="CP428" s="285"/>
      <c r="CQ428" s="285"/>
      <c r="CR428" s="285"/>
      <c r="CS428" s="285"/>
      <c r="CT428" s="285"/>
      <c r="CU428" s="285"/>
      <c r="CV428" s="285"/>
      <c r="CW428" s="285"/>
      <c r="CX428" s="285"/>
      <c r="CY428" s="285"/>
      <c r="CZ428" s="285"/>
      <c r="DA428" s="285"/>
      <c r="DB428" s="285"/>
      <c r="DC428" s="285"/>
      <c r="DD428" s="285"/>
      <c r="DE428" s="285"/>
      <c r="DF428" s="285"/>
      <c r="DG428" s="285"/>
      <c r="DH428" s="285"/>
      <c r="DI428" s="285"/>
      <c r="DJ428" s="285"/>
      <c r="DK428" s="285"/>
      <c r="DL428" s="285"/>
    </row>
    <row r="429" s="248" customFormat="1" ht="17.8" customHeight="1" spans="1:116">
      <c r="A429" s="258">
        <v>161</v>
      </c>
      <c r="B429" s="259"/>
      <c r="C429" s="266"/>
      <c r="D429" s="261"/>
      <c r="E429" s="309"/>
      <c r="F429" s="262" t="s">
        <v>45</v>
      </c>
      <c r="G429" s="39">
        <f t="shared" si="82"/>
        <v>0</v>
      </c>
      <c r="H429" s="40" t="s">
        <v>46</v>
      </c>
      <c r="I429" s="40">
        <f t="shared" si="80"/>
        <v>0</v>
      </c>
      <c r="J429" s="277"/>
      <c r="K429" s="277"/>
      <c r="L429" s="277"/>
      <c r="M429" s="277"/>
      <c r="N429" s="277"/>
      <c r="O429" s="277"/>
      <c r="P429" s="277"/>
      <c r="Q429" s="277"/>
      <c r="R429" s="277"/>
      <c r="S429" s="277"/>
      <c r="T429" s="277"/>
      <c r="U429" s="277"/>
      <c r="V429" s="277"/>
      <c r="W429" s="277"/>
      <c r="X429" s="277"/>
      <c r="Y429" s="277"/>
      <c r="Z429" s="277"/>
      <c r="AA429" s="277"/>
      <c r="AB429" s="277"/>
      <c r="AC429" s="277"/>
      <c r="AD429" s="277"/>
      <c r="AE429" s="277"/>
      <c r="AF429" s="277"/>
      <c r="AG429" s="277"/>
      <c r="AH429" s="277"/>
      <c r="AI429" s="277"/>
      <c r="AJ429" s="277"/>
      <c r="AK429" s="277"/>
      <c r="AL429" s="277"/>
      <c r="AM429" s="277"/>
      <c r="AN429" s="277"/>
      <c r="AO429" s="67"/>
      <c r="AP429" s="90"/>
      <c r="AQ429" s="284"/>
      <c r="AR429" s="284"/>
      <c r="AS429" s="99"/>
      <c r="AT429" s="99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  <c r="BO429" s="90"/>
      <c r="BP429" s="90"/>
      <c r="BQ429" s="90"/>
      <c r="BR429" s="90"/>
      <c r="BS429" s="90"/>
      <c r="BT429" s="90"/>
      <c r="BU429" s="90"/>
      <c r="BV429" s="90"/>
      <c r="BW429" s="90"/>
      <c r="BX429" s="90"/>
      <c r="BY429" s="90"/>
      <c r="BZ429" s="90"/>
      <c r="CA429" s="90"/>
      <c r="CB429" s="90"/>
      <c r="CC429" s="90"/>
      <c r="CD429" s="90"/>
      <c r="CE429" s="90"/>
      <c r="CF429" s="90"/>
      <c r="CG429" s="90"/>
      <c r="CH429" s="90"/>
      <c r="CI429" s="90"/>
      <c r="CJ429" s="90"/>
      <c r="CK429" s="90"/>
      <c r="CL429" s="90"/>
      <c r="CM429" s="90"/>
      <c r="CN429" s="90"/>
      <c r="CO429" s="90"/>
      <c r="CP429" s="90"/>
      <c r="CQ429" s="90"/>
      <c r="CR429" s="90"/>
      <c r="CS429" s="90"/>
      <c r="CT429" s="90"/>
      <c r="CU429" s="90"/>
      <c r="CV429" s="90"/>
      <c r="CW429" s="90"/>
      <c r="CX429" s="90"/>
      <c r="CY429" s="90"/>
      <c r="CZ429" s="90"/>
      <c r="DA429" s="90"/>
      <c r="DB429" s="90"/>
      <c r="DC429" s="90"/>
      <c r="DD429" s="90"/>
      <c r="DE429" s="90"/>
      <c r="DF429" s="90"/>
      <c r="DG429" s="90"/>
      <c r="DH429" s="90"/>
      <c r="DI429" s="90"/>
      <c r="DJ429" s="90"/>
      <c r="DK429" s="90"/>
      <c r="DL429" s="90"/>
    </row>
    <row r="430" s="249" customFormat="1" ht="17.8" customHeight="1" spans="1:116">
      <c r="A430" s="263"/>
      <c r="B430" s="259"/>
      <c r="C430" s="261"/>
      <c r="D430" s="261"/>
      <c r="E430" s="310"/>
      <c r="F430" s="265"/>
      <c r="G430" s="45"/>
      <c r="H430" s="46" t="s">
        <v>47</v>
      </c>
      <c r="I430" s="46">
        <f t="shared" si="80"/>
        <v>0</v>
      </c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  <c r="AB430" s="275"/>
      <c r="AC430" s="275"/>
      <c r="AD430" s="275"/>
      <c r="AE430" s="275"/>
      <c r="AF430" s="275"/>
      <c r="AG430" s="275"/>
      <c r="AH430" s="275"/>
      <c r="AI430" s="275"/>
      <c r="AJ430" s="275"/>
      <c r="AK430" s="275"/>
      <c r="AL430" s="275"/>
      <c r="AM430" s="275"/>
      <c r="AN430" s="275"/>
      <c r="AO430" s="65"/>
      <c r="AP430" s="285"/>
      <c r="AQ430" s="286"/>
      <c r="AR430" s="286"/>
      <c r="AS430" s="32"/>
      <c r="AT430" s="32"/>
      <c r="AU430" s="285"/>
      <c r="AV430" s="285"/>
      <c r="AW430" s="285"/>
      <c r="AX430" s="285"/>
      <c r="AY430" s="285"/>
      <c r="AZ430" s="285"/>
      <c r="BA430" s="285"/>
      <c r="BB430" s="285"/>
      <c r="BC430" s="285"/>
      <c r="BD430" s="285"/>
      <c r="BE430" s="285"/>
      <c r="BF430" s="285"/>
      <c r="BG430" s="285"/>
      <c r="BH430" s="285"/>
      <c r="BI430" s="285"/>
      <c r="BJ430" s="285"/>
      <c r="BK430" s="285"/>
      <c r="BL430" s="285"/>
      <c r="BM430" s="285"/>
      <c r="BN430" s="285"/>
      <c r="BO430" s="285"/>
      <c r="BP430" s="285"/>
      <c r="BQ430" s="285"/>
      <c r="BR430" s="285"/>
      <c r="BS430" s="285"/>
      <c r="BT430" s="285"/>
      <c r="BU430" s="285"/>
      <c r="BV430" s="285"/>
      <c r="BW430" s="285"/>
      <c r="BX430" s="285"/>
      <c r="BY430" s="285"/>
      <c r="BZ430" s="285"/>
      <c r="CA430" s="285"/>
      <c r="CB430" s="285"/>
      <c r="CC430" s="285"/>
      <c r="CD430" s="285"/>
      <c r="CE430" s="285"/>
      <c r="CF430" s="285"/>
      <c r="CG430" s="285"/>
      <c r="CH430" s="285"/>
      <c r="CI430" s="285"/>
      <c r="CJ430" s="285"/>
      <c r="CK430" s="285"/>
      <c r="CL430" s="285"/>
      <c r="CM430" s="285"/>
      <c r="CN430" s="285"/>
      <c r="CO430" s="285"/>
      <c r="CP430" s="285"/>
      <c r="CQ430" s="285"/>
      <c r="CR430" s="285"/>
      <c r="CS430" s="285"/>
      <c r="CT430" s="285"/>
      <c r="CU430" s="285"/>
      <c r="CV430" s="285"/>
      <c r="CW430" s="285"/>
      <c r="CX430" s="285"/>
      <c r="CY430" s="285"/>
      <c r="CZ430" s="285"/>
      <c r="DA430" s="285"/>
      <c r="DB430" s="285"/>
      <c r="DC430" s="285"/>
      <c r="DD430" s="285"/>
      <c r="DE430" s="285"/>
      <c r="DF430" s="285"/>
      <c r="DG430" s="285"/>
      <c r="DH430" s="285"/>
      <c r="DI430" s="285"/>
      <c r="DJ430" s="285"/>
      <c r="DK430" s="285"/>
      <c r="DL430" s="285"/>
    </row>
    <row r="431" s="248" customFormat="1" ht="17.8" customHeight="1" spans="1:116">
      <c r="A431" s="258">
        <v>162</v>
      </c>
      <c r="B431" s="259"/>
      <c r="C431" s="266"/>
      <c r="D431" s="261"/>
      <c r="E431" s="309"/>
      <c r="F431" s="262" t="s">
        <v>45</v>
      </c>
      <c r="G431" s="39">
        <f t="shared" si="82"/>
        <v>0</v>
      </c>
      <c r="H431" s="40" t="s">
        <v>46</v>
      </c>
      <c r="I431" s="40">
        <f t="shared" si="80"/>
        <v>0</v>
      </c>
      <c r="J431" s="277"/>
      <c r="K431" s="277"/>
      <c r="L431" s="277"/>
      <c r="M431" s="277"/>
      <c r="N431" s="277"/>
      <c r="O431" s="277"/>
      <c r="P431" s="277"/>
      <c r="Q431" s="277"/>
      <c r="R431" s="277"/>
      <c r="S431" s="277"/>
      <c r="T431" s="277"/>
      <c r="U431" s="277"/>
      <c r="V431" s="277"/>
      <c r="W431" s="277"/>
      <c r="X431" s="277"/>
      <c r="Y431" s="277"/>
      <c r="Z431" s="277"/>
      <c r="AA431" s="277"/>
      <c r="AB431" s="277"/>
      <c r="AC431" s="277"/>
      <c r="AD431" s="277"/>
      <c r="AE431" s="277"/>
      <c r="AF431" s="277"/>
      <c r="AG431" s="277"/>
      <c r="AH431" s="277"/>
      <c r="AI431" s="277"/>
      <c r="AJ431" s="277"/>
      <c r="AK431" s="277"/>
      <c r="AL431" s="277"/>
      <c r="AM431" s="277"/>
      <c r="AN431" s="277"/>
      <c r="AO431" s="67"/>
      <c r="AP431" s="90"/>
      <c r="AQ431" s="284"/>
      <c r="AR431" s="284"/>
      <c r="AS431" s="99"/>
      <c r="AT431" s="99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  <c r="BO431" s="90"/>
      <c r="BP431" s="90"/>
      <c r="BQ431" s="90"/>
      <c r="BR431" s="90"/>
      <c r="BS431" s="90"/>
      <c r="BT431" s="90"/>
      <c r="BU431" s="90"/>
      <c r="BV431" s="90"/>
      <c r="BW431" s="90"/>
      <c r="BX431" s="90"/>
      <c r="BY431" s="90"/>
      <c r="BZ431" s="90"/>
      <c r="CA431" s="90"/>
      <c r="CB431" s="90"/>
      <c r="CC431" s="90"/>
      <c r="CD431" s="90"/>
      <c r="CE431" s="90"/>
      <c r="CF431" s="90"/>
      <c r="CG431" s="90"/>
      <c r="CH431" s="90"/>
      <c r="CI431" s="90"/>
      <c r="CJ431" s="90"/>
      <c r="CK431" s="90"/>
      <c r="CL431" s="90"/>
      <c r="CM431" s="90"/>
      <c r="CN431" s="90"/>
      <c r="CO431" s="90"/>
      <c r="CP431" s="90"/>
      <c r="CQ431" s="90"/>
      <c r="CR431" s="90"/>
      <c r="CS431" s="90"/>
      <c r="CT431" s="90"/>
      <c r="CU431" s="90"/>
      <c r="CV431" s="90"/>
      <c r="CW431" s="90"/>
      <c r="CX431" s="90"/>
      <c r="CY431" s="90"/>
      <c r="CZ431" s="90"/>
      <c r="DA431" s="90"/>
      <c r="DB431" s="90"/>
      <c r="DC431" s="90"/>
      <c r="DD431" s="90"/>
      <c r="DE431" s="90"/>
      <c r="DF431" s="90"/>
      <c r="DG431" s="90"/>
      <c r="DH431" s="90"/>
      <c r="DI431" s="90"/>
      <c r="DJ431" s="90"/>
      <c r="DK431" s="90"/>
      <c r="DL431" s="90"/>
    </row>
    <row r="432" s="249" customFormat="1" ht="17.8" customHeight="1" spans="1:116">
      <c r="A432" s="263"/>
      <c r="B432" s="259"/>
      <c r="C432" s="261"/>
      <c r="D432" s="261"/>
      <c r="E432" s="310"/>
      <c r="F432" s="265"/>
      <c r="G432" s="45"/>
      <c r="H432" s="46" t="s">
        <v>47</v>
      </c>
      <c r="I432" s="46">
        <f t="shared" si="80"/>
        <v>0</v>
      </c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  <c r="AB432" s="275"/>
      <c r="AC432" s="275"/>
      <c r="AD432" s="275"/>
      <c r="AE432" s="275"/>
      <c r="AF432" s="275"/>
      <c r="AG432" s="275"/>
      <c r="AH432" s="275"/>
      <c r="AI432" s="275"/>
      <c r="AJ432" s="275"/>
      <c r="AK432" s="275"/>
      <c r="AL432" s="275"/>
      <c r="AM432" s="275"/>
      <c r="AN432" s="275"/>
      <c r="AO432" s="65"/>
      <c r="AP432" s="285"/>
      <c r="AQ432" s="286"/>
      <c r="AR432" s="286"/>
      <c r="AS432" s="32"/>
      <c r="AT432" s="32"/>
      <c r="AU432" s="285"/>
      <c r="AV432" s="285"/>
      <c r="AW432" s="285"/>
      <c r="AX432" s="285"/>
      <c r="AY432" s="285"/>
      <c r="AZ432" s="285"/>
      <c r="BA432" s="285"/>
      <c r="BB432" s="285"/>
      <c r="BC432" s="285"/>
      <c r="BD432" s="285"/>
      <c r="BE432" s="285"/>
      <c r="BF432" s="285"/>
      <c r="BG432" s="285"/>
      <c r="BH432" s="285"/>
      <c r="BI432" s="285"/>
      <c r="BJ432" s="285"/>
      <c r="BK432" s="285"/>
      <c r="BL432" s="285"/>
      <c r="BM432" s="285"/>
      <c r="BN432" s="285"/>
      <c r="BO432" s="285"/>
      <c r="BP432" s="285"/>
      <c r="BQ432" s="285"/>
      <c r="BR432" s="285"/>
      <c r="BS432" s="285"/>
      <c r="BT432" s="285"/>
      <c r="BU432" s="285"/>
      <c r="BV432" s="285"/>
      <c r="BW432" s="285"/>
      <c r="BX432" s="285"/>
      <c r="BY432" s="285"/>
      <c r="BZ432" s="285"/>
      <c r="CA432" s="285"/>
      <c r="CB432" s="285"/>
      <c r="CC432" s="285"/>
      <c r="CD432" s="285"/>
      <c r="CE432" s="285"/>
      <c r="CF432" s="285"/>
      <c r="CG432" s="285"/>
      <c r="CH432" s="285"/>
      <c r="CI432" s="285"/>
      <c r="CJ432" s="285"/>
      <c r="CK432" s="285"/>
      <c r="CL432" s="285"/>
      <c r="CM432" s="285"/>
      <c r="CN432" s="285"/>
      <c r="CO432" s="285"/>
      <c r="CP432" s="285"/>
      <c r="CQ432" s="285"/>
      <c r="CR432" s="285"/>
      <c r="CS432" s="285"/>
      <c r="CT432" s="285"/>
      <c r="CU432" s="285"/>
      <c r="CV432" s="285"/>
      <c r="CW432" s="285"/>
      <c r="CX432" s="285"/>
      <c r="CY432" s="285"/>
      <c r="CZ432" s="285"/>
      <c r="DA432" s="285"/>
      <c r="DB432" s="285"/>
      <c r="DC432" s="285"/>
      <c r="DD432" s="285"/>
      <c r="DE432" s="285"/>
      <c r="DF432" s="285"/>
      <c r="DG432" s="285"/>
      <c r="DH432" s="285"/>
      <c r="DI432" s="285"/>
      <c r="DJ432" s="285"/>
      <c r="DK432" s="285"/>
      <c r="DL432" s="285"/>
    </row>
    <row r="433" s="248" customFormat="1" ht="17.8" customHeight="1" spans="1:116">
      <c r="A433" s="258">
        <v>163</v>
      </c>
      <c r="B433" s="267"/>
      <c r="C433" s="266"/>
      <c r="D433" s="268"/>
      <c r="E433" s="309"/>
      <c r="F433" s="262" t="s">
        <v>45</v>
      </c>
      <c r="G433" s="39">
        <f t="shared" ref="G433:G437" si="83">E433+I433-I434</f>
        <v>0</v>
      </c>
      <c r="H433" s="40" t="s">
        <v>46</v>
      </c>
      <c r="I433" s="40">
        <f t="shared" si="80"/>
        <v>0</v>
      </c>
      <c r="J433" s="277"/>
      <c r="K433" s="277"/>
      <c r="L433" s="277"/>
      <c r="M433" s="277"/>
      <c r="N433" s="277"/>
      <c r="O433" s="277"/>
      <c r="P433" s="277"/>
      <c r="Q433" s="277"/>
      <c r="R433" s="277"/>
      <c r="S433" s="277"/>
      <c r="T433" s="277"/>
      <c r="U433" s="277"/>
      <c r="V433" s="277"/>
      <c r="W433" s="277"/>
      <c r="X433" s="277"/>
      <c r="Y433" s="277"/>
      <c r="Z433" s="277"/>
      <c r="AA433" s="277"/>
      <c r="AB433" s="277"/>
      <c r="AC433" s="277"/>
      <c r="AD433" s="277"/>
      <c r="AE433" s="277"/>
      <c r="AF433" s="277"/>
      <c r="AG433" s="277"/>
      <c r="AH433" s="277"/>
      <c r="AI433" s="277"/>
      <c r="AJ433" s="277"/>
      <c r="AK433" s="277"/>
      <c r="AL433" s="277"/>
      <c r="AM433" s="277"/>
      <c r="AN433" s="277"/>
      <c r="AO433" s="67"/>
      <c r="AP433" s="90"/>
      <c r="AQ433" s="284"/>
      <c r="AR433" s="284"/>
      <c r="AS433" s="99"/>
      <c r="AT433" s="99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  <c r="BO433" s="90"/>
      <c r="BP433" s="90"/>
      <c r="BQ433" s="90"/>
      <c r="BR433" s="90"/>
      <c r="BS433" s="90"/>
      <c r="BT433" s="90"/>
      <c r="BU433" s="90"/>
      <c r="BV433" s="90"/>
      <c r="BW433" s="90"/>
      <c r="BX433" s="90"/>
      <c r="BY433" s="90"/>
      <c r="BZ433" s="90"/>
      <c r="CA433" s="90"/>
      <c r="CB433" s="90"/>
      <c r="CC433" s="90"/>
      <c r="CD433" s="90"/>
      <c r="CE433" s="90"/>
      <c r="CF433" s="90"/>
      <c r="CG433" s="90"/>
      <c r="CH433" s="90"/>
      <c r="CI433" s="90"/>
      <c r="CJ433" s="90"/>
      <c r="CK433" s="90"/>
      <c r="CL433" s="90"/>
      <c r="CM433" s="90"/>
      <c r="CN433" s="90"/>
      <c r="CO433" s="90"/>
      <c r="CP433" s="90"/>
      <c r="CQ433" s="90"/>
      <c r="CR433" s="90"/>
      <c r="CS433" s="90"/>
      <c r="CT433" s="90"/>
      <c r="CU433" s="90"/>
      <c r="CV433" s="90"/>
      <c r="CW433" s="90"/>
      <c r="CX433" s="90"/>
      <c r="CY433" s="90"/>
      <c r="CZ433" s="90"/>
      <c r="DA433" s="90"/>
      <c r="DB433" s="90"/>
      <c r="DC433" s="90"/>
      <c r="DD433" s="90"/>
      <c r="DE433" s="90"/>
      <c r="DF433" s="90"/>
      <c r="DG433" s="90"/>
      <c r="DH433" s="90"/>
      <c r="DI433" s="90"/>
      <c r="DJ433" s="90"/>
      <c r="DK433" s="90"/>
      <c r="DL433" s="90"/>
    </row>
    <row r="434" s="249" customFormat="1" ht="17.8" customHeight="1" spans="1:116">
      <c r="A434" s="263"/>
      <c r="B434" s="267"/>
      <c r="C434" s="261"/>
      <c r="D434" s="268"/>
      <c r="E434" s="310"/>
      <c r="F434" s="265"/>
      <c r="G434" s="45"/>
      <c r="H434" s="46" t="s">
        <v>47</v>
      </c>
      <c r="I434" s="46">
        <f t="shared" si="80"/>
        <v>0</v>
      </c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  <c r="AB434" s="275"/>
      <c r="AC434" s="275"/>
      <c r="AD434" s="275"/>
      <c r="AE434" s="275"/>
      <c r="AF434" s="275"/>
      <c r="AG434" s="275"/>
      <c r="AH434" s="275"/>
      <c r="AI434" s="275"/>
      <c r="AJ434" s="275"/>
      <c r="AK434" s="275"/>
      <c r="AL434" s="275"/>
      <c r="AM434" s="275"/>
      <c r="AN434" s="275"/>
      <c r="AO434" s="65"/>
      <c r="AP434" s="285"/>
      <c r="AQ434" s="286"/>
      <c r="AR434" s="286"/>
      <c r="AS434" s="32"/>
      <c r="AT434" s="32"/>
      <c r="AU434" s="285"/>
      <c r="AV434" s="285"/>
      <c r="AW434" s="285"/>
      <c r="AX434" s="285"/>
      <c r="AY434" s="285"/>
      <c r="AZ434" s="285"/>
      <c r="BA434" s="285"/>
      <c r="BB434" s="285"/>
      <c r="BC434" s="285"/>
      <c r="BD434" s="285"/>
      <c r="BE434" s="285"/>
      <c r="BF434" s="285"/>
      <c r="BG434" s="285"/>
      <c r="BH434" s="285"/>
      <c r="BI434" s="285"/>
      <c r="BJ434" s="285"/>
      <c r="BK434" s="285"/>
      <c r="BL434" s="285"/>
      <c r="BM434" s="285"/>
      <c r="BN434" s="285"/>
      <c r="BO434" s="285"/>
      <c r="BP434" s="285"/>
      <c r="BQ434" s="285"/>
      <c r="BR434" s="285"/>
      <c r="BS434" s="285"/>
      <c r="BT434" s="285"/>
      <c r="BU434" s="285"/>
      <c r="BV434" s="285"/>
      <c r="BW434" s="285"/>
      <c r="BX434" s="285"/>
      <c r="BY434" s="285"/>
      <c r="BZ434" s="285"/>
      <c r="CA434" s="285"/>
      <c r="CB434" s="285"/>
      <c r="CC434" s="285"/>
      <c r="CD434" s="285"/>
      <c r="CE434" s="285"/>
      <c r="CF434" s="285"/>
      <c r="CG434" s="285"/>
      <c r="CH434" s="285"/>
      <c r="CI434" s="285"/>
      <c r="CJ434" s="285"/>
      <c r="CK434" s="285"/>
      <c r="CL434" s="285"/>
      <c r="CM434" s="285"/>
      <c r="CN434" s="285"/>
      <c r="CO434" s="285"/>
      <c r="CP434" s="285"/>
      <c r="CQ434" s="285"/>
      <c r="CR434" s="285"/>
      <c r="CS434" s="285"/>
      <c r="CT434" s="285"/>
      <c r="CU434" s="285"/>
      <c r="CV434" s="285"/>
      <c r="CW434" s="285"/>
      <c r="CX434" s="285"/>
      <c r="CY434" s="285"/>
      <c r="CZ434" s="285"/>
      <c r="DA434" s="285"/>
      <c r="DB434" s="285"/>
      <c r="DC434" s="285"/>
      <c r="DD434" s="285"/>
      <c r="DE434" s="285"/>
      <c r="DF434" s="285"/>
      <c r="DG434" s="285"/>
      <c r="DH434" s="285"/>
      <c r="DI434" s="285"/>
      <c r="DJ434" s="285"/>
      <c r="DK434" s="285"/>
      <c r="DL434" s="285"/>
    </row>
    <row r="435" s="248" customFormat="1" ht="17.8" customHeight="1" spans="1:116">
      <c r="A435" s="258">
        <v>164</v>
      </c>
      <c r="B435" s="259"/>
      <c r="C435" s="266"/>
      <c r="D435" s="266"/>
      <c r="E435" s="309"/>
      <c r="F435" s="262" t="s">
        <v>45</v>
      </c>
      <c r="G435" s="39">
        <f t="shared" si="83"/>
        <v>0</v>
      </c>
      <c r="H435" s="40" t="s">
        <v>46</v>
      </c>
      <c r="I435" s="40">
        <f t="shared" si="80"/>
        <v>0</v>
      </c>
      <c r="J435" s="277"/>
      <c r="K435" s="277"/>
      <c r="L435" s="277"/>
      <c r="M435" s="277"/>
      <c r="N435" s="277"/>
      <c r="O435" s="277"/>
      <c r="P435" s="277"/>
      <c r="Q435" s="277"/>
      <c r="R435" s="277"/>
      <c r="S435" s="277"/>
      <c r="T435" s="277"/>
      <c r="U435" s="277"/>
      <c r="V435" s="277"/>
      <c r="W435" s="277"/>
      <c r="X435" s="277"/>
      <c r="Y435" s="277"/>
      <c r="Z435" s="277"/>
      <c r="AA435" s="277"/>
      <c r="AB435" s="277"/>
      <c r="AC435" s="277"/>
      <c r="AD435" s="277"/>
      <c r="AE435" s="277"/>
      <c r="AF435" s="277"/>
      <c r="AG435" s="277"/>
      <c r="AH435" s="277"/>
      <c r="AI435" s="277"/>
      <c r="AJ435" s="277"/>
      <c r="AK435" s="277"/>
      <c r="AL435" s="277"/>
      <c r="AM435" s="277"/>
      <c r="AN435" s="277"/>
      <c r="AO435" s="67"/>
      <c r="AP435" s="90"/>
      <c r="AQ435" s="284"/>
      <c r="AR435" s="284"/>
      <c r="AS435" s="99"/>
      <c r="AT435" s="99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  <c r="BO435" s="90"/>
      <c r="BP435" s="90"/>
      <c r="BQ435" s="90"/>
      <c r="BR435" s="90"/>
      <c r="BS435" s="90"/>
      <c r="BT435" s="90"/>
      <c r="BU435" s="90"/>
      <c r="BV435" s="90"/>
      <c r="BW435" s="90"/>
      <c r="BX435" s="90"/>
      <c r="BY435" s="90"/>
      <c r="BZ435" s="90"/>
      <c r="CA435" s="90"/>
      <c r="CB435" s="90"/>
      <c r="CC435" s="90"/>
      <c r="CD435" s="90"/>
      <c r="CE435" s="90"/>
      <c r="CF435" s="90"/>
      <c r="CG435" s="90"/>
      <c r="CH435" s="90"/>
      <c r="CI435" s="90"/>
      <c r="CJ435" s="90"/>
      <c r="CK435" s="90"/>
      <c r="CL435" s="90"/>
      <c r="CM435" s="90"/>
      <c r="CN435" s="90"/>
      <c r="CO435" s="90"/>
      <c r="CP435" s="90"/>
      <c r="CQ435" s="90"/>
      <c r="CR435" s="90"/>
      <c r="CS435" s="90"/>
      <c r="CT435" s="90"/>
      <c r="CU435" s="90"/>
      <c r="CV435" s="90"/>
      <c r="CW435" s="90"/>
      <c r="CX435" s="90"/>
      <c r="CY435" s="90"/>
      <c r="CZ435" s="90"/>
      <c r="DA435" s="90"/>
      <c r="DB435" s="90"/>
      <c r="DC435" s="90"/>
      <c r="DD435" s="90"/>
      <c r="DE435" s="90"/>
      <c r="DF435" s="90"/>
      <c r="DG435" s="90"/>
      <c r="DH435" s="90"/>
      <c r="DI435" s="90"/>
      <c r="DJ435" s="90"/>
      <c r="DK435" s="90"/>
      <c r="DL435" s="90"/>
    </row>
    <row r="436" s="249" customFormat="1" ht="17.8" customHeight="1" spans="1:116">
      <c r="A436" s="263"/>
      <c r="B436" s="259"/>
      <c r="C436" s="261"/>
      <c r="D436" s="261"/>
      <c r="E436" s="310"/>
      <c r="F436" s="265"/>
      <c r="G436" s="45"/>
      <c r="H436" s="46" t="s">
        <v>47</v>
      </c>
      <c r="I436" s="46">
        <f t="shared" si="80"/>
        <v>0</v>
      </c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  <c r="AB436" s="275"/>
      <c r="AC436" s="275"/>
      <c r="AD436" s="275"/>
      <c r="AE436" s="275"/>
      <c r="AF436" s="275"/>
      <c r="AG436" s="275"/>
      <c r="AH436" s="275"/>
      <c r="AI436" s="275"/>
      <c r="AJ436" s="275"/>
      <c r="AK436" s="275"/>
      <c r="AL436" s="275"/>
      <c r="AM436" s="275"/>
      <c r="AN436" s="275"/>
      <c r="AO436" s="65"/>
      <c r="AP436" s="285"/>
      <c r="AQ436" s="286"/>
      <c r="AR436" s="286"/>
      <c r="AS436" s="32"/>
      <c r="AT436" s="32"/>
      <c r="AU436" s="285"/>
      <c r="AV436" s="285"/>
      <c r="AW436" s="285"/>
      <c r="AX436" s="285"/>
      <c r="AY436" s="285"/>
      <c r="AZ436" s="285"/>
      <c r="BA436" s="285"/>
      <c r="BB436" s="285"/>
      <c r="BC436" s="285"/>
      <c r="BD436" s="285"/>
      <c r="BE436" s="285"/>
      <c r="BF436" s="285"/>
      <c r="BG436" s="285"/>
      <c r="BH436" s="285"/>
      <c r="BI436" s="285"/>
      <c r="BJ436" s="285"/>
      <c r="BK436" s="285"/>
      <c r="BL436" s="285"/>
      <c r="BM436" s="285"/>
      <c r="BN436" s="285"/>
      <c r="BO436" s="285"/>
      <c r="BP436" s="285"/>
      <c r="BQ436" s="285"/>
      <c r="BR436" s="285"/>
      <c r="BS436" s="285"/>
      <c r="BT436" s="285"/>
      <c r="BU436" s="285"/>
      <c r="BV436" s="285"/>
      <c r="BW436" s="285"/>
      <c r="BX436" s="285"/>
      <c r="BY436" s="285"/>
      <c r="BZ436" s="285"/>
      <c r="CA436" s="285"/>
      <c r="CB436" s="285"/>
      <c r="CC436" s="285"/>
      <c r="CD436" s="285"/>
      <c r="CE436" s="285"/>
      <c r="CF436" s="285"/>
      <c r="CG436" s="285"/>
      <c r="CH436" s="285"/>
      <c r="CI436" s="285"/>
      <c r="CJ436" s="285"/>
      <c r="CK436" s="285"/>
      <c r="CL436" s="285"/>
      <c r="CM436" s="285"/>
      <c r="CN436" s="285"/>
      <c r="CO436" s="285"/>
      <c r="CP436" s="285"/>
      <c r="CQ436" s="285"/>
      <c r="CR436" s="285"/>
      <c r="CS436" s="285"/>
      <c r="CT436" s="285"/>
      <c r="CU436" s="285"/>
      <c r="CV436" s="285"/>
      <c r="CW436" s="285"/>
      <c r="CX436" s="285"/>
      <c r="CY436" s="285"/>
      <c r="CZ436" s="285"/>
      <c r="DA436" s="285"/>
      <c r="DB436" s="285"/>
      <c r="DC436" s="285"/>
      <c r="DD436" s="285"/>
      <c r="DE436" s="285"/>
      <c r="DF436" s="285"/>
      <c r="DG436" s="285"/>
      <c r="DH436" s="285"/>
      <c r="DI436" s="285"/>
      <c r="DJ436" s="285"/>
      <c r="DK436" s="285"/>
      <c r="DL436" s="285"/>
    </row>
    <row r="437" s="248" customFormat="1" ht="17.8" customHeight="1" spans="1:116">
      <c r="A437" s="258">
        <v>165</v>
      </c>
      <c r="B437" s="259"/>
      <c r="C437" s="266"/>
      <c r="D437" s="270"/>
      <c r="E437" s="309"/>
      <c r="F437" s="262" t="s">
        <v>45</v>
      </c>
      <c r="G437" s="39">
        <f t="shared" si="83"/>
        <v>0</v>
      </c>
      <c r="H437" s="40" t="s">
        <v>46</v>
      </c>
      <c r="I437" s="40">
        <f t="shared" si="80"/>
        <v>0</v>
      </c>
      <c r="J437" s="277"/>
      <c r="K437" s="277"/>
      <c r="L437" s="277"/>
      <c r="M437" s="277"/>
      <c r="N437" s="277"/>
      <c r="O437" s="277"/>
      <c r="P437" s="277"/>
      <c r="Q437" s="277"/>
      <c r="R437" s="277"/>
      <c r="S437" s="277"/>
      <c r="T437" s="277"/>
      <c r="U437" s="277"/>
      <c r="V437" s="277"/>
      <c r="W437" s="277"/>
      <c r="X437" s="277"/>
      <c r="Y437" s="277"/>
      <c r="Z437" s="277"/>
      <c r="AA437" s="277"/>
      <c r="AB437" s="277"/>
      <c r="AC437" s="277"/>
      <c r="AD437" s="277"/>
      <c r="AE437" s="277"/>
      <c r="AF437" s="277"/>
      <c r="AG437" s="277"/>
      <c r="AH437" s="277"/>
      <c r="AI437" s="277"/>
      <c r="AJ437" s="277"/>
      <c r="AK437" s="277"/>
      <c r="AL437" s="277"/>
      <c r="AM437" s="277"/>
      <c r="AN437" s="277"/>
      <c r="AO437" s="67"/>
      <c r="AP437" s="90"/>
      <c r="AQ437" s="284"/>
      <c r="AR437" s="284"/>
      <c r="AS437" s="99"/>
      <c r="AT437" s="99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  <c r="BO437" s="90"/>
      <c r="BP437" s="90"/>
      <c r="BQ437" s="90"/>
      <c r="BR437" s="90"/>
      <c r="BS437" s="90"/>
      <c r="BT437" s="90"/>
      <c r="BU437" s="90"/>
      <c r="BV437" s="90"/>
      <c r="BW437" s="90"/>
      <c r="BX437" s="90"/>
      <c r="BY437" s="90"/>
      <c r="BZ437" s="90"/>
      <c r="CA437" s="90"/>
      <c r="CB437" s="90"/>
      <c r="CC437" s="90"/>
      <c r="CD437" s="90"/>
      <c r="CE437" s="90"/>
      <c r="CF437" s="90"/>
      <c r="CG437" s="90"/>
      <c r="CH437" s="90"/>
      <c r="CI437" s="90"/>
      <c r="CJ437" s="90"/>
      <c r="CK437" s="90"/>
      <c r="CL437" s="90"/>
      <c r="CM437" s="90"/>
      <c r="CN437" s="90"/>
      <c r="CO437" s="90"/>
      <c r="CP437" s="90"/>
      <c r="CQ437" s="90"/>
      <c r="CR437" s="90"/>
      <c r="CS437" s="90"/>
      <c r="CT437" s="90"/>
      <c r="CU437" s="90"/>
      <c r="CV437" s="90"/>
      <c r="CW437" s="90"/>
      <c r="CX437" s="90"/>
      <c r="CY437" s="90"/>
      <c r="CZ437" s="90"/>
      <c r="DA437" s="90"/>
      <c r="DB437" s="90"/>
      <c r="DC437" s="90"/>
      <c r="DD437" s="90"/>
      <c r="DE437" s="90"/>
      <c r="DF437" s="90"/>
      <c r="DG437" s="90"/>
      <c r="DH437" s="90"/>
      <c r="DI437" s="90"/>
      <c r="DJ437" s="90"/>
      <c r="DK437" s="90"/>
      <c r="DL437" s="90"/>
    </row>
    <row r="438" s="249" customFormat="1" ht="17.8" customHeight="1" spans="1:116">
      <c r="A438" s="263"/>
      <c r="B438" s="259"/>
      <c r="C438" s="261"/>
      <c r="D438" s="268"/>
      <c r="E438" s="310"/>
      <c r="F438" s="265"/>
      <c r="G438" s="45"/>
      <c r="H438" s="46" t="s">
        <v>47</v>
      </c>
      <c r="I438" s="46">
        <f t="shared" si="80"/>
        <v>0</v>
      </c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  <c r="AB438" s="275"/>
      <c r="AC438" s="275"/>
      <c r="AD438" s="275"/>
      <c r="AE438" s="275"/>
      <c r="AF438" s="275"/>
      <c r="AG438" s="275"/>
      <c r="AH438" s="275"/>
      <c r="AI438" s="275"/>
      <c r="AJ438" s="275"/>
      <c r="AK438" s="275"/>
      <c r="AL438" s="275"/>
      <c r="AM438" s="275"/>
      <c r="AN438" s="275"/>
      <c r="AO438" s="65"/>
      <c r="AP438" s="285"/>
      <c r="AQ438" s="286"/>
      <c r="AR438" s="286"/>
      <c r="AS438" s="32"/>
      <c r="AT438" s="32"/>
      <c r="AU438" s="285"/>
      <c r="AV438" s="285"/>
      <c r="AW438" s="285"/>
      <c r="AX438" s="285"/>
      <c r="AY438" s="285"/>
      <c r="AZ438" s="285"/>
      <c r="BA438" s="285"/>
      <c r="BB438" s="285"/>
      <c r="BC438" s="285"/>
      <c r="BD438" s="285"/>
      <c r="BE438" s="285"/>
      <c r="BF438" s="285"/>
      <c r="BG438" s="285"/>
      <c r="BH438" s="285"/>
      <c r="BI438" s="285"/>
      <c r="BJ438" s="285"/>
      <c r="BK438" s="285"/>
      <c r="BL438" s="285"/>
      <c r="BM438" s="285"/>
      <c r="BN438" s="285"/>
      <c r="BO438" s="285"/>
      <c r="BP438" s="285"/>
      <c r="BQ438" s="285"/>
      <c r="BR438" s="285"/>
      <c r="BS438" s="285"/>
      <c r="BT438" s="285"/>
      <c r="BU438" s="285"/>
      <c r="BV438" s="285"/>
      <c r="BW438" s="285"/>
      <c r="BX438" s="285"/>
      <c r="BY438" s="285"/>
      <c r="BZ438" s="285"/>
      <c r="CA438" s="285"/>
      <c r="CB438" s="285"/>
      <c r="CC438" s="285"/>
      <c r="CD438" s="285"/>
      <c r="CE438" s="285"/>
      <c r="CF438" s="285"/>
      <c r="CG438" s="285"/>
      <c r="CH438" s="285"/>
      <c r="CI438" s="285"/>
      <c r="CJ438" s="285"/>
      <c r="CK438" s="285"/>
      <c r="CL438" s="285"/>
      <c r="CM438" s="285"/>
      <c r="CN438" s="285"/>
      <c r="CO438" s="285"/>
      <c r="CP438" s="285"/>
      <c r="CQ438" s="285"/>
      <c r="CR438" s="285"/>
      <c r="CS438" s="285"/>
      <c r="CT438" s="285"/>
      <c r="CU438" s="285"/>
      <c r="CV438" s="285"/>
      <c r="CW438" s="285"/>
      <c r="CX438" s="285"/>
      <c r="CY438" s="285"/>
      <c r="CZ438" s="285"/>
      <c r="DA438" s="285"/>
      <c r="DB438" s="285"/>
      <c r="DC438" s="285"/>
      <c r="DD438" s="285"/>
      <c r="DE438" s="285"/>
      <c r="DF438" s="285"/>
      <c r="DG438" s="285"/>
      <c r="DH438" s="285"/>
      <c r="DI438" s="285"/>
      <c r="DJ438" s="285"/>
      <c r="DK438" s="285"/>
      <c r="DL438" s="285"/>
    </row>
    <row r="439" s="248" customFormat="1" ht="17.8" customHeight="1" spans="1:116">
      <c r="A439" s="258">
        <v>166</v>
      </c>
      <c r="B439" s="259"/>
      <c r="C439" s="266"/>
      <c r="D439" s="266"/>
      <c r="E439" s="309"/>
      <c r="F439" s="262" t="s">
        <v>45</v>
      </c>
      <c r="G439" s="39">
        <f t="shared" ref="G439:G443" si="84">E439+I439-I440</f>
        <v>0</v>
      </c>
      <c r="H439" s="40" t="s">
        <v>46</v>
      </c>
      <c r="I439" s="40">
        <f t="shared" si="80"/>
        <v>0</v>
      </c>
      <c r="J439" s="277"/>
      <c r="K439" s="277"/>
      <c r="L439" s="277"/>
      <c r="M439" s="277"/>
      <c r="N439" s="277"/>
      <c r="O439" s="277"/>
      <c r="P439" s="277"/>
      <c r="Q439" s="277"/>
      <c r="R439" s="277"/>
      <c r="S439" s="277"/>
      <c r="T439" s="277"/>
      <c r="U439" s="277"/>
      <c r="V439" s="277"/>
      <c r="W439" s="277"/>
      <c r="X439" s="277"/>
      <c r="Y439" s="277"/>
      <c r="Z439" s="277"/>
      <c r="AA439" s="277"/>
      <c r="AB439" s="277"/>
      <c r="AC439" s="277"/>
      <c r="AD439" s="277"/>
      <c r="AE439" s="277"/>
      <c r="AF439" s="277"/>
      <c r="AG439" s="277"/>
      <c r="AH439" s="277"/>
      <c r="AI439" s="277"/>
      <c r="AJ439" s="277"/>
      <c r="AK439" s="277"/>
      <c r="AL439" s="277"/>
      <c r="AM439" s="277"/>
      <c r="AN439" s="277"/>
      <c r="AO439" s="67"/>
      <c r="AP439" s="90"/>
      <c r="AQ439" s="284"/>
      <c r="AR439" s="284"/>
      <c r="AS439" s="99"/>
      <c r="AT439" s="99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  <c r="BO439" s="90"/>
      <c r="BP439" s="90"/>
      <c r="BQ439" s="90"/>
      <c r="BR439" s="90"/>
      <c r="BS439" s="90"/>
      <c r="BT439" s="90"/>
      <c r="BU439" s="90"/>
      <c r="BV439" s="90"/>
      <c r="BW439" s="90"/>
      <c r="BX439" s="90"/>
      <c r="BY439" s="90"/>
      <c r="BZ439" s="90"/>
      <c r="CA439" s="90"/>
      <c r="CB439" s="90"/>
      <c r="CC439" s="90"/>
      <c r="CD439" s="90"/>
      <c r="CE439" s="90"/>
      <c r="CF439" s="90"/>
      <c r="CG439" s="90"/>
      <c r="CH439" s="90"/>
      <c r="CI439" s="90"/>
      <c r="CJ439" s="90"/>
      <c r="CK439" s="90"/>
      <c r="CL439" s="90"/>
      <c r="CM439" s="90"/>
      <c r="CN439" s="90"/>
      <c r="CO439" s="90"/>
      <c r="CP439" s="90"/>
      <c r="CQ439" s="90"/>
      <c r="CR439" s="90"/>
      <c r="CS439" s="90"/>
      <c r="CT439" s="90"/>
      <c r="CU439" s="90"/>
      <c r="CV439" s="90"/>
      <c r="CW439" s="90"/>
      <c r="CX439" s="90"/>
      <c r="CY439" s="90"/>
      <c r="CZ439" s="90"/>
      <c r="DA439" s="90"/>
      <c r="DB439" s="90"/>
      <c r="DC439" s="90"/>
      <c r="DD439" s="90"/>
      <c r="DE439" s="90"/>
      <c r="DF439" s="90"/>
      <c r="DG439" s="90"/>
      <c r="DH439" s="90"/>
      <c r="DI439" s="90"/>
      <c r="DJ439" s="90"/>
      <c r="DK439" s="90"/>
      <c r="DL439" s="90"/>
    </row>
    <row r="440" s="249" customFormat="1" ht="17.8" customHeight="1" spans="1:116">
      <c r="A440" s="263"/>
      <c r="B440" s="259"/>
      <c r="C440" s="261"/>
      <c r="D440" s="261"/>
      <c r="E440" s="310"/>
      <c r="F440" s="265"/>
      <c r="G440" s="45"/>
      <c r="H440" s="46" t="s">
        <v>47</v>
      </c>
      <c r="I440" s="46">
        <f t="shared" si="80"/>
        <v>0</v>
      </c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  <c r="AB440" s="275"/>
      <c r="AC440" s="275"/>
      <c r="AD440" s="275"/>
      <c r="AE440" s="275"/>
      <c r="AF440" s="275"/>
      <c r="AG440" s="275"/>
      <c r="AH440" s="275"/>
      <c r="AI440" s="275"/>
      <c r="AJ440" s="275"/>
      <c r="AK440" s="275"/>
      <c r="AL440" s="275"/>
      <c r="AM440" s="275"/>
      <c r="AN440" s="275"/>
      <c r="AO440" s="65"/>
      <c r="AP440" s="285"/>
      <c r="AQ440" s="286"/>
      <c r="AR440" s="286"/>
      <c r="AS440" s="32"/>
      <c r="AT440" s="32"/>
      <c r="AU440" s="285"/>
      <c r="AV440" s="285"/>
      <c r="AW440" s="285"/>
      <c r="AX440" s="285"/>
      <c r="AY440" s="285"/>
      <c r="AZ440" s="285"/>
      <c r="BA440" s="285"/>
      <c r="BB440" s="285"/>
      <c r="BC440" s="285"/>
      <c r="BD440" s="285"/>
      <c r="BE440" s="285"/>
      <c r="BF440" s="285"/>
      <c r="BG440" s="285"/>
      <c r="BH440" s="285"/>
      <c r="BI440" s="285"/>
      <c r="BJ440" s="285"/>
      <c r="BK440" s="285"/>
      <c r="BL440" s="285"/>
      <c r="BM440" s="285"/>
      <c r="BN440" s="285"/>
      <c r="BO440" s="285"/>
      <c r="BP440" s="285"/>
      <c r="BQ440" s="285"/>
      <c r="BR440" s="285"/>
      <c r="BS440" s="285"/>
      <c r="BT440" s="285"/>
      <c r="BU440" s="285"/>
      <c r="BV440" s="285"/>
      <c r="BW440" s="285"/>
      <c r="BX440" s="285"/>
      <c r="BY440" s="285"/>
      <c r="BZ440" s="285"/>
      <c r="CA440" s="285"/>
      <c r="CB440" s="285"/>
      <c r="CC440" s="285"/>
      <c r="CD440" s="285"/>
      <c r="CE440" s="285"/>
      <c r="CF440" s="285"/>
      <c r="CG440" s="285"/>
      <c r="CH440" s="285"/>
      <c r="CI440" s="285"/>
      <c r="CJ440" s="285"/>
      <c r="CK440" s="285"/>
      <c r="CL440" s="285"/>
      <c r="CM440" s="285"/>
      <c r="CN440" s="285"/>
      <c r="CO440" s="285"/>
      <c r="CP440" s="285"/>
      <c r="CQ440" s="285"/>
      <c r="CR440" s="285"/>
      <c r="CS440" s="285"/>
      <c r="CT440" s="285"/>
      <c r="CU440" s="285"/>
      <c r="CV440" s="285"/>
      <c r="CW440" s="285"/>
      <c r="CX440" s="285"/>
      <c r="CY440" s="285"/>
      <c r="CZ440" s="285"/>
      <c r="DA440" s="285"/>
      <c r="DB440" s="285"/>
      <c r="DC440" s="285"/>
      <c r="DD440" s="285"/>
      <c r="DE440" s="285"/>
      <c r="DF440" s="285"/>
      <c r="DG440" s="285"/>
      <c r="DH440" s="285"/>
      <c r="DI440" s="285"/>
      <c r="DJ440" s="285"/>
      <c r="DK440" s="285"/>
      <c r="DL440" s="285"/>
    </row>
    <row r="441" s="248" customFormat="1" ht="17.8" customHeight="1" spans="1:116">
      <c r="A441" s="258">
        <v>167</v>
      </c>
      <c r="B441" s="259"/>
      <c r="C441" s="266"/>
      <c r="D441" s="266"/>
      <c r="E441" s="309"/>
      <c r="F441" s="262" t="s">
        <v>45</v>
      </c>
      <c r="G441" s="39">
        <f t="shared" si="84"/>
        <v>0</v>
      </c>
      <c r="H441" s="40" t="s">
        <v>46</v>
      </c>
      <c r="I441" s="40">
        <f t="shared" si="80"/>
        <v>0</v>
      </c>
      <c r="J441" s="277"/>
      <c r="K441" s="277"/>
      <c r="L441" s="277"/>
      <c r="M441" s="277"/>
      <c r="N441" s="277"/>
      <c r="O441" s="277"/>
      <c r="P441" s="277"/>
      <c r="Q441" s="277"/>
      <c r="R441" s="277"/>
      <c r="S441" s="277"/>
      <c r="T441" s="277"/>
      <c r="U441" s="277"/>
      <c r="V441" s="277"/>
      <c r="W441" s="277"/>
      <c r="X441" s="277"/>
      <c r="Y441" s="277"/>
      <c r="Z441" s="277"/>
      <c r="AA441" s="277"/>
      <c r="AB441" s="277"/>
      <c r="AC441" s="277"/>
      <c r="AD441" s="277"/>
      <c r="AE441" s="277"/>
      <c r="AF441" s="277"/>
      <c r="AG441" s="277"/>
      <c r="AH441" s="277"/>
      <c r="AI441" s="277"/>
      <c r="AJ441" s="277"/>
      <c r="AK441" s="277"/>
      <c r="AL441" s="277"/>
      <c r="AM441" s="277"/>
      <c r="AN441" s="277"/>
      <c r="AO441" s="67"/>
      <c r="AP441" s="90"/>
      <c r="AQ441" s="284"/>
      <c r="AR441" s="284"/>
      <c r="AS441" s="99"/>
      <c r="AT441" s="99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  <c r="BO441" s="90"/>
      <c r="BP441" s="90"/>
      <c r="BQ441" s="90"/>
      <c r="BR441" s="90"/>
      <c r="BS441" s="90"/>
      <c r="BT441" s="90"/>
      <c r="BU441" s="90"/>
      <c r="BV441" s="90"/>
      <c r="BW441" s="90"/>
      <c r="BX441" s="90"/>
      <c r="BY441" s="90"/>
      <c r="BZ441" s="90"/>
      <c r="CA441" s="90"/>
      <c r="CB441" s="90"/>
      <c r="CC441" s="90"/>
      <c r="CD441" s="90"/>
      <c r="CE441" s="90"/>
      <c r="CF441" s="90"/>
      <c r="CG441" s="90"/>
      <c r="CH441" s="90"/>
      <c r="CI441" s="90"/>
      <c r="CJ441" s="90"/>
      <c r="CK441" s="90"/>
      <c r="CL441" s="90"/>
      <c r="CM441" s="90"/>
      <c r="CN441" s="90"/>
      <c r="CO441" s="90"/>
      <c r="CP441" s="90"/>
      <c r="CQ441" s="90"/>
      <c r="CR441" s="90"/>
      <c r="CS441" s="90"/>
      <c r="CT441" s="90"/>
      <c r="CU441" s="90"/>
      <c r="CV441" s="90"/>
      <c r="CW441" s="90"/>
      <c r="CX441" s="90"/>
      <c r="CY441" s="90"/>
      <c r="CZ441" s="90"/>
      <c r="DA441" s="90"/>
      <c r="DB441" s="90"/>
      <c r="DC441" s="90"/>
      <c r="DD441" s="90"/>
      <c r="DE441" s="90"/>
      <c r="DF441" s="90"/>
      <c r="DG441" s="90"/>
      <c r="DH441" s="90"/>
      <c r="DI441" s="90"/>
      <c r="DJ441" s="90"/>
      <c r="DK441" s="90"/>
      <c r="DL441" s="90"/>
    </row>
    <row r="442" s="249" customFormat="1" ht="17.8" customHeight="1" spans="1:116">
      <c r="A442" s="263"/>
      <c r="B442" s="259"/>
      <c r="C442" s="261"/>
      <c r="D442" s="261"/>
      <c r="E442" s="310"/>
      <c r="F442" s="265"/>
      <c r="G442" s="45"/>
      <c r="H442" s="46" t="s">
        <v>47</v>
      </c>
      <c r="I442" s="46">
        <f t="shared" si="80"/>
        <v>0</v>
      </c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  <c r="AB442" s="275"/>
      <c r="AC442" s="275"/>
      <c r="AD442" s="275"/>
      <c r="AE442" s="275"/>
      <c r="AF442" s="275"/>
      <c r="AG442" s="275"/>
      <c r="AH442" s="275"/>
      <c r="AI442" s="275"/>
      <c r="AJ442" s="275"/>
      <c r="AK442" s="275"/>
      <c r="AL442" s="275"/>
      <c r="AM442" s="275"/>
      <c r="AN442" s="275"/>
      <c r="AO442" s="65"/>
      <c r="AP442" s="285"/>
      <c r="AQ442" s="286"/>
      <c r="AR442" s="286"/>
      <c r="AS442" s="32"/>
      <c r="AT442" s="32"/>
      <c r="AU442" s="285"/>
      <c r="AV442" s="285"/>
      <c r="AW442" s="285"/>
      <c r="AX442" s="285"/>
      <c r="AY442" s="285"/>
      <c r="AZ442" s="285"/>
      <c r="BA442" s="285"/>
      <c r="BB442" s="285"/>
      <c r="BC442" s="285"/>
      <c r="BD442" s="285"/>
      <c r="BE442" s="285"/>
      <c r="BF442" s="285"/>
      <c r="BG442" s="285"/>
      <c r="BH442" s="285"/>
      <c r="BI442" s="285"/>
      <c r="BJ442" s="285"/>
      <c r="BK442" s="285"/>
      <c r="BL442" s="285"/>
      <c r="BM442" s="285"/>
      <c r="BN442" s="285"/>
      <c r="BO442" s="285"/>
      <c r="BP442" s="285"/>
      <c r="BQ442" s="285"/>
      <c r="BR442" s="285"/>
      <c r="BS442" s="285"/>
      <c r="BT442" s="285"/>
      <c r="BU442" s="285"/>
      <c r="BV442" s="285"/>
      <c r="BW442" s="285"/>
      <c r="BX442" s="285"/>
      <c r="BY442" s="285"/>
      <c r="BZ442" s="285"/>
      <c r="CA442" s="285"/>
      <c r="CB442" s="285"/>
      <c r="CC442" s="285"/>
      <c r="CD442" s="285"/>
      <c r="CE442" s="285"/>
      <c r="CF442" s="285"/>
      <c r="CG442" s="285"/>
      <c r="CH442" s="285"/>
      <c r="CI442" s="285"/>
      <c r="CJ442" s="285"/>
      <c r="CK442" s="285"/>
      <c r="CL442" s="285"/>
      <c r="CM442" s="285"/>
      <c r="CN442" s="285"/>
      <c r="CO442" s="285"/>
      <c r="CP442" s="285"/>
      <c r="CQ442" s="285"/>
      <c r="CR442" s="285"/>
      <c r="CS442" s="285"/>
      <c r="CT442" s="285"/>
      <c r="CU442" s="285"/>
      <c r="CV442" s="285"/>
      <c r="CW442" s="285"/>
      <c r="CX442" s="285"/>
      <c r="CY442" s="285"/>
      <c r="CZ442" s="285"/>
      <c r="DA442" s="285"/>
      <c r="DB442" s="285"/>
      <c r="DC442" s="285"/>
      <c r="DD442" s="285"/>
      <c r="DE442" s="285"/>
      <c r="DF442" s="285"/>
      <c r="DG442" s="285"/>
      <c r="DH442" s="285"/>
      <c r="DI442" s="285"/>
      <c r="DJ442" s="285"/>
      <c r="DK442" s="285"/>
      <c r="DL442" s="285"/>
    </row>
    <row r="443" s="248" customFormat="1" ht="17.8" customHeight="1" spans="1:116">
      <c r="A443" s="258">
        <v>168</v>
      </c>
      <c r="B443" s="259"/>
      <c r="C443" s="266"/>
      <c r="D443" s="261"/>
      <c r="E443" s="309"/>
      <c r="F443" s="262" t="s">
        <v>45</v>
      </c>
      <c r="G443" s="39">
        <f t="shared" si="84"/>
        <v>0</v>
      </c>
      <c r="H443" s="40" t="s">
        <v>46</v>
      </c>
      <c r="I443" s="40">
        <f t="shared" si="80"/>
        <v>0</v>
      </c>
      <c r="J443" s="277"/>
      <c r="K443" s="277"/>
      <c r="L443" s="277"/>
      <c r="M443" s="277"/>
      <c r="N443" s="277"/>
      <c r="O443" s="277"/>
      <c r="P443" s="277"/>
      <c r="Q443" s="277"/>
      <c r="R443" s="277"/>
      <c r="S443" s="277"/>
      <c r="T443" s="277"/>
      <c r="U443" s="277"/>
      <c r="V443" s="277"/>
      <c r="W443" s="277"/>
      <c r="X443" s="277"/>
      <c r="Y443" s="277"/>
      <c r="Z443" s="277"/>
      <c r="AA443" s="277"/>
      <c r="AB443" s="277"/>
      <c r="AC443" s="277"/>
      <c r="AD443" s="277"/>
      <c r="AE443" s="277"/>
      <c r="AF443" s="277"/>
      <c r="AG443" s="277"/>
      <c r="AH443" s="277"/>
      <c r="AI443" s="277"/>
      <c r="AJ443" s="277"/>
      <c r="AK443" s="277"/>
      <c r="AL443" s="277"/>
      <c r="AM443" s="277"/>
      <c r="AN443" s="277"/>
      <c r="AO443" s="67"/>
      <c r="AP443" s="90"/>
      <c r="AQ443" s="284"/>
      <c r="AR443" s="284"/>
      <c r="AS443" s="99"/>
      <c r="AT443" s="99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  <c r="BO443" s="90"/>
      <c r="BP443" s="90"/>
      <c r="BQ443" s="90"/>
      <c r="BR443" s="90"/>
      <c r="BS443" s="90"/>
      <c r="BT443" s="90"/>
      <c r="BU443" s="90"/>
      <c r="BV443" s="90"/>
      <c r="BW443" s="90"/>
      <c r="BX443" s="90"/>
      <c r="BY443" s="90"/>
      <c r="BZ443" s="90"/>
      <c r="CA443" s="90"/>
      <c r="CB443" s="90"/>
      <c r="CC443" s="90"/>
      <c r="CD443" s="90"/>
      <c r="CE443" s="90"/>
      <c r="CF443" s="90"/>
      <c r="CG443" s="90"/>
      <c r="CH443" s="90"/>
      <c r="CI443" s="90"/>
      <c r="CJ443" s="90"/>
      <c r="CK443" s="90"/>
      <c r="CL443" s="90"/>
      <c r="CM443" s="90"/>
      <c r="CN443" s="90"/>
      <c r="CO443" s="90"/>
      <c r="CP443" s="90"/>
      <c r="CQ443" s="90"/>
      <c r="CR443" s="90"/>
      <c r="CS443" s="90"/>
      <c r="CT443" s="90"/>
      <c r="CU443" s="90"/>
      <c r="CV443" s="90"/>
      <c r="CW443" s="90"/>
      <c r="CX443" s="90"/>
      <c r="CY443" s="90"/>
      <c r="CZ443" s="90"/>
      <c r="DA443" s="90"/>
      <c r="DB443" s="90"/>
      <c r="DC443" s="90"/>
      <c r="DD443" s="90"/>
      <c r="DE443" s="90"/>
      <c r="DF443" s="90"/>
      <c r="DG443" s="90"/>
      <c r="DH443" s="90"/>
      <c r="DI443" s="90"/>
      <c r="DJ443" s="90"/>
      <c r="DK443" s="90"/>
      <c r="DL443" s="90"/>
    </row>
    <row r="444" s="249" customFormat="1" ht="17.8" customHeight="1" spans="1:116">
      <c r="A444" s="263"/>
      <c r="B444" s="259"/>
      <c r="C444" s="261"/>
      <c r="D444" s="261"/>
      <c r="E444" s="310"/>
      <c r="F444" s="265"/>
      <c r="G444" s="45"/>
      <c r="H444" s="46" t="s">
        <v>47</v>
      </c>
      <c r="I444" s="46">
        <f t="shared" si="80"/>
        <v>0</v>
      </c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  <c r="AB444" s="275"/>
      <c r="AC444" s="275"/>
      <c r="AD444" s="275"/>
      <c r="AE444" s="275"/>
      <c r="AF444" s="275"/>
      <c r="AG444" s="275"/>
      <c r="AH444" s="275"/>
      <c r="AI444" s="275"/>
      <c r="AJ444" s="275"/>
      <c r="AK444" s="275"/>
      <c r="AL444" s="275"/>
      <c r="AM444" s="275"/>
      <c r="AN444" s="275"/>
      <c r="AO444" s="65"/>
      <c r="AP444" s="285"/>
      <c r="AQ444" s="286"/>
      <c r="AR444" s="286"/>
      <c r="AS444" s="32"/>
      <c r="AT444" s="32"/>
      <c r="AU444" s="285"/>
      <c r="AV444" s="285"/>
      <c r="AW444" s="285"/>
      <c r="AX444" s="285"/>
      <c r="AY444" s="285"/>
      <c r="AZ444" s="285"/>
      <c r="BA444" s="285"/>
      <c r="BB444" s="285"/>
      <c r="BC444" s="285"/>
      <c r="BD444" s="285"/>
      <c r="BE444" s="285"/>
      <c r="BF444" s="285"/>
      <c r="BG444" s="285"/>
      <c r="BH444" s="285"/>
      <c r="BI444" s="285"/>
      <c r="BJ444" s="285"/>
      <c r="BK444" s="285"/>
      <c r="BL444" s="285"/>
      <c r="BM444" s="285"/>
      <c r="BN444" s="285"/>
      <c r="BO444" s="285"/>
      <c r="BP444" s="285"/>
      <c r="BQ444" s="285"/>
      <c r="BR444" s="285"/>
      <c r="BS444" s="285"/>
      <c r="BT444" s="285"/>
      <c r="BU444" s="285"/>
      <c r="BV444" s="285"/>
      <c r="BW444" s="285"/>
      <c r="BX444" s="285"/>
      <c r="BY444" s="285"/>
      <c r="BZ444" s="285"/>
      <c r="CA444" s="285"/>
      <c r="CB444" s="285"/>
      <c r="CC444" s="285"/>
      <c r="CD444" s="285"/>
      <c r="CE444" s="285"/>
      <c r="CF444" s="285"/>
      <c r="CG444" s="285"/>
      <c r="CH444" s="285"/>
      <c r="CI444" s="285"/>
      <c r="CJ444" s="285"/>
      <c r="CK444" s="285"/>
      <c r="CL444" s="285"/>
      <c r="CM444" s="285"/>
      <c r="CN444" s="285"/>
      <c r="CO444" s="285"/>
      <c r="CP444" s="285"/>
      <c r="CQ444" s="285"/>
      <c r="CR444" s="285"/>
      <c r="CS444" s="285"/>
      <c r="CT444" s="285"/>
      <c r="CU444" s="285"/>
      <c r="CV444" s="285"/>
      <c r="CW444" s="285"/>
      <c r="CX444" s="285"/>
      <c r="CY444" s="285"/>
      <c r="CZ444" s="285"/>
      <c r="DA444" s="285"/>
      <c r="DB444" s="285"/>
      <c r="DC444" s="285"/>
      <c r="DD444" s="285"/>
      <c r="DE444" s="285"/>
      <c r="DF444" s="285"/>
      <c r="DG444" s="285"/>
      <c r="DH444" s="285"/>
      <c r="DI444" s="285"/>
      <c r="DJ444" s="285"/>
      <c r="DK444" s="285"/>
      <c r="DL444" s="285"/>
    </row>
    <row r="445" s="248" customFormat="1" ht="17.8" customHeight="1" spans="1:116">
      <c r="A445" s="258">
        <v>169</v>
      </c>
      <c r="B445" s="259"/>
      <c r="C445" s="266"/>
      <c r="D445" s="261"/>
      <c r="E445" s="309"/>
      <c r="F445" s="262" t="s">
        <v>45</v>
      </c>
      <c r="G445" s="39">
        <f t="shared" ref="G445:G449" si="85">E445+I445-I446</f>
        <v>0</v>
      </c>
      <c r="H445" s="40" t="s">
        <v>46</v>
      </c>
      <c r="I445" s="40">
        <f t="shared" si="80"/>
        <v>0</v>
      </c>
      <c r="J445" s="277"/>
      <c r="K445" s="277"/>
      <c r="L445" s="277"/>
      <c r="M445" s="277"/>
      <c r="N445" s="277"/>
      <c r="O445" s="277"/>
      <c r="P445" s="277"/>
      <c r="Q445" s="277"/>
      <c r="R445" s="277"/>
      <c r="S445" s="277"/>
      <c r="T445" s="277"/>
      <c r="U445" s="277"/>
      <c r="V445" s="277"/>
      <c r="W445" s="277"/>
      <c r="X445" s="277"/>
      <c r="Y445" s="277"/>
      <c r="Z445" s="277"/>
      <c r="AA445" s="277"/>
      <c r="AB445" s="277"/>
      <c r="AC445" s="277"/>
      <c r="AD445" s="277"/>
      <c r="AE445" s="277"/>
      <c r="AF445" s="277"/>
      <c r="AG445" s="277"/>
      <c r="AH445" s="277"/>
      <c r="AI445" s="277"/>
      <c r="AJ445" s="277"/>
      <c r="AK445" s="277"/>
      <c r="AL445" s="277"/>
      <c r="AM445" s="277"/>
      <c r="AN445" s="277"/>
      <c r="AO445" s="67"/>
      <c r="AP445" s="90"/>
      <c r="AQ445" s="284"/>
      <c r="AR445" s="284"/>
      <c r="AS445" s="99"/>
      <c r="AT445" s="99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  <c r="BO445" s="90"/>
      <c r="BP445" s="90"/>
      <c r="BQ445" s="90"/>
      <c r="BR445" s="90"/>
      <c r="BS445" s="90"/>
      <c r="BT445" s="90"/>
      <c r="BU445" s="90"/>
      <c r="BV445" s="90"/>
      <c r="BW445" s="90"/>
      <c r="BX445" s="90"/>
      <c r="BY445" s="90"/>
      <c r="BZ445" s="90"/>
      <c r="CA445" s="90"/>
      <c r="CB445" s="90"/>
      <c r="CC445" s="90"/>
      <c r="CD445" s="90"/>
      <c r="CE445" s="90"/>
      <c r="CF445" s="90"/>
      <c r="CG445" s="90"/>
      <c r="CH445" s="90"/>
      <c r="CI445" s="90"/>
      <c r="CJ445" s="90"/>
      <c r="CK445" s="90"/>
      <c r="CL445" s="90"/>
      <c r="CM445" s="90"/>
      <c r="CN445" s="90"/>
      <c r="CO445" s="90"/>
      <c r="CP445" s="90"/>
      <c r="CQ445" s="90"/>
      <c r="CR445" s="90"/>
      <c r="CS445" s="90"/>
      <c r="CT445" s="90"/>
      <c r="CU445" s="90"/>
      <c r="CV445" s="90"/>
      <c r="CW445" s="90"/>
      <c r="CX445" s="90"/>
      <c r="CY445" s="90"/>
      <c r="CZ445" s="90"/>
      <c r="DA445" s="90"/>
      <c r="DB445" s="90"/>
      <c r="DC445" s="90"/>
      <c r="DD445" s="90"/>
      <c r="DE445" s="90"/>
      <c r="DF445" s="90"/>
      <c r="DG445" s="90"/>
      <c r="DH445" s="90"/>
      <c r="DI445" s="90"/>
      <c r="DJ445" s="90"/>
      <c r="DK445" s="90"/>
      <c r="DL445" s="90"/>
    </row>
    <row r="446" s="249" customFormat="1" ht="17.8" customHeight="1" spans="1:116">
      <c r="A446" s="263"/>
      <c r="B446" s="259"/>
      <c r="C446" s="261"/>
      <c r="D446" s="261"/>
      <c r="E446" s="310"/>
      <c r="F446" s="265"/>
      <c r="G446" s="45"/>
      <c r="H446" s="46" t="s">
        <v>47</v>
      </c>
      <c r="I446" s="46">
        <f t="shared" si="80"/>
        <v>0</v>
      </c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  <c r="AB446" s="275"/>
      <c r="AC446" s="275"/>
      <c r="AD446" s="275"/>
      <c r="AE446" s="275"/>
      <c r="AF446" s="275"/>
      <c r="AG446" s="275"/>
      <c r="AH446" s="275"/>
      <c r="AI446" s="275"/>
      <c r="AJ446" s="275"/>
      <c r="AK446" s="275"/>
      <c r="AL446" s="275"/>
      <c r="AM446" s="275"/>
      <c r="AN446" s="275"/>
      <c r="AO446" s="65"/>
      <c r="AP446" s="285"/>
      <c r="AQ446" s="286"/>
      <c r="AR446" s="286"/>
      <c r="AS446" s="32"/>
      <c r="AT446" s="32"/>
      <c r="AU446" s="285"/>
      <c r="AV446" s="285"/>
      <c r="AW446" s="285"/>
      <c r="AX446" s="285"/>
      <c r="AY446" s="285"/>
      <c r="AZ446" s="285"/>
      <c r="BA446" s="285"/>
      <c r="BB446" s="285"/>
      <c r="BC446" s="285"/>
      <c r="BD446" s="285"/>
      <c r="BE446" s="285"/>
      <c r="BF446" s="285"/>
      <c r="BG446" s="285"/>
      <c r="BH446" s="285"/>
      <c r="BI446" s="285"/>
      <c r="BJ446" s="285"/>
      <c r="BK446" s="285"/>
      <c r="BL446" s="285"/>
      <c r="BM446" s="285"/>
      <c r="BN446" s="285"/>
      <c r="BO446" s="285"/>
      <c r="BP446" s="285"/>
      <c r="BQ446" s="285"/>
      <c r="BR446" s="285"/>
      <c r="BS446" s="285"/>
      <c r="BT446" s="285"/>
      <c r="BU446" s="285"/>
      <c r="BV446" s="285"/>
      <c r="BW446" s="285"/>
      <c r="BX446" s="285"/>
      <c r="BY446" s="285"/>
      <c r="BZ446" s="285"/>
      <c r="CA446" s="285"/>
      <c r="CB446" s="285"/>
      <c r="CC446" s="285"/>
      <c r="CD446" s="285"/>
      <c r="CE446" s="285"/>
      <c r="CF446" s="285"/>
      <c r="CG446" s="285"/>
      <c r="CH446" s="285"/>
      <c r="CI446" s="285"/>
      <c r="CJ446" s="285"/>
      <c r="CK446" s="285"/>
      <c r="CL446" s="285"/>
      <c r="CM446" s="285"/>
      <c r="CN446" s="285"/>
      <c r="CO446" s="285"/>
      <c r="CP446" s="285"/>
      <c r="CQ446" s="285"/>
      <c r="CR446" s="285"/>
      <c r="CS446" s="285"/>
      <c r="CT446" s="285"/>
      <c r="CU446" s="285"/>
      <c r="CV446" s="285"/>
      <c r="CW446" s="285"/>
      <c r="CX446" s="285"/>
      <c r="CY446" s="285"/>
      <c r="CZ446" s="285"/>
      <c r="DA446" s="285"/>
      <c r="DB446" s="285"/>
      <c r="DC446" s="285"/>
      <c r="DD446" s="285"/>
      <c r="DE446" s="285"/>
      <c r="DF446" s="285"/>
      <c r="DG446" s="285"/>
      <c r="DH446" s="285"/>
      <c r="DI446" s="285"/>
      <c r="DJ446" s="285"/>
      <c r="DK446" s="285"/>
      <c r="DL446" s="285"/>
    </row>
    <row r="447" s="248" customFormat="1" ht="17.8" customHeight="1" spans="1:116">
      <c r="A447" s="258">
        <v>170</v>
      </c>
      <c r="B447" s="259"/>
      <c r="C447" s="266"/>
      <c r="D447" s="266"/>
      <c r="E447" s="309"/>
      <c r="F447" s="262" t="s">
        <v>45</v>
      </c>
      <c r="G447" s="39">
        <f t="shared" si="85"/>
        <v>0</v>
      </c>
      <c r="H447" s="40" t="s">
        <v>46</v>
      </c>
      <c r="I447" s="40">
        <f t="shared" si="80"/>
        <v>0</v>
      </c>
      <c r="J447" s="277"/>
      <c r="K447" s="277"/>
      <c r="L447" s="277"/>
      <c r="M447" s="277"/>
      <c r="N447" s="277"/>
      <c r="O447" s="277"/>
      <c r="P447" s="277"/>
      <c r="Q447" s="277"/>
      <c r="R447" s="277"/>
      <c r="S447" s="277"/>
      <c r="T447" s="277"/>
      <c r="U447" s="277"/>
      <c r="V447" s="277"/>
      <c r="W447" s="277"/>
      <c r="X447" s="277"/>
      <c r="Y447" s="277"/>
      <c r="Z447" s="277"/>
      <c r="AA447" s="277"/>
      <c r="AB447" s="277"/>
      <c r="AC447" s="277"/>
      <c r="AD447" s="277"/>
      <c r="AE447" s="277"/>
      <c r="AF447" s="277"/>
      <c r="AG447" s="277"/>
      <c r="AH447" s="277"/>
      <c r="AI447" s="277"/>
      <c r="AJ447" s="277"/>
      <c r="AK447" s="277"/>
      <c r="AL447" s="277"/>
      <c r="AM447" s="277"/>
      <c r="AN447" s="277"/>
      <c r="AO447" s="67"/>
      <c r="AP447" s="90"/>
      <c r="AQ447" s="284"/>
      <c r="AR447" s="284"/>
      <c r="AS447" s="99"/>
      <c r="AT447" s="99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  <c r="BO447" s="90"/>
      <c r="BP447" s="90"/>
      <c r="BQ447" s="90"/>
      <c r="BR447" s="90"/>
      <c r="BS447" s="90"/>
      <c r="BT447" s="90"/>
      <c r="BU447" s="90"/>
      <c r="BV447" s="90"/>
      <c r="BW447" s="90"/>
      <c r="BX447" s="90"/>
      <c r="BY447" s="90"/>
      <c r="BZ447" s="90"/>
      <c r="CA447" s="90"/>
      <c r="CB447" s="90"/>
      <c r="CC447" s="90"/>
      <c r="CD447" s="90"/>
      <c r="CE447" s="90"/>
      <c r="CF447" s="90"/>
      <c r="CG447" s="90"/>
      <c r="CH447" s="90"/>
      <c r="CI447" s="90"/>
      <c r="CJ447" s="90"/>
      <c r="CK447" s="90"/>
      <c r="CL447" s="90"/>
      <c r="CM447" s="90"/>
      <c r="CN447" s="90"/>
      <c r="CO447" s="90"/>
      <c r="CP447" s="90"/>
      <c r="CQ447" s="90"/>
      <c r="CR447" s="90"/>
      <c r="CS447" s="90"/>
      <c r="CT447" s="90"/>
      <c r="CU447" s="90"/>
      <c r="CV447" s="90"/>
      <c r="CW447" s="90"/>
      <c r="CX447" s="90"/>
      <c r="CY447" s="90"/>
      <c r="CZ447" s="90"/>
      <c r="DA447" s="90"/>
      <c r="DB447" s="90"/>
      <c r="DC447" s="90"/>
      <c r="DD447" s="90"/>
      <c r="DE447" s="90"/>
      <c r="DF447" s="90"/>
      <c r="DG447" s="90"/>
      <c r="DH447" s="90"/>
      <c r="DI447" s="90"/>
      <c r="DJ447" s="90"/>
      <c r="DK447" s="90"/>
      <c r="DL447" s="90"/>
    </row>
    <row r="448" s="249" customFormat="1" ht="17.8" customHeight="1" spans="1:116">
      <c r="A448" s="263"/>
      <c r="B448" s="259"/>
      <c r="C448" s="261"/>
      <c r="D448" s="261"/>
      <c r="E448" s="310"/>
      <c r="F448" s="265"/>
      <c r="G448" s="45"/>
      <c r="H448" s="46" t="s">
        <v>47</v>
      </c>
      <c r="I448" s="46">
        <f t="shared" si="80"/>
        <v>0</v>
      </c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  <c r="AB448" s="275"/>
      <c r="AC448" s="275"/>
      <c r="AD448" s="275"/>
      <c r="AE448" s="275"/>
      <c r="AF448" s="275"/>
      <c r="AG448" s="275"/>
      <c r="AH448" s="275"/>
      <c r="AI448" s="275"/>
      <c r="AJ448" s="275"/>
      <c r="AK448" s="275"/>
      <c r="AL448" s="275"/>
      <c r="AM448" s="275"/>
      <c r="AN448" s="275"/>
      <c r="AO448" s="65"/>
      <c r="AP448" s="285"/>
      <c r="AQ448" s="286"/>
      <c r="AR448" s="286"/>
      <c r="AS448" s="32"/>
      <c r="AT448" s="32"/>
      <c r="AU448" s="285"/>
      <c r="AV448" s="285"/>
      <c r="AW448" s="285"/>
      <c r="AX448" s="285"/>
      <c r="AY448" s="285"/>
      <c r="AZ448" s="285"/>
      <c r="BA448" s="285"/>
      <c r="BB448" s="285"/>
      <c r="BC448" s="285"/>
      <c r="BD448" s="285"/>
      <c r="BE448" s="285"/>
      <c r="BF448" s="285"/>
      <c r="BG448" s="285"/>
      <c r="BH448" s="285"/>
      <c r="BI448" s="285"/>
      <c r="BJ448" s="285"/>
      <c r="BK448" s="285"/>
      <c r="BL448" s="285"/>
      <c r="BM448" s="285"/>
      <c r="BN448" s="285"/>
      <c r="BO448" s="285"/>
      <c r="BP448" s="285"/>
      <c r="BQ448" s="285"/>
      <c r="BR448" s="285"/>
      <c r="BS448" s="285"/>
      <c r="BT448" s="285"/>
      <c r="BU448" s="285"/>
      <c r="BV448" s="285"/>
      <c r="BW448" s="285"/>
      <c r="BX448" s="285"/>
      <c r="BY448" s="285"/>
      <c r="BZ448" s="285"/>
      <c r="CA448" s="285"/>
      <c r="CB448" s="285"/>
      <c r="CC448" s="285"/>
      <c r="CD448" s="285"/>
      <c r="CE448" s="285"/>
      <c r="CF448" s="285"/>
      <c r="CG448" s="285"/>
      <c r="CH448" s="285"/>
      <c r="CI448" s="285"/>
      <c r="CJ448" s="285"/>
      <c r="CK448" s="285"/>
      <c r="CL448" s="285"/>
      <c r="CM448" s="285"/>
      <c r="CN448" s="285"/>
      <c r="CO448" s="285"/>
      <c r="CP448" s="285"/>
      <c r="CQ448" s="285"/>
      <c r="CR448" s="285"/>
      <c r="CS448" s="285"/>
      <c r="CT448" s="285"/>
      <c r="CU448" s="285"/>
      <c r="CV448" s="285"/>
      <c r="CW448" s="285"/>
      <c r="CX448" s="285"/>
      <c r="CY448" s="285"/>
      <c r="CZ448" s="285"/>
      <c r="DA448" s="285"/>
      <c r="DB448" s="285"/>
      <c r="DC448" s="285"/>
      <c r="DD448" s="285"/>
      <c r="DE448" s="285"/>
      <c r="DF448" s="285"/>
      <c r="DG448" s="285"/>
      <c r="DH448" s="285"/>
      <c r="DI448" s="285"/>
      <c r="DJ448" s="285"/>
      <c r="DK448" s="285"/>
      <c r="DL448" s="285"/>
    </row>
    <row r="449" s="248" customFormat="1" ht="17.8" customHeight="1" spans="1:116">
      <c r="A449" s="258">
        <v>171</v>
      </c>
      <c r="B449" s="259"/>
      <c r="C449" s="266"/>
      <c r="D449" s="261"/>
      <c r="E449" s="309"/>
      <c r="F449" s="262" t="s">
        <v>45</v>
      </c>
      <c r="G449" s="39">
        <f t="shared" si="85"/>
        <v>0</v>
      </c>
      <c r="H449" s="40" t="s">
        <v>46</v>
      </c>
      <c r="I449" s="40">
        <f t="shared" si="80"/>
        <v>0</v>
      </c>
      <c r="J449" s="277"/>
      <c r="K449" s="277"/>
      <c r="L449" s="277"/>
      <c r="M449" s="277"/>
      <c r="N449" s="277"/>
      <c r="O449" s="277"/>
      <c r="P449" s="277"/>
      <c r="Q449" s="277"/>
      <c r="R449" s="277"/>
      <c r="S449" s="277"/>
      <c r="T449" s="277"/>
      <c r="U449" s="277"/>
      <c r="V449" s="277"/>
      <c r="W449" s="277"/>
      <c r="X449" s="277"/>
      <c r="Y449" s="277"/>
      <c r="Z449" s="277"/>
      <c r="AA449" s="277"/>
      <c r="AB449" s="277"/>
      <c r="AC449" s="277"/>
      <c r="AD449" s="277"/>
      <c r="AE449" s="277"/>
      <c r="AF449" s="277"/>
      <c r="AG449" s="277"/>
      <c r="AH449" s="277"/>
      <c r="AI449" s="277"/>
      <c r="AJ449" s="277"/>
      <c r="AK449" s="277"/>
      <c r="AL449" s="277"/>
      <c r="AM449" s="277"/>
      <c r="AN449" s="277"/>
      <c r="AO449" s="67"/>
      <c r="AP449" s="90"/>
      <c r="AQ449" s="284"/>
      <c r="AR449" s="284"/>
      <c r="AS449" s="99"/>
      <c r="AT449" s="99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  <c r="BO449" s="90"/>
      <c r="BP449" s="90"/>
      <c r="BQ449" s="90"/>
      <c r="BR449" s="90"/>
      <c r="BS449" s="90"/>
      <c r="BT449" s="90"/>
      <c r="BU449" s="90"/>
      <c r="BV449" s="90"/>
      <c r="BW449" s="90"/>
      <c r="BX449" s="90"/>
      <c r="BY449" s="90"/>
      <c r="BZ449" s="90"/>
      <c r="CA449" s="90"/>
      <c r="CB449" s="90"/>
      <c r="CC449" s="90"/>
      <c r="CD449" s="90"/>
      <c r="CE449" s="90"/>
      <c r="CF449" s="90"/>
      <c r="CG449" s="90"/>
      <c r="CH449" s="90"/>
      <c r="CI449" s="90"/>
      <c r="CJ449" s="90"/>
      <c r="CK449" s="90"/>
      <c r="CL449" s="90"/>
      <c r="CM449" s="90"/>
      <c r="CN449" s="90"/>
      <c r="CO449" s="90"/>
      <c r="CP449" s="90"/>
      <c r="CQ449" s="90"/>
      <c r="CR449" s="90"/>
      <c r="CS449" s="90"/>
      <c r="CT449" s="90"/>
      <c r="CU449" s="90"/>
      <c r="CV449" s="90"/>
      <c r="CW449" s="90"/>
      <c r="CX449" s="90"/>
      <c r="CY449" s="90"/>
      <c r="CZ449" s="90"/>
      <c r="DA449" s="90"/>
      <c r="DB449" s="90"/>
      <c r="DC449" s="90"/>
      <c r="DD449" s="90"/>
      <c r="DE449" s="90"/>
      <c r="DF449" s="90"/>
      <c r="DG449" s="90"/>
      <c r="DH449" s="90"/>
      <c r="DI449" s="90"/>
      <c r="DJ449" s="90"/>
      <c r="DK449" s="90"/>
      <c r="DL449" s="90"/>
    </row>
    <row r="450" s="249" customFormat="1" ht="17.8" customHeight="1" spans="1:116">
      <c r="A450" s="263"/>
      <c r="B450" s="259"/>
      <c r="C450" s="261"/>
      <c r="D450" s="261"/>
      <c r="E450" s="310"/>
      <c r="F450" s="265"/>
      <c r="G450" s="45"/>
      <c r="H450" s="46" t="s">
        <v>47</v>
      </c>
      <c r="I450" s="46">
        <f t="shared" si="80"/>
        <v>0</v>
      </c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  <c r="AB450" s="275"/>
      <c r="AC450" s="275"/>
      <c r="AD450" s="275"/>
      <c r="AE450" s="275"/>
      <c r="AF450" s="275"/>
      <c r="AG450" s="275"/>
      <c r="AH450" s="275"/>
      <c r="AI450" s="275"/>
      <c r="AJ450" s="275"/>
      <c r="AK450" s="275"/>
      <c r="AL450" s="275"/>
      <c r="AM450" s="275"/>
      <c r="AN450" s="275"/>
      <c r="AO450" s="65"/>
      <c r="AP450" s="285"/>
      <c r="AQ450" s="286"/>
      <c r="AR450" s="286"/>
      <c r="AS450" s="32"/>
      <c r="AT450" s="32"/>
      <c r="AU450" s="285"/>
      <c r="AV450" s="285"/>
      <c r="AW450" s="285"/>
      <c r="AX450" s="285"/>
      <c r="AY450" s="285"/>
      <c r="AZ450" s="285"/>
      <c r="BA450" s="285"/>
      <c r="BB450" s="285"/>
      <c r="BC450" s="285"/>
      <c r="BD450" s="285"/>
      <c r="BE450" s="285"/>
      <c r="BF450" s="285"/>
      <c r="BG450" s="285"/>
      <c r="BH450" s="285"/>
      <c r="BI450" s="285"/>
      <c r="BJ450" s="285"/>
      <c r="BK450" s="285"/>
      <c r="BL450" s="285"/>
      <c r="BM450" s="285"/>
      <c r="BN450" s="285"/>
      <c r="BO450" s="285"/>
      <c r="BP450" s="285"/>
      <c r="BQ450" s="285"/>
      <c r="BR450" s="285"/>
      <c r="BS450" s="285"/>
      <c r="BT450" s="285"/>
      <c r="BU450" s="285"/>
      <c r="BV450" s="285"/>
      <c r="BW450" s="285"/>
      <c r="BX450" s="285"/>
      <c r="BY450" s="285"/>
      <c r="BZ450" s="285"/>
      <c r="CA450" s="285"/>
      <c r="CB450" s="285"/>
      <c r="CC450" s="285"/>
      <c r="CD450" s="285"/>
      <c r="CE450" s="285"/>
      <c r="CF450" s="285"/>
      <c r="CG450" s="285"/>
      <c r="CH450" s="285"/>
      <c r="CI450" s="285"/>
      <c r="CJ450" s="285"/>
      <c r="CK450" s="285"/>
      <c r="CL450" s="285"/>
      <c r="CM450" s="285"/>
      <c r="CN450" s="285"/>
      <c r="CO450" s="285"/>
      <c r="CP450" s="285"/>
      <c r="CQ450" s="285"/>
      <c r="CR450" s="285"/>
      <c r="CS450" s="285"/>
      <c r="CT450" s="285"/>
      <c r="CU450" s="285"/>
      <c r="CV450" s="285"/>
      <c r="CW450" s="285"/>
      <c r="CX450" s="285"/>
      <c r="CY450" s="285"/>
      <c r="CZ450" s="285"/>
      <c r="DA450" s="285"/>
      <c r="DB450" s="285"/>
      <c r="DC450" s="285"/>
      <c r="DD450" s="285"/>
      <c r="DE450" s="285"/>
      <c r="DF450" s="285"/>
      <c r="DG450" s="285"/>
      <c r="DH450" s="285"/>
      <c r="DI450" s="285"/>
      <c r="DJ450" s="285"/>
      <c r="DK450" s="285"/>
      <c r="DL450" s="285"/>
    </row>
    <row r="451" s="248" customFormat="1" ht="17.8" customHeight="1" spans="1:116">
      <c r="A451" s="258">
        <v>172</v>
      </c>
      <c r="B451" s="259"/>
      <c r="C451" s="266"/>
      <c r="D451" s="266"/>
      <c r="E451" s="309"/>
      <c r="F451" s="262" t="s">
        <v>45</v>
      </c>
      <c r="G451" s="39">
        <f t="shared" ref="G451:G455" si="86">E451+I451-I452</f>
        <v>0</v>
      </c>
      <c r="H451" s="40" t="s">
        <v>46</v>
      </c>
      <c r="I451" s="40">
        <f t="shared" si="80"/>
        <v>0</v>
      </c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  <c r="W451" s="277"/>
      <c r="X451" s="277"/>
      <c r="Y451" s="277"/>
      <c r="Z451" s="277"/>
      <c r="AA451" s="277"/>
      <c r="AB451" s="277"/>
      <c r="AC451" s="277"/>
      <c r="AD451" s="277"/>
      <c r="AE451" s="277"/>
      <c r="AF451" s="277"/>
      <c r="AG451" s="277"/>
      <c r="AH451" s="277"/>
      <c r="AI451" s="277"/>
      <c r="AJ451" s="277"/>
      <c r="AK451" s="277"/>
      <c r="AL451" s="277"/>
      <c r="AM451" s="277"/>
      <c r="AN451" s="277"/>
      <c r="AO451" s="67"/>
      <c r="AP451" s="90"/>
      <c r="AQ451" s="284"/>
      <c r="AR451" s="284"/>
      <c r="AS451" s="99"/>
      <c r="AT451" s="99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  <c r="BO451" s="90"/>
      <c r="BP451" s="90"/>
      <c r="BQ451" s="90"/>
      <c r="BR451" s="90"/>
      <c r="BS451" s="90"/>
      <c r="BT451" s="90"/>
      <c r="BU451" s="90"/>
      <c r="BV451" s="90"/>
      <c r="BW451" s="90"/>
      <c r="BX451" s="90"/>
      <c r="BY451" s="90"/>
      <c r="BZ451" s="90"/>
      <c r="CA451" s="90"/>
      <c r="CB451" s="90"/>
      <c r="CC451" s="90"/>
      <c r="CD451" s="90"/>
      <c r="CE451" s="90"/>
      <c r="CF451" s="90"/>
      <c r="CG451" s="90"/>
      <c r="CH451" s="90"/>
      <c r="CI451" s="90"/>
      <c r="CJ451" s="90"/>
      <c r="CK451" s="90"/>
      <c r="CL451" s="90"/>
      <c r="CM451" s="90"/>
      <c r="CN451" s="90"/>
      <c r="CO451" s="90"/>
      <c r="CP451" s="90"/>
      <c r="CQ451" s="90"/>
      <c r="CR451" s="90"/>
      <c r="CS451" s="90"/>
      <c r="CT451" s="90"/>
      <c r="CU451" s="90"/>
      <c r="CV451" s="90"/>
      <c r="CW451" s="90"/>
      <c r="CX451" s="90"/>
      <c r="CY451" s="90"/>
      <c r="CZ451" s="90"/>
      <c r="DA451" s="90"/>
      <c r="DB451" s="90"/>
      <c r="DC451" s="90"/>
      <c r="DD451" s="90"/>
      <c r="DE451" s="90"/>
      <c r="DF451" s="90"/>
      <c r="DG451" s="90"/>
      <c r="DH451" s="90"/>
      <c r="DI451" s="90"/>
      <c r="DJ451" s="90"/>
      <c r="DK451" s="90"/>
      <c r="DL451" s="90"/>
    </row>
    <row r="452" s="249" customFormat="1" ht="17.8" customHeight="1" spans="1:116">
      <c r="A452" s="263"/>
      <c r="B452" s="259"/>
      <c r="C452" s="261"/>
      <c r="D452" s="261"/>
      <c r="E452" s="310"/>
      <c r="F452" s="265"/>
      <c r="G452" s="45"/>
      <c r="H452" s="46" t="s">
        <v>47</v>
      </c>
      <c r="I452" s="46">
        <f t="shared" si="80"/>
        <v>0</v>
      </c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  <c r="AB452" s="275"/>
      <c r="AC452" s="275"/>
      <c r="AD452" s="275"/>
      <c r="AE452" s="275"/>
      <c r="AF452" s="275"/>
      <c r="AG452" s="275"/>
      <c r="AH452" s="275"/>
      <c r="AI452" s="275"/>
      <c r="AJ452" s="275"/>
      <c r="AK452" s="275"/>
      <c r="AL452" s="275"/>
      <c r="AM452" s="275"/>
      <c r="AN452" s="275"/>
      <c r="AO452" s="65"/>
      <c r="AP452" s="285"/>
      <c r="AQ452" s="286"/>
      <c r="AR452" s="286"/>
      <c r="AS452" s="32"/>
      <c r="AT452" s="32"/>
      <c r="AU452" s="285"/>
      <c r="AV452" s="285"/>
      <c r="AW452" s="285"/>
      <c r="AX452" s="285"/>
      <c r="AY452" s="285"/>
      <c r="AZ452" s="285"/>
      <c r="BA452" s="285"/>
      <c r="BB452" s="285"/>
      <c r="BC452" s="285"/>
      <c r="BD452" s="285"/>
      <c r="BE452" s="285"/>
      <c r="BF452" s="285"/>
      <c r="BG452" s="285"/>
      <c r="BH452" s="285"/>
      <c r="BI452" s="285"/>
      <c r="BJ452" s="285"/>
      <c r="BK452" s="285"/>
      <c r="BL452" s="285"/>
      <c r="BM452" s="285"/>
      <c r="BN452" s="285"/>
      <c r="BO452" s="285"/>
      <c r="BP452" s="285"/>
      <c r="BQ452" s="285"/>
      <c r="BR452" s="285"/>
      <c r="BS452" s="285"/>
      <c r="BT452" s="285"/>
      <c r="BU452" s="285"/>
      <c r="BV452" s="285"/>
      <c r="BW452" s="285"/>
      <c r="BX452" s="285"/>
      <c r="BY452" s="285"/>
      <c r="BZ452" s="285"/>
      <c r="CA452" s="285"/>
      <c r="CB452" s="285"/>
      <c r="CC452" s="285"/>
      <c r="CD452" s="285"/>
      <c r="CE452" s="285"/>
      <c r="CF452" s="285"/>
      <c r="CG452" s="285"/>
      <c r="CH452" s="285"/>
      <c r="CI452" s="285"/>
      <c r="CJ452" s="285"/>
      <c r="CK452" s="285"/>
      <c r="CL452" s="285"/>
      <c r="CM452" s="285"/>
      <c r="CN452" s="285"/>
      <c r="CO452" s="285"/>
      <c r="CP452" s="285"/>
      <c r="CQ452" s="285"/>
      <c r="CR452" s="285"/>
      <c r="CS452" s="285"/>
      <c r="CT452" s="285"/>
      <c r="CU452" s="285"/>
      <c r="CV452" s="285"/>
      <c r="CW452" s="285"/>
      <c r="CX452" s="285"/>
      <c r="CY452" s="285"/>
      <c r="CZ452" s="285"/>
      <c r="DA452" s="285"/>
      <c r="DB452" s="285"/>
      <c r="DC452" s="285"/>
      <c r="DD452" s="285"/>
      <c r="DE452" s="285"/>
      <c r="DF452" s="285"/>
      <c r="DG452" s="285"/>
      <c r="DH452" s="285"/>
      <c r="DI452" s="285"/>
      <c r="DJ452" s="285"/>
      <c r="DK452" s="285"/>
      <c r="DL452" s="285"/>
    </row>
    <row r="453" s="248" customFormat="1" ht="17.8" customHeight="1" spans="1:116">
      <c r="A453" s="258">
        <v>173</v>
      </c>
      <c r="B453" s="267"/>
      <c r="C453" s="266"/>
      <c r="D453" s="261"/>
      <c r="E453" s="309"/>
      <c r="F453" s="262" t="s">
        <v>45</v>
      </c>
      <c r="G453" s="39">
        <f t="shared" si="86"/>
        <v>0</v>
      </c>
      <c r="H453" s="40" t="s">
        <v>46</v>
      </c>
      <c r="I453" s="40">
        <f t="shared" si="80"/>
        <v>0</v>
      </c>
      <c r="J453" s="277"/>
      <c r="K453" s="277"/>
      <c r="L453" s="277"/>
      <c r="M453" s="277"/>
      <c r="N453" s="277"/>
      <c r="O453" s="277"/>
      <c r="P453" s="277"/>
      <c r="Q453" s="277"/>
      <c r="R453" s="277"/>
      <c r="S453" s="277"/>
      <c r="T453" s="277"/>
      <c r="U453" s="277"/>
      <c r="V453" s="277"/>
      <c r="W453" s="277"/>
      <c r="X453" s="277"/>
      <c r="Y453" s="277"/>
      <c r="Z453" s="277"/>
      <c r="AA453" s="277"/>
      <c r="AB453" s="277"/>
      <c r="AC453" s="277"/>
      <c r="AD453" s="277"/>
      <c r="AE453" s="277"/>
      <c r="AF453" s="277"/>
      <c r="AG453" s="277"/>
      <c r="AH453" s="277"/>
      <c r="AI453" s="277"/>
      <c r="AJ453" s="277"/>
      <c r="AK453" s="277"/>
      <c r="AL453" s="277"/>
      <c r="AM453" s="277"/>
      <c r="AN453" s="277"/>
      <c r="AO453" s="67"/>
      <c r="AP453" s="90"/>
      <c r="AQ453" s="284"/>
      <c r="AR453" s="284"/>
      <c r="AS453" s="99"/>
      <c r="AT453" s="99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90"/>
      <c r="BQ453" s="90"/>
      <c r="BR453" s="90"/>
      <c r="BS453" s="90"/>
      <c r="BT453" s="90"/>
      <c r="BU453" s="90"/>
      <c r="BV453" s="90"/>
      <c r="BW453" s="90"/>
      <c r="BX453" s="90"/>
      <c r="BY453" s="90"/>
      <c r="BZ453" s="90"/>
      <c r="CA453" s="90"/>
      <c r="CB453" s="90"/>
      <c r="CC453" s="90"/>
      <c r="CD453" s="90"/>
      <c r="CE453" s="90"/>
      <c r="CF453" s="90"/>
      <c r="CG453" s="90"/>
      <c r="CH453" s="90"/>
      <c r="CI453" s="90"/>
      <c r="CJ453" s="90"/>
      <c r="CK453" s="90"/>
      <c r="CL453" s="90"/>
      <c r="CM453" s="90"/>
      <c r="CN453" s="90"/>
      <c r="CO453" s="90"/>
      <c r="CP453" s="90"/>
      <c r="CQ453" s="90"/>
      <c r="CR453" s="90"/>
      <c r="CS453" s="90"/>
      <c r="CT453" s="90"/>
      <c r="CU453" s="90"/>
      <c r="CV453" s="90"/>
      <c r="CW453" s="90"/>
      <c r="CX453" s="90"/>
      <c r="CY453" s="90"/>
      <c r="CZ453" s="90"/>
      <c r="DA453" s="90"/>
      <c r="DB453" s="90"/>
      <c r="DC453" s="90"/>
      <c r="DD453" s="90"/>
      <c r="DE453" s="90"/>
      <c r="DF453" s="90"/>
      <c r="DG453" s="90"/>
      <c r="DH453" s="90"/>
      <c r="DI453" s="90"/>
      <c r="DJ453" s="90"/>
      <c r="DK453" s="90"/>
      <c r="DL453" s="90"/>
    </row>
    <row r="454" s="249" customFormat="1" ht="17.8" customHeight="1" spans="1:116">
      <c r="A454" s="263"/>
      <c r="B454" s="267"/>
      <c r="C454" s="261"/>
      <c r="D454" s="261"/>
      <c r="E454" s="310"/>
      <c r="F454" s="265"/>
      <c r="G454" s="45"/>
      <c r="H454" s="46" t="s">
        <v>47</v>
      </c>
      <c r="I454" s="46">
        <f t="shared" si="80"/>
        <v>0</v>
      </c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  <c r="AB454" s="275"/>
      <c r="AC454" s="275"/>
      <c r="AD454" s="275"/>
      <c r="AE454" s="275"/>
      <c r="AF454" s="275"/>
      <c r="AG454" s="275"/>
      <c r="AH454" s="275"/>
      <c r="AI454" s="275"/>
      <c r="AJ454" s="275"/>
      <c r="AK454" s="275"/>
      <c r="AL454" s="275"/>
      <c r="AM454" s="275"/>
      <c r="AN454" s="275"/>
      <c r="AO454" s="65"/>
      <c r="AP454" s="285"/>
      <c r="AQ454" s="286"/>
      <c r="AR454" s="286"/>
      <c r="AS454" s="32"/>
      <c r="AT454" s="32"/>
      <c r="AU454" s="285"/>
      <c r="AV454" s="285"/>
      <c r="AW454" s="285"/>
      <c r="AX454" s="285"/>
      <c r="AY454" s="285"/>
      <c r="AZ454" s="285"/>
      <c r="BA454" s="285"/>
      <c r="BB454" s="285"/>
      <c r="BC454" s="285"/>
      <c r="BD454" s="285"/>
      <c r="BE454" s="285"/>
      <c r="BF454" s="285"/>
      <c r="BG454" s="285"/>
      <c r="BH454" s="285"/>
      <c r="BI454" s="285"/>
      <c r="BJ454" s="285"/>
      <c r="BK454" s="285"/>
      <c r="BL454" s="285"/>
      <c r="BM454" s="285"/>
      <c r="BN454" s="285"/>
      <c r="BO454" s="285"/>
      <c r="BP454" s="285"/>
      <c r="BQ454" s="285"/>
      <c r="BR454" s="285"/>
      <c r="BS454" s="285"/>
      <c r="BT454" s="285"/>
      <c r="BU454" s="285"/>
      <c r="BV454" s="285"/>
      <c r="BW454" s="285"/>
      <c r="BX454" s="285"/>
      <c r="BY454" s="285"/>
      <c r="BZ454" s="285"/>
      <c r="CA454" s="285"/>
      <c r="CB454" s="285"/>
      <c r="CC454" s="285"/>
      <c r="CD454" s="285"/>
      <c r="CE454" s="285"/>
      <c r="CF454" s="285"/>
      <c r="CG454" s="285"/>
      <c r="CH454" s="285"/>
      <c r="CI454" s="285"/>
      <c r="CJ454" s="285"/>
      <c r="CK454" s="285"/>
      <c r="CL454" s="285"/>
      <c r="CM454" s="285"/>
      <c r="CN454" s="285"/>
      <c r="CO454" s="285"/>
      <c r="CP454" s="285"/>
      <c r="CQ454" s="285"/>
      <c r="CR454" s="285"/>
      <c r="CS454" s="285"/>
      <c r="CT454" s="285"/>
      <c r="CU454" s="285"/>
      <c r="CV454" s="285"/>
      <c r="CW454" s="285"/>
      <c r="CX454" s="285"/>
      <c r="CY454" s="285"/>
      <c r="CZ454" s="285"/>
      <c r="DA454" s="285"/>
      <c r="DB454" s="285"/>
      <c r="DC454" s="285"/>
      <c r="DD454" s="285"/>
      <c r="DE454" s="285"/>
      <c r="DF454" s="285"/>
      <c r="DG454" s="285"/>
      <c r="DH454" s="285"/>
      <c r="DI454" s="285"/>
      <c r="DJ454" s="285"/>
      <c r="DK454" s="285"/>
      <c r="DL454" s="285"/>
    </row>
    <row r="455" s="248" customFormat="1" ht="17.8" customHeight="1" spans="1:116">
      <c r="A455" s="258">
        <v>174</v>
      </c>
      <c r="B455" s="259"/>
      <c r="C455" s="266"/>
      <c r="D455" s="261"/>
      <c r="E455" s="309"/>
      <c r="F455" s="262" t="s">
        <v>45</v>
      </c>
      <c r="G455" s="39">
        <f t="shared" si="86"/>
        <v>0</v>
      </c>
      <c r="H455" s="40" t="s">
        <v>46</v>
      </c>
      <c r="I455" s="40">
        <f t="shared" si="80"/>
        <v>0</v>
      </c>
      <c r="J455" s="277"/>
      <c r="K455" s="277"/>
      <c r="L455" s="277"/>
      <c r="M455" s="277"/>
      <c r="N455" s="277"/>
      <c r="O455" s="277"/>
      <c r="P455" s="277"/>
      <c r="Q455" s="277"/>
      <c r="R455" s="277"/>
      <c r="S455" s="277"/>
      <c r="T455" s="277"/>
      <c r="U455" s="277"/>
      <c r="V455" s="277"/>
      <c r="W455" s="277"/>
      <c r="X455" s="277"/>
      <c r="Y455" s="277"/>
      <c r="Z455" s="277"/>
      <c r="AA455" s="277"/>
      <c r="AB455" s="277"/>
      <c r="AC455" s="277"/>
      <c r="AD455" s="277"/>
      <c r="AE455" s="277"/>
      <c r="AF455" s="277"/>
      <c r="AG455" s="277"/>
      <c r="AH455" s="277"/>
      <c r="AI455" s="277"/>
      <c r="AJ455" s="277"/>
      <c r="AK455" s="277"/>
      <c r="AL455" s="277"/>
      <c r="AM455" s="277"/>
      <c r="AN455" s="277"/>
      <c r="AO455" s="67"/>
      <c r="AP455" s="90"/>
      <c r="AQ455" s="284"/>
      <c r="AR455" s="284"/>
      <c r="AS455" s="99"/>
      <c r="AT455" s="99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  <c r="BO455" s="90"/>
      <c r="BP455" s="90"/>
      <c r="BQ455" s="90"/>
      <c r="BR455" s="90"/>
      <c r="BS455" s="90"/>
      <c r="BT455" s="90"/>
      <c r="BU455" s="90"/>
      <c r="BV455" s="90"/>
      <c r="BW455" s="90"/>
      <c r="BX455" s="90"/>
      <c r="BY455" s="90"/>
      <c r="BZ455" s="90"/>
      <c r="CA455" s="90"/>
      <c r="CB455" s="90"/>
      <c r="CC455" s="90"/>
      <c r="CD455" s="90"/>
      <c r="CE455" s="90"/>
      <c r="CF455" s="90"/>
      <c r="CG455" s="90"/>
      <c r="CH455" s="90"/>
      <c r="CI455" s="90"/>
      <c r="CJ455" s="90"/>
      <c r="CK455" s="90"/>
      <c r="CL455" s="90"/>
      <c r="CM455" s="90"/>
      <c r="CN455" s="90"/>
      <c r="CO455" s="90"/>
      <c r="CP455" s="90"/>
      <c r="CQ455" s="90"/>
      <c r="CR455" s="90"/>
      <c r="CS455" s="90"/>
      <c r="CT455" s="90"/>
      <c r="CU455" s="90"/>
      <c r="CV455" s="90"/>
      <c r="CW455" s="90"/>
      <c r="CX455" s="90"/>
      <c r="CY455" s="90"/>
      <c r="CZ455" s="90"/>
      <c r="DA455" s="90"/>
      <c r="DB455" s="90"/>
      <c r="DC455" s="90"/>
      <c r="DD455" s="90"/>
      <c r="DE455" s="90"/>
      <c r="DF455" s="90"/>
      <c r="DG455" s="90"/>
      <c r="DH455" s="90"/>
      <c r="DI455" s="90"/>
      <c r="DJ455" s="90"/>
      <c r="DK455" s="90"/>
      <c r="DL455" s="90"/>
    </row>
    <row r="456" s="249" customFormat="1" ht="17.8" customHeight="1" spans="1:116">
      <c r="A456" s="263"/>
      <c r="B456" s="259"/>
      <c r="C456" s="261"/>
      <c r="D456" s="261"/>
      <c r="E456" s="310"/>
      <c r="F456" s="265"/>
      <c r="G456" s="45"/>
      <c r="H456" s="46" t="s">
        <v>47</v>
      </c>
      <c r="I456" s="46">
        <f t="shared" si="80"/>
        <v>0</v>
      </c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  <c r="AB456" s="275"/>
      <c r="AC456" s="275"/>
      <c r="AD456" s="275"/>
      <c r="AE456" s="275"/>
      <c r="AF456" s="275"/>
      <c r="AG456" s="275"/>
      <c r="AH456" s="275"/>
      <c r="AI456" s="275"/>
      <c r="AJ456" s="275"/>
      <c r="AK456" s="275"/>
      <c r="AL456" s="275"/>
      <c r="AM456" s="275"/>
      <c r="AN456" s="275"/>
      <c r="AO456" s="65"/>
      <c r="AP456" s="285"/>
      <c r="AQ456" s="286"/>
      <c r="AR456" s="286"/>
      <c r="AS456" s="32"/>
      <c r="AT456" s="32"/>
      <c r="AU456" s="285"/>
      <c r="AV456" s="285"/>
      <c r="AW456" s="285"/>
      <c r="AX456" s="285"/>
      <c r="AY456" s="285"/>
      <c r="AZ456" s="285"/>
      <c r="BA456" s="285"/>
      <c r="BB456" s="285"/>
      <c r="BC456" s="285"/>
      <c r="BD456" s="285"/>
      <c r="BE456" s="285"/>
      <c r="BF456" s="285"/>
      <c r="BG456" s="285"/>
      <c r="BH456" s="285"/>
      <c r="BI456" s="285"/>
      <c r="BJ456" s="285"/>
      <c r="BK456" s="285"/>
      <c r="BL456" s="285"/>
      <c r="BM456" s="285"/>
      <c r="BN456" s="285"/>
      <c r="BO456" s="285"/>
      <c r="BP456" s="285"/>
      <c r="BQ456" s="285"/>
      <c r="BR456" s="285"/>
      <c r="BS456" s="285"/>
      <c r="BT456" s="285"/>
      <c r="BU456" s="285"/>
      <c r="BV456" s="285"/>
      <c r="BW456" s="285"/>
      <c r="BX456" s="285"/>
      <c r="BY456" s="285"/>
      <c r="BZ456" s="285"/>
      <c r="CA456" s="285"/>
      <c r="CB456" s="285"/>
      <c r="CC456" s="285"/>
      <c r="CD456" s="285"/>
      <c r="CE456" s="285"/>
      <c r="CF456" s="285"/>
      <c r="CG456" s="285"/>
      <c r="CH456" s="285"/>
      <c r="CI456" s="285"/>
      <c r="CJ456" s="285"/>
      <c r="CK456" s="285"/>
      <c r="CL456" s="285"/>
      <c r="CM456" s="285"/>
      <c r="CN456" s="285"/>
      <c r="CO456" s="285"/>
      <c r="CP456" s="285"/>
      <c r="CQ456" s="285"/>
      <c r="CR456" s="285"/>
      <c r="CS456" s="285"/>
      <c r="CT456" s="285"/>
      <c r="CU456" s="285"/>
      <c r="CV456" s="285"/>
      <c r="CW456" s="285"/>
      <c r="CX456" s="285"/>
      <c r="CY456" s="285"/>
      <c r="CZ456" s="285"/>
      <c r="DA456" s="285"/>
      <c r="DB456" s="285"/>
      <c r="DC456" s="285"/>
      <c r="DD456" s="285"/>
      <c r="DE456" s="285"/>
      <c r="DF456" s="285"/>
      <c r="DG456" s="285"/>
      <c r="DH456" s="285"/>
      <c r="DI456" s="285"/>
      <c r="DJ456" s="285"/>
      <c r="DK456" s="285"/>
      <c r="DL456" s="285"/>
    </row>
    <row r="457" s="248" customFormat="1" ht="17.8" customHeight="1" spans="1:116">
      <c r="A457" s="258">
        <v>175</v>
      </c>
      <c r="B457" s="259"/>
      <c r="C457" s="266"/>
      <c r="D457" s="268"/>
      <c r="E457" s="309"/>
      <c r="F457" s="262" t="s">
        <v>45</v>
      </c>
      <c r="G457" s="39">
        <f t="shared" ref="G457:G461" si="87">E457+I457-I458</f>
        <v>0</v>
      </c>
      <c r="H457" s="40" t="s">
        <v>46</v>
      </c>
      <c r="I457" s="40">
        <f t="shared" si="80"/>
        <v>0</v>
      </c>
      <c r="J457" s="277"/>
      <c r="K457" s="277"/>
      <c r="L457" s="277"/>
      <c r="M457" s="277"/>
      <c r="N457" s="277"/>
      <c r="O457" s="277"/>
      <c r="P457" s="277"/>
      <c r="Q457" s="277"/>
      <c r="R457" s="277"/>
      <c r="S457" s="277"/>
      <c r="T457" s="277"/>
      <c r="U457" s="277"/>
      <c r="V457" s="277"/>
      <c r="W457" s="277"/>
      <c r="X457" s="277"/>
      <c r="Y457" s="277"/>
      <c r="Z457" s="277"/>
      <c r="AA457" s="277"/>
      <c r="AB457" s="277"/>
      <c r="AC457" s="277"/>
      <c r="AD457" s="277"/>
      <c r="AE457" s="277"/>
      <c r="AF457" s="277"/>
      <c r="AG457" s="277"/>
      <c r="AH457" s="277"/>
      <c r="AI457" s="277"/>
      <c r="AJ457" s="277"/>
      <c r="AK457" s="277"/>
      <c r="AL457" s="277"/>
      <c r="AM457" s="277"/>
      <c r="AN457" s="277"/>
      <c r="AO457" s="67"/>
      <c r="AP457" s="90"/>
      <c r="AQ457" s="284"/>
      <c r="AR457" s="284"/>
      <c r="AS457" s="99"/>
      <c r="AT457" s="99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  <c r="BO457" s="90"/>
      <c r="BP457" s="90"/>
      <c r="BQ457" s="90"/>
      <c r="BR457" s="90"/>
      <c r="BS457" s="90"/>
      <c r="BT457" s="90"/>
      <c r="BU457" s="90"/>
      <c r="BV457" s="90"/>
      <c r="BW457" s="90"/>
      <c r="BX457" s="90"/>
      <c r="BY457" s="90"/>
      <c r="BZ457" s="90"/>
      <c r="CA457" s="90"/>
      <c r="CB457" s="90"/>
      <c r="CC457" s="90"/>
      <c r="CD457" s="90"/>
      <c r="CE457" s="90"/>
      <c r="CF457" s="90"/>
      <c r="CG457" s="90"/>
      <c r="CH457" s="90"/>
      <c r="CI457" s="90"/>
      <c r="CJ457" s="90"/>
      <c r="CK457" s="90"/>
      <c r="CL457" s="90"/>
      <c r="CM457" s="90"/>
      <c r="CN457" s="90"/>
      <c r="CO457" s="90"/>
      <c r="CP457" s="90"/>
      <c r="CQ457" s="90"/>
      <c r="CR457" s="90"/>
      <c r="CS457" s="90"/>
      <c r="CT457" s="90"/>
      <c r="CU457" s="90"/>
      <c r="CV457" s="90"/>
      <c r="CW457" s="90"/>
      <c r="CX457" s="90"/>
      <c r="CY457" s="90"/>
      <c r="CZ457" s="90"/>
      <c r="DA457" s="90"/>
      <c r="DB457" s="90"/>
      <c r="DC457" s="90"/>
      <c r="DD457" s="90"/>
      <c r="DE457" s="90"/>
      <c r="DF457" s="90"/>
      <c r="DG457" s="90"/>
      <c r="DH457" s="90"/>
      <c r="DI457" s="90"/>
      <c r="DJ457" s="90"/>
      <c r="DK457" s="90"/>
      <c r="DL457" s="90"/>
    </row>
    <row r="458" s="249" customFormat="1" ht="17.8" customHeight="1" spans="1:116">
      <c r="A458" s="263"/>
      <c r="B458" s="259"/>
      <c r="C458" s="261"/>
      <c r="D458" s="268"/>
      <c r="E458" s="310"/>
      <c r="F458" s="265"/>
      <c r="G458" s="45"/>
      <c r="H458" s="46" t="s">
        <v>47</v>
      </c>
      <c r="I458" s="46">
        <f t="shared" si="80"/>
        <v>0</v>
      </c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  <c r="AB458" s="275"/>
      <c r="AC458" s="275"/>
      <c r="AD458" s="275"/>
      <c r="AE458" s="275"/>
      <c r="AF458" s="275"/>
      <c r="AG458" s="275"/>
      <c r="AH458" s="275"/>
      <c r="AI458" s="275"/>
      <c r="AJ458" s="275"/>
      <c r="AK458" s="275"/>
      <c r="AL458" s="275"/>
      <c r="AM458" s="275"/>
      <c r="AN458" s="275"/>
      <c r="AO458" s="65"/>
      <c r="AP458" s="285"/>
      <c r="AQ458" s="286"/>
      <c r="AR458" s="286"/>
      <c r="AS458" s="32"/>
      <c r="AT458" s="32"/>
      <c r="AU458" s="285"/>
      <c r="AV458" s="285"/>
      <c r="AW458" s="285"/>
      <c r="AX458" s="285"/>
      <c r="AY458" s="285"/>
      <c r="AZ458" s="285"/>
      <c r="BA458" s="285"/>
      <c r="BB458" s="285"/>
      <c r="BC458" s="285"/>
      <c r="BD458" s="285"/>
      <c r="BE458" s="285"/>
      <c r="BF458" s="285"/>
      <c r="BG458" s="285"/>
      <c r="BH458" s="285"/>
      <c r="BI458" s="285"/>
      <c r="BJ458" s="285"/>
      <c r="BK458" s="285"/>
      <c r="BL458" s="285"/>
      <c r="BM458" s="285"/>
      <c r="BN458" s="285"/>
      <c r="BO458" s="285"/>
      <c r="BP458" s="285"/>
      <c r="BQ458" s="285"/>
      <c r="BR458" s="285"/>
      <c r="BS458" s="285"/>
      <c r="BT458" s="285"/>
      <c r="BU458" s="285"/>
      <c r="BV458" s="285"/>
      <c r="BW458" s="285"/>
      <c r="BX458" s="285"/>
      <c r="BY458" s="285"/>
      <c r="BZ458" s="285"/>
      <c r="CA458" s="285"/>
      <c r="CB458" s="285"/>
      <c r="CC458" s="285"/>
      <c r="CD458" s="285"/>
      <c r="CE458" s="285"/>
      <c r="CF458" s="285"/>
      <c r="CG458" s="285"/>
      <c r="CH458" s="285"/>
      <c r="CI458" s="285"/>
      <c r="CJ458" s="285"/>
      <c r="CK458" s="285"/>
      <c r="CL458" s="285"/>
      <c r="CM458" s="285"/>
      <c r="CN458" s="285"/>
      <c r="CO458" s="285"/>
      <c r="CP458" s="285"/>
      <c r="CQ458" s="285"/>
      <c r="CR458" s="285"/>
      <c r="CS458" s="285"/>
      <c r="CT458" s="285"/>
      <c r="CU458" s="285"/>
      <c r="CV458" s="285"/>
      <c r="CW458" s="285"/>
      <c r="CX458" s="285"/>
      <c r="CY458" s="285"/>
      <c r="CZ458" s="285"/>
      <c r="DA458" s="285"/>
      <c r="DB458" s="285"/>
      <c r="DC458" s="285"/>
      <c r="DD458" s="285"/>
      <c r="DE458" s="285"/>
      <c r="DF458" s="285"/>
      <c r="DG458" s="285"/>
      <c r="DH458" s="285"/>
      <c r="DI458" s="285"/>
      <c r="DJ458" s="285"/>
      <c r="DK458" s="285"/>
      <c r="DL458" s="285"/>
    </row>
    <row r="459" s="248" customFormat="1" ht="17.8" customHeight="1" spans="1:116">
      <c r="A459" s="258">
        <v>176</v>
      </c>
      <c r="B459" s="267"/>
      <c r="C459" s="307"/>
      <c r="D459" s="266"/>
      <c r="E459" s="309"/>
      <c r="F459" s="262" t="s">
        <v>45</v>
      </c>
      <c r="G459" s="39">
        <f t="shared" si="87"/>
        <v>0</v>
      </c>
      <c r="H459" s="40" t="s">
        <v>46</v>
      </c>
      <c r="I459" s="40">
        <f t="shared" si="80"/>
        <v>0</v>
      </c>
      <c r="J459" s="277"/>
      <c r="K459" s="277"/>
      <c r="L459" s="277"/>
      <c r="M459" s="277"/>
      <c r="N459" s="277"/>
      <c r="O459" s="277"/>
      <c r="P459" s="277"/>
      <c r="Q459" s="277"/>
      <c r="R459" s="277"/>
      <c r="S459" s="277"/>
      <c r="T459" s="277"/>
      <c r="U459" s="277"/>
      <c r="V459" s="277"/>
      <c r="W459" s="277"/>
      <c r="X459" s="277"/>
      <c r="Y459" s="277"/>
      <c r="Z459" s="277"/>
      <c r="AA459" s="277"/>
      <c r="AB459" s="277"/>
      <c r="AC459" s="277"/>
      <c r="AD459" s="277"/>
      <c r="AE459" s="277"/>
      <c r="AF459" s="277"/>
      <c r="AG459" s="277"/>
      <c r="AH459" s="277"/>
      <c r="AI459" s="277"/>
      <c r="AJ459" s="277"/>
      <c r="AK459" s="277"/>
      <c r="AL459" s="277"/>
      <c r="AM459" s="277"/>
      <c r="AN459" s="277"/>
      <c r="AO459" s="67"/>
      <c r="AP459" s="90"/>
      <c r="AQ459" s="284"/>
      <c r="AR459" s="284"/>
      <c r="AS459" s="99"/>
      <c r="AT459" s="99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  <c r="BO459" s="90"/>
      <c r="BP459" s="90"/>
      <c r="BQ459" s="90"/>
      <c r="BR459" s="90"/>
      <c r="BS459" s="90"/>
      <c r="BT459" s="90"/>
      <c r="BU459" s="90"/>
      <c r="BV459" s="90"/>
      <c r="BW459" s="90"/>
      <c r="BX459" s="90"/>
      <c r="BY459" s="90"/>
      <c r="BZ459" s="90"/>
      <c r="CA459" s="90"/>
      <c r="CB459" s="90"/>
      <c r="CC459" s="90"/>
      <c r="CD459" s="90"/>
      <c r="CE459" s="90"/>
      <c r="CF459" s="90"/>
      <c r="CG459" s="90"/>
      <c r="CH459" s="90"/>
      <c r="CI459" s="90"/>
      <c r="CJ459" s="90"/>
      <c r="CK459" s="90"/>
      <c r="CL459" s="90"/>
      <c r="CM459" s="90"/>
      <c r="CN459" s="90"/>
      <c r="CO459" s="90"/>
      <c r="CP459" s="90"/>
      <c r="CQ459" s="90"/>
      <c r="CR459" s="90"/>
      <c r="CS459" s="90"/>
      <c r="CT459" s="90"/>
      <c r="CU459" s="90"/>
      <c r="CV459" s="90"/>
      <c r="CW459" s="90"/>
      <c r="CX459" s="90"/>
      <c r="CY459" s="90"/>
      <c r="CZ459" s="90"/>
      <c r="DA459" s="90"/>
      <c r="DB459" s="90"/>
      <c r="DC459" s="90"/>
      <c r="DD459" s="90"/>
      <c r="DE459" s="90"/>
      <c r="DF459" s="90"/>
      <c r="DG459" s="90"/>
      <c r="DH459" s="90"/>
      <c r="DI459" s="90"/>
      <c r="DJ459" s="90"/>
      <c r="DK459" s="90"/>
      <c r="DL459" s="90"/>
    </row>
    <row r="460" s="249" customFormat="1" ht="17.8" customHeight="1" spans="1:116">
      <c r="A460" s="263"/>
      <c r="B460" s="267"/>
      <c r="C460" s="308"/>
      <c r="D460" s="261"/>
      <c r="E460" s="310"/>
      <c r="F460" s="265"/>
      <c r="G460" s="45"/>
      <c r="H460" s="46" t="s">
        <v>47</v>
      </c>
      <c r="I460" s="46">
        <f t="shared" si="80"/>
        <v>0</v>
      </c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  <c r="AB460" s="275"/>
      <c r="AC460" s="275"/>
      <c r="AD460" s="275"/>
      <c r="AE460" s="275"/>
      <c r="AF460" s="275"/>
      <c r="AG460" s="275"/>
      <c r="AH460" s="275"/>
      <c r="AI460" s="275"/>
      <c r="AJ460" s="275"/>
      <c r="AK460" s="275"/>
      <c r="AL460" s="275"/>
      <c r="AM460" s="275"/>
      <c r="AN460" s="275"/>
      <c r="AO460" s="65"/>
      <c r="AP460" s="285"/>
      <c r="AQ460" s="286"/>
      <c r="AR460" s="286"/>
      <c r="AS460" s="32"/>
      <c r="AT460" s="32"/>
      <c r="AU460" s="285"/>
      <c r="AV460" s="285"/>
      <c r="AW460" s="285"/>
      <c r="AX460" s="285"/>
      <c r="AY460" s="285"/>
      <c r="AZ460" s="285"/>
      <c r="BA460" s="285"/>
      <c r="BB460" s="285"/>
      <c r="BC460" s="285"/>
      <c r="BD460" s="285"/>
      <c r="BE460" s="285"/>
      <c r="BF460" s="285"/>
      <c r="BG460" s="285"/>
      <c r="BH460" s="285"/>
      <c r="BI460" s="285"/>
      <c r="BJ460" s="285"/>
      <c r="BK460" s="285"/>
      <c r="BL460" s="285"/>
      <c r="BM460" s="285"/>
      <c r="BN460" s="285"/>
      <c r="BO460" s="285"/>
      <c r="BP460" s="285"/>
      <c r="BQ460" s="285"/>
      <c r="BR460" s="285"/>
      <c r="BS460" s="285"/>
      <c r="BT460" s="285"/>
      <c r="BU460" s="285"/>
      <c r="BV460" s="285"/>
      <c r="BW460" s="285"/>
      <c r="BX460" s="285"/>
      <c r="BY460" s="285"/>
      <c r="BZ460" s="285"/>
      <c r="CA460" s="285"/>
      <c r="CB460" s="285"/>
      <c r="CC460" s="285"/>
      <c r="CD460" s="285"/>
      <c r="CE460" s="285"/>
      <c r="CF460" s="285"/>
      <c r="CG460" s="285"/>
      <c r="CH460" s="285"/>
      <c r="CI460" s="285"/>
      <c r="CJ460" s="285"/>
      <c r="CK460" s="285"/>
      <c r="CL460" s="285"/>
      <c r="CM460" s="285"/>
      <c r="CN460" s="285"/>
      <c r="CO460" s="285"/>
      <c r="CP460" s="285"/>
      <c r="CQ460" s="285"/>
      <c r="CR460" s="285"/>
      <c r="CS460" s="285"/>
      <c r="CT460" s="285"/>
      <c r="CU460" s="285"/>
      <c r="CV460" s="285"/>
      <c r="CW460" s="285"/>
      <c r="CX460" s="285"/>
      <c r="CY460" s="285"/>
      <c r="CZ460" s="285"/>
      <c r="DA460" s="285"/>
      <c r="DB460" s="285"/>
      <c r="DC460" s="285"/>
      <c r="DD460" s="285"/>
      <c r="DE460" s="285"/>
      <c r="DF460" s="285"/>
      <c r="DG460" s="285"/>
      <c r="DH460" s="285"/>
      <c r="DI460" s="285"/>
      <c r="DJ460" s="285"/>
      <c r="DK460" s="285"/>
      <c r="DL460" s="285"/>
    </row>
    <row r="461" s="248" customFormat="1" ht="17.8" customHeight="1" spans="1:116">
      <c r="A461" s="258">
        <v>177</v>
      </c>
      <c r="B461" s="259"/>
      <c r="C461" s="260"/>
      <c r="D461" s="266"/>
      <c r="E461" s="309"/>
      <c r="F461" s="262" t="s">
        <v>45</v>
      </c>
      <c r="G461" s="39">
        <f t="shared" si="87"/>
        <v>0</v>
      </c>
      <c r="H461" s="40" t="s">
        <v>46</v>
      </c>
      <c r="I461" s="40">
        <f t="shared" si="80"/>
        <v>0</v>
      </c>
      <c r="J461" s="277"/>
      <c r="K461" s="277"/>
      <c r="L461" s="277"/>
      <c r="M461" s="277"/>
      <c r="N461" s="277"/>
      <c r="O461" s="277"/>
      <c r="P461" s="277"/>
      <c r="Q461" s="277"/>
      <c r="R461" s="277"/>
      <c r="S461" s="277"/>
      <c r="T461" s="277"/>
      <c r="U461" s="277"/>
      <c r="V461" s="277"/>
      <c r="W461" s="277"/>
      <c r="X461" s="277"/>
      <c r="Y461" s="277"/>
      <c r="Z461" s="277"/>
      <c r="AA461" s="277"/>
      <c r="AB461" s="277"/>
      <c r="AC461" s="277"/>
      <c r="AD461" s="277"/>
      <c r="AE461" s="277"/>
      <c r="AF461" s="277"/>
      <c r="AG461" s="277"/>
      <c r="AH461" s="277"/>
      <c r="AI461" s="277"/>
      <c r="AJ461" s="277"/>
      <c r="AK461" s="277"/>
      <c r="AL461" s="277"/>
      <c r="AM461" s="277"/>
      <c r="AN461" s="277"/>
      <c r="AO461" s="67"/>
      <c r="AP461" s="90"/>
      <c r="AQ461" s="284"/>
      <c r="AR461" s="284"/>
      <c r="AS461" s="99"/>
      <c r="AT461" s="99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  <c r="BO461" s="90"/>
      <c r="BP461" s="90"/>
      <c r="BQ461" s="90"/>
      <c r="BR461" s="90"/>
      <c r="BS461" s="90"/>
      <c r="BT461" s="90"/>
      <c r="BU461" s="90"/>
      <c r="BV461" s="90"/>
      <c r="BW461" s="90"/>
      <c r="BX461" s="90"/>
      <c r="BY461" s="90"/>
      <c r="BZ461" s="90"/>
      <c r="CA461" s="90"/>
      <c r="CB461" s="90"/>
      <c r="CC461" s="90"/>
      <c r="CD461" s="90"/>
      <c r="CE461" s="90"/>
      <c r="CF461" s="90"/>
      <c r="CG461" s="90"/>
      <c r="CH461" s="90"/>
      <c r="CI461" s="90"/>
      <c r="CJ461" s="90"/>
      <c r="CK461" s="90"/>
      <c r="CL461" s="90"/>
      <c r="CM461" s="90"/>
      <c r="CN461" s="90"/>
      <c r="CO461" s="90"/>
      <c r="CP461" s="90"/>
      <c r="CQ461" s="90"/>
      <c r="CR461" s="90"/>
      <c r="CS461" s="90"/>
      <c r="CT461" s="90"/>
      <c r="CU461" s="90"/>
      <c r="CV461" s="90"/>
      <c r="CW461" s="90"/>
      <c r="CX461" s="90"/>
      <c r="CY461" s="90"/>
      <c r="CZ461" s="90"/>
      <c r="DA461" s="90"/>
      <c r="DB461" s="90"/>
      <c r="DC461" s="90"/>
      <c r="DD461" s="90"/>
      <c r="DE461" s="90"/>
      <c r="DF461" s="90"/>
      <c r="DG461" s="90"/>
      <c r="DH461" s="90"/>
      <c r="DI461" s="90"/>
      <c r="DJ461" s="90"/>
      <c r="DK461" s="90"/>
      <c r="DL461" s="90"/>
    </row>
    <row r="462" s="249" customFormat="1" ht="17.8" customHeight="1" spans="1:116">
      <c r="A462" s="263"/>
      <c r="B462" s="259"/>
      <c r="C462" s="264"/>
      <c r="D462" s="261"/>
      <c r="E462" s="310"/>
      <c r="F462" s="265"/>
      <c r="G462" s="45"/>
      <c r="H462" s="46" t="s">
        <v>47</v>
      </c>
      <c r="I462" s="46">
        <f t="shared" si="80"/>
        <v>0</v>
      </c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  <c r="AB462" s="275"/>
      <c r="AC462" s="275"/>
      <c r="AD462" s="275"/>
      <c r="AE462" s="275"/>
      <c r="AF462" s="275"/>
      <c r="AG462" s="275"/>
      <c r="AH462" s="275"/>
      <c r="AI462" s="275"/>
      <c r="AJ462" s="275"/>
      <c r="AK462" s="275"/>
      <c r="AL462" s="275"/>
      <c r="AM462" s="275"/>
      <c r="AN462" s="275"/>
      <c r="AO462" s="65"/>
      <c r="AP462" s="285"/>
      <c r="AQ462" s="286"/>
      <c r="AR462" s="286"/>
      <c r="AS462" s="32"/>
      <c r="AT462" s="32"/>
      <c r="AU462" s="285"/>
      <c r="AV462" s="285"/>
      <c r="AW462" s="285"/>
      <c r="AX462" s="285"/>
      <c r="AY462" s="285"/>
      <c r="AZ462" s="285"/>
      <c r="BA462" s="285"/>
      <c r="BB462" s="285"/>
      <c r="BC462" s="285"/>
      <c r="BD462" s="285"/>
      <c r="BE462" s="285"/>
      <c r="BF462" s="285"/>
      <c r="BG462" s="285"/>
      <c r="BH462" s="285"/>
      <c r="BI462" s="285"/>
      <c r="BJ462" s="285"/>
      <c r="BK462" s="285"/>
      <c r="BL462" s="285"/>
      <c r="BM462" s="285"/>
      <c r="BN462" s="285"/>
      <c r="BO462" s="285"/>
      <c r="BP462" s="285"/>
      <c r="BQ462" s="285"/>
      <c r="BR462" s="285"/>
      <c r="BS462" s="285"/>
      <c r="BT462" s="285"/>
      <c r="BU462" s="285"/>
      <c r="BV462" s="285"/>
      <c r="BW462" s="285"/>
      <c r="BX462" s="285"/>
      <c r="BY462" s="285"/>
      <c r="BZ462" s="285"/>
      <c r="CA462" s="285"/>
      <c r="CB462" s="285"/>
      <c r="CC462" s="285"/>
      <c r="CD462" s="285"/>
      <c r="CE462" s="285"/>
      <c r="CF462" s="285"/>
      <c r="CG462" s="285"/>
      <c r="CH462" s="285"/>
      <c r="CI462" s="285"/>
      <c r="CJ462" s="285"/>
      <c r="CK462" s="285"/>
      <c r="CL462" s="285"/>
      <c r="CM462" s="285"/>
      <c r="CN462" s="285"/>
      <c r="CO462" s="285"/>
      <c r="CP462" s="285"/>
      <c r="CQ462" s="285"/>
      <c r="CR462" s="285"/>
      <c r="CS462" s="285"/>
      <c r="CT462" s="285"/>
      <c r="CU462" s="285"/>
      <c r="CV462" s="285"/>
      <c r="CW462" s="285"/>
      <c r="CX462" s="285"/>
      <c r="CY462" s="285"/>
      <c r="CZ462" s="285"/>
      <c r="DA462" s="285"/>
      <c r="DB462" s="285"/>
      <c r="DC462" s="285"/>
      <c r="DD462" s="285"/>
      <c r="DE462" s="285"/>
      <c r="DF462" s="285"/>
      <c r="DG462" s="285"/>
      <c r="DH462" s="285"/>
      <c r="DI462" s="285"/>
      <c r="DJ462" s="285"/>
      <c r="DK462" s="285"/>
      <c r="DL462" s="285"/>
    </row>
    <row r="463" s="248" customFormat="1" ht="17.8" customHeight="1" spans="1:116">
      <c r="A463" s="258">
        <v>178</v>
      </c>
      <c r="B463" s="259"/>
      <c r="C463" s="260"/>
      <c r="D463" s="266"/>
      <c r="E463" s="309"/>
      <c r="F463" s="262" t="s">
        <v>45</v>
      </c>
      <c r="G463" s="39">
        <f t="shared" ref="G463:G467" si="88">E463+I463-I464</f>
        <v>0</v>
      </c>
      <c r="H463" s="40" t="s">
        <v>46</v>
      </c>
      <c r="I463" s="40">
        <f t="shared" si="80"/>
        <v>0</v>
      </c>
      <c r="J463" s="277"/>
      <c r="K463" s="277"/>
      <c r="L463" s="277"/>
      <c r="M463" s="277"/>
      <c r="N463" s="277"/>
      <c r="O463" s="277"/>
      <c r="P463" s="277"/>
      <c r="Q463" s="277"/>
      <c r="R463" s="277"/>
      <c r="S463" s="277"/>
      <c r="T463" s="277"/>
      <c r="U463" s="277"/>
      <c r="V463" s="277"/>
      <c r="W463" s="277"/>
      <c r="X463" s="277"/>
      <c r="Y463" s="277"/>
      <c r="Z463" s="277"/>
      <c r="AA463" s="277"/>
      <c r="AB463" s="277"/>
      <c r="AC463" s="277"/>
      <c r="AD463" s="277"/>
      <c r="AE463" s="277"/>
      <c r="AF463" s="277"/>
      <c r="AG463" s="277"/>
      <c r="AH463" s="277"/>
      <c r="AI463" s="277"/>
      <c r="AJ463" s="277"/>
      <c r="AK463" s="277"/>
      <c r="AL463" s="277"/>
      <c r="AM463" s="277"/>
      <c r="AN463" s="277"/>
      <c r="AO463" s="67"/>
      <c r="AP463" s="90"/>
      <c r="AQ463" s="284"/>
      <c r="AR463" s="284"/>
      <c r="AS463" s="99"/>
      <c r="AT463" s="99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  <c r="CE463" s="90"/>
      <c r="CF463" s="90"/>
      <c r="CG463" s="90"/>
      <c r="CH463" s="90"/>
      <c r="CI463" s="90"/>
      <c r="CJ463" s="90"/>
      <c r="CK463" s="90"/>
      <c r="CL463" s="90"/>
      <c r="CM463" s="90"/>
      <c r="CN463" s="90"/>
      <c r="CO463" s="90"/>
      <c r="CP463" s="90"/>
      <c r="CQ463" s="90"/>
      <c r="CR463" s="90"/>
      <c r="CS463" s="90"/>
      <c r="CT463" s="90"/>
      <c r="CU463" s="90"/>
      <c r="CV463" s="90"/>
      <c r="CW463" s="90"/>
      <c r="CX463" s="90"/>
      <c r="CY463" s="90"/>
      <c r="CZ463" s="90"/>
      <c r="DA463" s="90"/>
      <c r="DB463" s="90"/>
      <c r="DC463" s="90"/>
      <c r="DD463" s="90"/>
      <c r="DE463" s="90"/>
      <c r="DF463" s="90"/>
      <c r="DG463" s="90"/>
      <c r="DH463" s="90"/>
      <c r="DI463" s="90"/>
      <c r="DJ463" s="90"/>
      <c r="DK463" s="90"/>
      <c r="DL463" s="90"/>
    </row>
    <row r="464" s="249" customFormat="1" ht="17.8" customHeight="1" spans="1:116">
      <c r="A464" s="263"/>
      <c r="B464" s="259"/>
      <c r="C464" s="264"/>
      <c r="D464" s="261"/>
      <c r="E464" s="310"/>
      <c r="F464" s="265"/>
      <c r="G464" s="45"/>
      <c r="H464" s="46" t="s">
        <v>47</v>
      </c>
      <c r="I464" s="46">
        <f t="shared" si="80"/>
        <v>0</v>
      </c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  <c r="AB464" s="275"/>
      <c r="AC464" s="275"/>
      <c r="AD464" s="275"/>
      <c r="AE464" s="275"/>
      <c r="AF464" s="275"/>
      <c r="AG464" s="275"/>
      <c r="AH464" s="275"/>
      <c r="AI464" s="275"/>
      <c r="AJ464" s="275"/>
      <c r="AK464" s="275"/>
      <c r="AL464" s="275"/>
      <c r="AM464" s="275"/>
      <c r="AN464" s="275"/>
      <c r="AO464" s="65"/>
      <c r="AP464" s="285"/>
      <c r="AQ464" s="286"/>
      <c r="AR464" s="286"/>
      <c r="AS464" s="32"/>
      <c r="AT464" s="32"/>
      <c r="AU464" s="285"/>
      <c r="AV464" s="285"/>
      <c r="AW464" s="285"/>
      <c r="AX464" s="285"/>
      <c r="AY464" s="285"/>
      <c r="AZ464" s="285"/>
      <c r="BA464" s="285"/>
      <c r="BB464" s="285"/>
      <c r="BC464" s="285"/>
      <c r="BD464" s="285"/>
      <c r="BE464" s="285"/>
      <c r="BF464" s="285"/>
      <c r="BG464" s="285"/>
      <c r="BH464" s="285"/>
      <c r="BI464" s="285"/>
      <c r="BJ464" s="285"/>
      <c r="BK464" s="285"/>
      <c r="BL464" s="285"/>
      <c r="BM464" s="285"/>
      <c r="BN464" s="285"/>
      <c r="BO464" s="285"/>
      <c r="BP464" s="285"/>
      <c r="BQ464" s="285"/>
      <c r="BR464" s="285"/>
      <c r="BS464" s="285"/>
      <c r="BT464" s="285"/>
      <c r="BU464" s="285"/>
      <c r="BV464" s="285"/>
      <c r="BW464" s="285"/>
      <c r="BX464" s="285"/>
      <c r="BY464" s="285"/>
      <c r="BZ464" s="285"/>
      <c r="CA464" s="285"/>
      <c r="CB464" s="285"/>
      <c r="CC464" s="285"/>
      <c r="CD464" s="285"/>
      <c r="CE464" s="285"/>
      <c r="CF464" s="285"/>
      <c r="CG464" s="285"/>
      <c r="CH464" s="285"/>
      <c r="CI464" s="285"/>
      <c r="CJ464" s="285"/>
      <c r="CK464" s="285"/>
      <c r="CL464" s="285"/>
      <c r="CM464" s="285"/>
      <c r="CN464" s="285"/>
      <c r="CO464" s="285"/>
      <c r="CP464" s="285"/>
      <c r="CQ464" s="285"/>
      <c r="CR464" s="285"/>
      <c r="CS464" s="285"/>
      <c r="CT464" s="285"/>
      <c r="CU464" s="285"/>
      <c r="CV464" s="285"/>
      <c r="CW464" s="285"/>
      <c r="CX464" s="285"/>
      <c r="CY464" s="285"/>
      <c r="CZ464" s="285"/>
      <c r="DA464" s="285"/>
      <c r="DB464" s="285"/>
      <c r="DC464" s="285"/>
      <c r="DD464" s="285"/>
      <c r="DE464" s="285"/>
      <c r="DF464" s="285"/>
      <c r="DG464" s="285"/>
      <c r="DH464" s="285"/>
      <c r="DI464" s="285"/>
      <c r="DJ464" s="285"/>
      <c r="DK464" s="285"/>
      <c r="DL464" s="285"/>
    </row>
    <row r="465" s="248" customFormat="1" ht="17.8" customHeight="1" spans="1:116">
      <c r="A465" s="258">
        <v>179</v>
      </c>
      <c r="B465" s="259"/>
      <c r="C465" s="260"/>
      <c r="D465" s="266"/>
      <c r="E465" s="309"/>
      <c r="F465" s="262" t="s">
        <v>45</v>
      </c>
      <c r="G465" s="39">
        <f t="shared" si="88"/>
        <v>0</v>
      </c>
      <c r="H465" s="40" t="s">
        <v>46</v>
      </c>
      <c r="I465" s="40">
        <f t="shared" si="80"/>
        <v>0</v>
      </c>
      <c r="J465" s="277"/>
      <c r="K465" s="277"/>
      <c r="L465" s="277"/>
      <c r="M465" s="277"/>
      <c r="N465" s="277"/>
      <c r="O465" s="277"/>
      <c r="P465" s="277"/>
      <c r="Q465" s="277"/>
      <c r="R465" s="277"/>
      <c r="S465" s="277"/>
      <c r="T465" s="277"/>
      <c r="U465" s="277"/>
      <c r="V465" s="277"/>
      <c r="W465" s="277"/>
      <c r="X465" s="277"/>
      <c r="Y465" s="277"/>
      <c r="Z465" s="277"/>
      <c r="AA465" s="277"/>
      <c r="AB465" s="277"/>
      <c r="AC465" s="277"/>
      <c r="AD465" s="277"/>
      <c r="AE465" s="277"/>
      <c r="AF465" s="277"/>
      <c r="AG465" s="277"/>
      <c r="AH465" s="277"/>
      <c r="AI465" s="277"/>
      <c r="AJ465" s="277"/>
      <c r="AK465" s="277"/>
      <c r="AL465" s="277"/>
      <c r="AM465" s="277"/>
      <c r="AN465" s="277"/>
      <c r="AO465" s="67"/>
      <c r="AP465" s="90"/>
      <c r="AQ465" s="284"/>
      <c r="AR465" s="284"/>
      <c r="AS465" s="99"/>
      <c r="AT465" s="99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  <c r="BO465" s="90"/>
      <c r="BP465" s="90"/>
      <c r="BQ465" s="90"/>
      <c r="BR465" s="90"/>
      <c r="BS465" s="90"/>
      <c r="BT465" s="90"/>
      <c r="BU465" s="90"/>
      <c r="BV465" s="90"/>
      <c r="BW465" s="90"/>
      <c r="BX465" s="90"/>
      <c r="BY465" s="90"/>
      <c r="BZ465" s="90"/>
      <c r="CA465" s="90"/>
      <c r="CB465" s="90"/>
      <c r="CC465" s="90"/>
      <c r="CD465" s="90"/>
      <c r="CE465" s="90"/>
      <c r="CF465" s="90"/>
      <c r="CG465" s="90"/>
      <c r="CH465" s="90"/>
      <c r="CI465" s="90"/>
      <c r="CJ465" s="90"/>
      <c r="CK465" s="90"/>
      <c r="CL465" s="90"/>
      <c r="CM465" s="90"/>
      <c r="CN465" s="90"/>
      <c r="CO465" s="90"/>
      <c r="CP465" s="90"/>
      <c r="CQ465" s="90"/>
      <c r="CR465" s="90"/>
      <c r="CS465" s="90"/>
      <c r="CT465" s="90"/>
      <c r="CU465" s="90"/>
      <c r="CV465" s="90"/>
      <c r="CW465" s="90"/>
      <c r="CX465" s="90"/>
      <c r="CY465" s="90"/>
      <c r="CZ465" s="90"/>
      <c r="DA465" s="90"/>
      <c r="DB465" s="90"/>
      <c r="DC465" s="90"/>
      <c r="DD465" s="90"/>
      <c r="DE465" s="90"/>
      <c r="DF465" s="90"/>
      <c r="DG465" s="90"/>
      <c r="DH465" s="90"/>
      <c r="DI465" s="90"/>
      <c r="DJ465" s="90"/>
      <c r="DK465" s="90"/>
      <c r="DL465" s="90"/>
    </row>
    <row r="466" s="249" customFormat="1" ht="17.8" customHeight="1" spans="1:116">
      <c r="A466" s="263"/>
      <c r="B466" s="259"/>
      <c r="C466" s="264"/>
      <c r="D466" s="261"/>
      <c r="E466" s="310"/>
      <c r="F466" s="265"/>
      <c r="G466" s="45"/>
      <c r="H466" s="46" t="s">
        <v>47</v>
      </c>
      <c r="I466" s="46">
        <f t="shared" si="80"/>
        <v>0</v>
      </c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  <c r="AB466" s="275"/>
      <c r="AC466" s="275"/>
      <c r="AD466" s="275"/>
      <c r="AE466" s="275"/>
      <c r="AF466" s="275"/>
      <c r="AG466" s="275"/>
      <c r="AH466" s="275"/>
      <c r="AI466" s="275"/>
      <c r="AJ466" s="275"/>
      <c r="AK466" s="275"/>
      <c r="AL466" s="275"/>
      <c r="AM466" s="275"/>
      <c r="AN466" s="275"/>
      <c r="AO466" s="65"/>
      <c r="AP466" s="285"/>
      <c r="AQ466" s="286"/>
      <c r="AR466" s="286"/>
      <c r="AS466" s="32"/>
      <c r="AT466" s="32"/>
      <c r="AU466" s="285"/>
      <c r="AV466" s="285"/>
      <c r="AW466" s="285"/>
      <c r="AX466" s="285"/>
      <c r="AY466" s="285"/>
      <c r="AZ466" s="285"/>
      <c r="BA466" s="285"/>
      <c r="BB466" s="285"/>
      <c r="BC466" s="285"/>
      <c r="BD466" s="285"/>
      <c r="BE466" s="285"/>
      <c r="BF466" s="285"/>
      <c r="BG466" s="285"/>
      <c r="BH466" s="285"/>
      <c r="BI466" s="285"/>
      <c r="BJ466" s="285"/>
      <c r="BK466" s="285"/>
      <c r="BL466" s="285"/>
      <c r="BM466" s="285"/>
      <c r="BN466" s="285"/>
      <c r="BO466" s="285"/>
      <c r="BP466" s="285"/>
      <c r="BQ466" s="285"/>
      <c r="BR466" s="285"/>
      <c r="BS466" s="285"/>
      <c r="BT466" s="285"/>
      <c r="BU466" s="285"/>
      <c r="BV466" s="285"/>
      <c r="BW466" s="285"/>
      <c r="BX466" s="285"/>
      <c r="BY466" s="285"/>
      <c r="BZ466" s="285"/>
      <c r="CA466" s="285"/>
      <c r="CB466" s="285"/>
      <c r="CC466" s="285"/>
      <c r="CD466" s="285"/>
      <c r="CE466" s="285"/>
      <c r="CF466" s="285"/>
      <c r="CG466" s="285"/>
      <c r="CH466" s="285"/>
      <c r="CI466" s="285"/>
      <c r="CJ466" s="285"/>
      <c r="CK466" s="285"/>
      <c r="CL466" s="285"/>
      <c r="CM466" s="285"/>
      <c r="CN466" s="285"/>
      <c r="CO466" s="285"/>
      <c r="CP466" s="285"/>
      <c r="CQ466" s="285"/>
      <c r="CR466" s="285"/>
      <c r="CS466" s="285"/>
      <c r="CT466" s="285"/>
      <c r="CU466" s="285"/>
      <c r="CV466" s="285"/>
      <c r="CW466" s="285"/>
      <c r="CX466" s="285"/>
      <c r="CY466" s="285"/>
      <c r="CZ466" s="285"/>
      <c r="DA466" s="285"/>
      <c r="DB466" s="285"/>
      <c r="DC466" s="285"/>
      <c r="DD466" s="285"/>
      <c r="DE466" s="285"/>
      <c r="DF466" s="285"/>
      <c r="DG466" s="285"/>
      <c r="DH466" s="285"/>
      <c r="DI466" s="285"/>
      <c r="DJ466" s="285"/>
      <c r="DK466" s="285"/>
      <c r="DL466" s="285"/>
    </row>
    <row r="467" s="248" customFormat="1" ht="17.8" customHeight="1" spans="1:116">
      <c r="A467" s="258">
        <v>180</v>
      </c>
      <c r="B467" s="259"/>
      <c r="C467" s="260"/>
      <c r="D467" s="266"/>
      <c r="E467" s="309"/>
      <c r="F467" s="262" t="s">
        <v>45</v>
      </c>
      <c r="G467" s="39">
        <f t="shared" si="88"/>
        <v>0</v>
      </c>
      <c r="H467" s="40" t="s">
        <v>46</v>
      </c>
      <c r="I467" s="40">
        <f t="shared" si="80"/>
        <v>0</v>
      </c>
      <c r="J467" s="277"/>
      <c r="K467" s="277"/>
      <c r="L467" s="277"/>
      <c r="M467" s="277"/>
      <c r="N467" s="277"/>
      <c r="O467" s="277"/>
      <c r="P467" s="277"/>
      <c r="Q467" s="277"/>
      <c r="R467" s="277"/>
      <c r="S467" s="277"/>
      <c r="T467" s="277"/>
      <c r="U467" s="277"/>
      <c r="V467" s="277"/>
      <c r="W467" s="277"/>
      <c r="X467" s="277"/>
      <c r="Y467" s="277"/>
      <c r="Z467" s="277"/>
      <c r="AA467" s="277"/>
      <c r="AB467" s="277"/>
      <c r="AC467" s="277"/>
      <c r="AD467" s="277"/>
      <c r="AE467" s="277"/>
      <c r="AF467" s="277"/>
      <c r="AG467" s="277"/>
      <c r="AH467" s="277"/>
      <c r="AI467" s="277"/>
      <c r="AJ467" s="277"/>
      <c r="AK467" s="277"/>
      <c r="AL467" s="277"/>
      <c r="AM467" s="277"/>
      <c r="AN467" s="277"/>
      <c r="AO467" s="67"/>
      <c r="AP467" s="90"/>
      <c r="AQ467" s="284"/>
      <c r="AR467" s="284"/>
      <c r="AS467" s="99"/>
      <c r="AT467" s="99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  <c r="BO467" s="90"/>
      <c r="BP467" s="90"/>
      <c r="BQ467" s="90"/>
      <c r="BR467" s="90"/>
      <c r="BS467" s="90"/>
      <c r="BT467" s="90"/>
      <c r="BU467" s="90"/>
      <c r="BV467" s="90"/>
      <c r="BW467" s="90"/>
      <c r="BX467" s="90"/>
      <c r="BY467" s="90"/>
      <c r="BZ467" s="90"/>
      <c r="CA467" s="90"/>
      <c r="CB467" s="90"/>
      <c r="CC467" s="90"/>
      <c r="CD467" s="90"/>
      <c r="CE467" s="90"/>
      <c r="CF467" s="90"/>
      <c r="CG467" s="90"/>
      <c r="CH467" s="90"/>
      <c r="CI467" s="90"/>
      <c r="CJ467" s="90"/>
      <c r="CK467" s="90"/>
      <c r="CL467" s="90"/>
      <c r="CM467" s="90"/>
      <c r="CN467" s="90"/>
      <c r="CO467" s="90"/>
      <c r="CP467" s="90"/>
      <c r="CQ467" s="90"/>
      <c r="CR467" s="90"/>
      <c r="CS467" s="90"/>
      <c r="CT467" s="90"/>
      <c r="CU467" s="90"/>
      <c r="CV467" s="90"/>
      <c r="CW467" s="90"/>
      <c r="CX467" s="90"/>
      <c r="CY467" s="90"/>
      <c r="CZ467" s="90"/>
      <c r="DA467" s="90"/>
      <c r="DB467" s="90"/>
      <c r="DC467" s="90"/>
      <c r="DD467" s="90"/>
      <c r="DE467" s="90"/>
      <c r="DF467" s="90"/>
      <c r="DG467" s="90"/>
      <c r="DH467" s="90"/>
      <c r="DI467" s="90"/>
      <c r="DJ467" s="90"/>
      <c r="DK467" s="90"/>
      <c r="DL467" s="90"/>
    </row>
    <row r="468" s="249" customFormat="1" ht="17.8" customHeight="1" spans="1:116">
      <c r="A468" s="263"/>
      <c r="B468" s="259"/>
      <c r="C468" s="264"/>
      <c r="D468" s="261"/>
      <c r="E468" s="310"/>
      <c r="F468" s="265"/>
      <c r="G468" s="45"/>
      <c r="H468" s="46" t="s">
        <v>47</v>
      </c>
      <c r="I468" s="46">
        <f t="shared" si="80"/>
        <v>0</v>
      </c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  <c r="AB468" s="275"/>
      <c r="AC468" s="275"/>
      <c r="AD468" s="275"/>
      <c r="AE468" s="275"/>
      <c r="AF468" s="275"/>
      <c r="AG468" s="275"/>
      <c r="AH468" s="275"/>
      <c r="AI468" s="275"/>
      <c r="AJ468" s="275"/>
      <c r="AK468" s="275"/>
      <c r="AL468" s="275"/>
      <c r="AM468" s="275"/>
      <c r="AN468" s="275"/>
      <c r="AO468" s="65"/>
      <c r="AP468" s="285"/>
      <c r="AQ468" s="286"/>
      <c r="AR468" s="286"/>
      <c r="AS468" s="32"/>
      <c r="AT468" s="32"/>
      <c r="AU468" s="285"/>
      <c r="AV468" s="285"/>
      <c r="AW468" s="285"/>
      <c r="AX468" s="285"/>
      <c r="AY468" s="285"/>
      <c r="AZ468" s="285"/>
      <c r="BA468" s="285"/>
      <c r="BB468" s="285"/>
      <c r="BC468" s="285"/>
      <c r="BD468" s="285"/>
      <c r="BE468" s="285"/>
      <c r="BF468" s="285"/>
      <c r="BG468" s="285"/>
      <c r="BH468" s="285"/>
      <c r="BI468" s="285"/>
      <c r="BJ468" s="285"/>
      <c r="BK468" s="285"/>
      <c r="BL468" s="285"/>
      <c r="BM468" s="285"/>
      <c r="BN468" s="285"/>
      <c r="BO468" s="285"/>
      <c r="BP468" s="285"/>
      <c r="BQ468" s="285"/>
      <c r="BR468" s="285"/>
      <c r="BS468" s="285"/>
      <c r="BT468" s="285"/>
      <c r="BU468" s="285"/>
      <c r="BV468" s="285"/>
      <c r="BW468" s="285"/>
      <c r="BX468" s="285"/>
      <c r="BY468" s="285"/>
      <c r="BZ468" s="285"/>
      <c r="CA468" s="285"/>
      <c r="CB468" s="285"/>
      <c r="CC468" s="285"/>
      <c r="CD468" s="285"/>
      <c r="CE468" s="285"/>
      <c r="CF468" s="285"/>
      <c r="CG468" s="285"/>
      <c r="CH468" s="285"/>
      <c r="CI468" s="285"/>
      <c r="CJ468" s="285"/>
      <c r="CK468" s="285"/>
      <c r="CL468" s="285"/>
      <c r="CM468" s="285"/>
      <c r="CN468" s="285"/>
      <c r="CO468" s="285"/>
      <c r="CP468" s="285"/>
      <c r="CQ468" s="285"/>
      <c r="CR468" s="285"/>
      <c r="CS468" s="285"/>
      <c r="CT468" s="285"/>
      <c r="CU468" s="285"/>
      <c r="CV468" s="285"/>
      <c r="CW468" s="285"/>
      <c r="CX468" s="285"/>
      <c r="CY468" s="285"/>
      <c r="CZ468" s="285"/>
      <c r="DA468" s="285"/>
      <c r="DB468" s="285"/>
      <c r="DC468" s="285"/>
      <c r="DD468" s="285"/>
      <c r="DE468" s="285"/>
      <c r="DF468" s="285"/>
      <c r="DG468" s="285"/>
      <c r="DH468" s="285"/>
      <c r="DI468" s="285"/>
      <c r="DJ468" s="285"/>
      <c r="DK468" s="285"/>
      <c r="DL468" s="285"/>
    </row>
    <row r="469" s="248" customFormat="1" ht="17.8" customHeight="1" spans="1:116">
      <c r="A469" s="258">
        <v>181</v>
      </c>
      <c r="B469" s="259"/>
      <c r="C469" s="260"/>
      <c r="D469" s="261"/>
      <c r="E469" s="309"/>
      <c r="F469" s="262" t="s">
        <v>45</v>
      </c>
      <c r="G469" s="39">
        <f t="shared" ref="G469:G473" si="89">E469+I469-I470</f>
        <v>0</v>
      </c>
      <c r="H469" s="40" t="s">
        <v>46</v>
      </c>
      <c r="I469" s="40">
        <f t="shared" si="80"/>
        <v>0</v>
      </c>
      <c r="J469" s="277"/>
      <c r="K469" s="277"/>
      <c r="L469" s="277"/>
      <c r="M469" s="277"/>
      <c r="N469" s="277"/>
      <c r="O469" s="277"/>
      <c r="P469" s="277"/>
      <c r="Q469" s="277"/>
      <c r="R469" s="277"/>
      <c r="S469" s="277"/>
      <c r="T469" s="277"/>
      <c r="U469" s="277"/>
      <c r="V469" s="277"/>
      <c r="W469" s="277"/>
      <c r="X469" s="277"/>
      <c r="Y469" s="277"/>
      <c r="Z469" s="277"/>
      <c r="AA469" s="277"/>
      <c r="AB469" s="277"/>
      <c r="AC469" s="277"/>
      <c r="AD469" s="277"/>
      <c r="AE469" s="277"/>
      <c r="AF469" s="277"/>
      <c r="AG469" s="277"/>
      <c r="AH469" s="277"/>
      <c r="AI469" s="277"/>
      <c r="AJ469" s="277"/>
      <c r="AK469" s="277"/>
      <c r="AL469" s="277"/>
      <c r="AM469" s="277"/>
      <c r="AN469" s="277"/>
      <c r="AO469" s="67"/>
      <c r="AP469" s="90"/>
      <c r="AQ469" s="284"/>
      <c r="AR469" s="284"/>
      <c r="AS469" s="99"/>
      <c r="AT469" s="99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  <c r="BO469" s="90"/>
      <c r="BP469" s="90"/>
      <c r="BQ469" s="90"/>
      <c r="BR469" s="90"/>
      <c r="BS469" s="90"/>
      <c r="BT469" s="90"/>
      <c r="BU469" s="90"/>
      <c r="BV469" s="90"/>
      <c r="BW469" s="90"/>
      <c r="BX469" s="90"/>
      <c r="BY469" s="90"/>
      <c r="BZ469" s="90"/>
      <c r="CA469" s="90"/>
      <c r="CB469" s="90"/>
      <c r="CC469" s="90"/>
      <c r="CD469" s="90"/>
      <c r="CE469" s="90"/>
      <c r="CF469" s="90"/>
      <c r="CG469" s="90"/>
      <c r="CH469" s="90"/>
      <c r="CI469" s="90"/>
      <c r="CJ469" s="90"/>
      <c r="CK469" s="90"/>
      <c r="CL469" s="90"/>
      <c r="CM469" s="90"/>
      <c r="CN469" s="90"/>
      <c r="CO469" s="90"/>
      <c r="CP469" s="90"/>
      <c r="CQ469" s="90"/>
      <c r="CR469" s="90"/>
      <c r="CS469" s="90"/>
      <c r="CT469" s="90"/>
      <c r="CU469" s="90"/>
      <c r="CV469" s="90"/>
      <c r="CW469" s="90"/>
      <c r="CX469" s="90"/>
      <c r="CY469" s="90"/>
      <c r="CZ469" s="90"/>
      <c r="DA469" s="90"/>
      <c r="DB469" s="90"/>
      <c r="DC469" s="90"/>
      <c r="DD469" s="90"/>
      <c r="DE469" s="90"/>
      <c r="DF469" s="90"/>
      <c r="DG469" s="90"/>
      <c r="DH469" s="90"/>
      <c r="DI469" s="90"/>
      <c r="DJ469" s="90"/>
      <c r="DK469" s="90"/>
      <c r="DL469" s="90"/>
    </row>
    <row r="470" s="249" customFormat="1" ht="17.8" customHeight="1" spans="1:116">
      <c r="A470" s="263"/>
      <c r="B470" s="259"/>
      <c r="C470" s="264"/>
      <c r="D470" s="261"/>
      <c r="E470" s="310"/>
      <c r="F470" s="265"/>
      <c r="G470" s="45"/>
      <c r="H470" s="46" t="s">
        <v>47</v>
      </c>
      <c r="I470" s="46">
        <f t="shared" si="80"/>
        <v>0</v>
      </c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  <c r="AB470" s="275"/>
      <c r="AC470" s="275"/>
      <c r="AD470" s="275"/>
      <c r="AE470" s="275"/>
      <c r="AF470" s="275"/>
      <c r="AG470" s="275"/>
      <c r="AH470" s="275"/>
      <c r="AI470" s="275"/>
      <c r="AJ470" s="275"/>
      <c r="AK470" s="275"/>
      <c r="AL470" s="275"/>
      <c r="AM470" s="275"/>
      <c r="AN470" s="275"/>
      <c r="AO470" s="65"/>
      <c r="AP470" s="285"/>
      <c r="AQ470" s="286"/>
      <c r="AR470" s="286"/>
      <c r="AS470" s="32"/>
      <c r="AT470" s="32"/>
      <c r="AU470" s="285"/>
      <c r="AV470" s="285"/>
      <c r="AW470" s="285"/>
      <c r="AX470" s="285"/>
      <c r="AY470" s="285"/>
      <c r="AZ470" s="285"/>
      <c r="BA470" s="285"/>
      <c r="BB470" s="285"/>
      <c r="BC470" s="285"/>
      <c r="BD470" s="285"/>
      <c r="BE470" s="285"/>
      <c r="BF470" s="285"/>
      <c r="BG470" s="285"/>
      <c r="BH470" s="285"/>
      <c r="BI470" s="285"/>
      <c r="BJ470" s="285"/>
      <c r="BK470" s="285"/>
      <c r="BL470" s="285"/>
      <c r="BM470" s="285"/>
      <c r="BN470" s="285"/>
      <c r="BO470" s="285"/>
      <c r="BP470" s="285"/>
      <c r="BQ470" s="285"/>
      <c r="BR470" s="285"/>
      <c r="BS470" s="285"/>
      <c r="BT470" s="285"/>
      <c r="BU470" s="285"/>
      <c r="BV470" s="285"/>
      <c r="BW470" s="285"/>
      <c r="BX470" s="285"/>
      <c r="BY470" s="285"/>
      <c r="BZ470" s="285"/>
      <c r="CA470" s="285"/>
      <c r="CB470" s="285"/>
      <c r="CC470" s="285"/>
      <c r="CD470" s="285"/>
      <c r="CE470" s="285"/>
      <c r="CF470" s="285"/>
      <c r="CG470" s="285"/>
      <c r="CH470" s="285"/>
      <c r="CI470" s="285"/>
      <c r="CJ470" s="285"/>
      <c r="CK470" s="285"/>
      <c r="CL470" s="285"/>
      <c r="CM470" s="285"/>
      <c r="CN470" s="285"/>
      <c r="CO470" s="285"/>
      <c r="CP470" s="285"/>
      <c r="CQ470" s="285"/>
      <c r="CR470" s="285"/>
      <c r="CS470" s="285"/>
      <c r="CT470" s="285"/>
      <c r="CU470" s="285"/>
      <c r="CV470" s="285"/>
      <c r="CW470" s="285"/>
      <c r="CX470" s="285"/>
      <c r="CY470" s="285"/>
      <c r="CZ470" s="285"/>
      <c r="DA470" s="285"/>
      <c r="DB470" s="285"/>
      <c r="DC470" s="285"/>
      <c r="DD470" s="285"/>
      <c r="DE470" s="285"/>
      <c r="DF470" s="285"/>
      <c r="DG470" s="285"/>
      <c r="DH470" s="285"/>
      <c r="DI470" s="285"/>
      <c r="DJ470" s="285"/>
      <c r="DK470" s="285"/>
      <c r="DL470" s="285"/>
    </row>
    <row r="471" s="248" customFormat="1" ht="17.8" customHeight="1" spans="1:116">
      <c r="A471" s="258">
        <v>182</v>
      </c>
      <c r="B471" s="267"/>
      <c r="C471" s="260"/>
      <c r="D471" s="261"/>
      <c r="E471" s="309"/>
      <c r="F471" s="262" t="s">
        <v>45</v>
      </c>
      <c r="G471" s="39">
        <f t="shared" si="89"/>
        <v>0</v>
      </c>
      <c r="H471" s="40" t="s">
        <v>46</v>
      </c>
      <c r="I471" s="40">
        <f t="shared" si="80"/>
        <v>0</v>
      </c>
      <c r="J471" s="277"/>
      <c r="K471" s="277"/>
      <c r="L471" s="277"/>
      <c r="M471" s="277"/>
      <c r="N471" s="277"/>
      <c r="O471" s="277"/>
      <c r="P471" s="277"/>
      <c r="Q471" s="277"/>
      <c r="R471" s="277"/>
      <c r="S471" s="277"/>
      <c r="T471" s="277"/>
      <c r="U471" s="277"/>
      <c r="V471" s="277"/>
      <c r="W471" s="277"/>
      <c r="X471" s="277"/>
      <c r="Y471" s="277"/>
      <c r="Z471" s="277"/>
      <c r="AA471" s="277"/>
      <c r="AB471" s="277"/>
      <c r="AC471" s="277"/>
      <c r="AD471" s="277"/>
      <c r="AE471" s="277"/>
      <c r="AF471" s="277"/>
      <c r="AG471" s="277"/>
      <c r="AH471" s="277"/>
      <c r="AI471" s="277"/>
      <c r="AJ471" s="277"/>
      <c r="AK471" s="277"/>
      <c r="AL471" s="277"/>
      <c r="AM471" s="277"/>
      <c r="AN471" s="277"/>
      <c r="AO471" s="67"/>
      <c r="AP471" s="90"/>
      <c r="AQ471" s="284"/>
      <c r="AR471" s="284"/>
      <c r="AS471" s="99"/>
      <c r="AT471" s="99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  <c r="BR471" s="90"/>
      <c r="BS471" s="90"/>
      <c r="BT471" s="90"/>
      <c r="BU471" s="90"/>
      <c r="BV471" s="90"/>
      <c r="BW471" s="90"/>
      <c r="BX471" s="90"/>
      <c r="BY471" s="90"/>
      <c r="BZ471" s="90"/>
      <c r="CA471" s="90"/>
      <c r="CB471" s="90"/>
      <c r="CC471" s="90"/>
      <c r="CD471" s="90"/>
      <c r="CE471" s="90"/>
      <c r="CF471" s="90"/>
      <c r="CG471" s="90"/>
      <c r="CH471" s="90"/>
      <c r="CI471" s="90"/>
      <c r="CJ471" s="90"/>
      <c r="CK471" s="90"/>
      <c r="CL471" s="90"/>
      <c r="CM471" s="90"/>
      <c r="CN471" s="90"/>
      <c r="CO471" s="90"/>
      <c r="CP471" s="90"/>
      <c r="CQ471" s="90"/>
      <c r="CR471" s="90"/>
      <c r="CS471" s="90"/>
      <c r="CT471" s="90"/>
      <c r="CU471" s="90"/>
      <c r="CV471" s="90"/>
      <c r="CW471" s="90"/>
      <c r="CX471" s="90"/>
      <c r="CY471" s="90"/>
      <c r="CZ471" s="90"/>
      <c r="DA471" s="90"/>
      <c r="DB471" s="90"/>
      <c r="DC471" s="90"/>
      <c r="DD471" s="90"/>
      <c r="DE471" s="90"/>
      <c r="DF471" s="90"/>
      <c r="DG471" s="90"/>
      <c r="DH471" s="90"/>
      <c r="DI471" s="90"/>
      <c r="DJ471" s="90"/>
      <c r="DK471" s="90"/>
      <c r="DL471" s="90"/>
    </row>
    <row r="472" s="249" customFormat="1" ht="17.8" customHeight="1" spans="1:116">
      <c r="A472" s="263"/>
      <c r="B472" s="267"/>
      <c r="C472" s="264"/>
      <c r="D472" s="261"/>
      <c r="E472" s="310"/>
      <c r="F472" s="265"/>
      <c r="G472" s="45"/>
      <c r="H472" s="46" t="s">
        <v>47</v>
      </c>
      <c r="I472" s="46">
        <f t="shared" si="80"/>
        <v>0</v>
      </c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  <c r="AB472" s="275"/>
      <c r="AC472" s="275"/>
      <c r="AD472" s="275"/>
      <c r="AE472" s="275"/>
      <c r="AF472" s="275"/>
      <c r="AG472" s="275"/>
      <c r="AH472" s="275"/>
      <c r="AI472" s="275"/>
      <c r="AJ472" s="275"/>
      <c r="AK472" s="275"/>
      <c r="AL472" s="275"/>
      <c r="AM472" s="275"/>
      <c r="AN472" s="275"/>
      <c r="AO472" s="65"/>
      <c r="AP472" s="285"/>
      <c r="AQ472" s="286"/>
      <c r="AR472" s="286"/>
      <c r="AS472" s="32"/>
      <c r="AT472" s="32"/>
      <c r="AU472" s="285"/>
      <c r="AV472" s="285"/>
      <c r="AW472" s="285"/>
      <c r="AX472" s="285"/>
      <c r="AY472" s="285"/>
      <c r="AZ472" s="285"/>
      <c r="BA472" s="285"/>
      <c r="BB472" s="285"/>
      <c r="BC472" s="285"/>
      <c r="BD472" s="285"/>
      <c r="BE472" s="285"/>
      <c r="BF472" s="285"/>
      <c r="BG472" s="285"/>
      <c r="BH472" s="285"/>
      <c r="BI472" s="285"/>
      <c r="BJ472" s="285"/>
      <c r="BK472" s="285"/>
      <c r="BL472" s="285"/>
      <c r="BM472" s="285"/>
      <c r="BN472" s="285"/>
      <c r="BO472" s="285"/>
      <c r="BP472" s="285"/>
      <c r="BQ472" s="285"/>
      <c r="BR472" s="285"/>
      <c r="BS472" s="285"/>
      <c r="BT472" s="285"/>
      <c r="BU472" s="285"/>
      <c r="BV472" s="285"/>
      <c r="BW472" s="285"/>
      <c r="BX472" s="285"/>
      <c r="BY472" s="285"/>
      <c r="BZ472" s="285"/>
      <c r="CA472" s="285"/>
      <c r="CB472" s="285"/>
      <c r="CC472" s="285"/>
      <c r="CD472" s="285"/>
      <c r="CE472" s="285"/>
      <c r="CF472" s="285"/>
      <c r="CG472" s="285"/>
      <c r="CH472" s="285"/>
      <c r="CI472" s="285"/>
      <c r="CJ472" s="285"/>
      <c r="CK472" s="285"/>
      <c r="CL472" s="285"/>
      <c r="CM472" s="285"/>
      <c r="CN472" s="285"/>
      <c r="CO472" s="285"/>
      <c r="CP472" s="285"/>
      <c r="CQ472" s="285"/>
      <c r="CR472" s="285"/>
      <c r="CS472" s="285"/>
      <c r="CT472" s="285"/>
      <c r="CU472" s="285"/>
      <c r="CV472" s="285"/>
      <c r="CW472" s="285"/>
      <c r="CX472" s="285"/>
      <c r="CY472" s="285"/>
      <c r="CZ472" s="285"/>
      <c r="DA472" s="285"/>
      <c r="DB472" s="285"/>
      <c r="DC472" s="285"/>
      <c r="DD472" s="285"/>
      <c r="DE472" s="285"/>
      <c r="DF472" s="285"/>
      <c r="DG472" s="285"/>
      <c r="DH472" s="285"/>
      <c r="DI472" s="285"/>
      <c r="DJ472" s="285"/>
      <c r="DK472" s="285"/>
      <c r="DL472" s="285"/>
    </row>
    <row r="473" s="248" customFormat="1" ht="17.8" customHeight="1" spans="1:116">
      <c r="A473" s="258">
        <v>183</v>
      </c>
      <c r="B473" s="267"/>
      <c r="C473" s="260"/>
      <c r="D473" s="266"/>
      <c r="E473" s="309"/>
      <c r="F473" s="262" t="s">
        <v>45</v>
      </c>
      <c r="G473" s="39">
        <f t="shared" si="89"/>
        <v>0</v>
      </c>
      <c r="H473" s="40" t="s">
        <v>46</v>
      </c>
      <c r="I473" s="40">
        <f t="shared" si="80"/>
        <v>0</v>
      </c>
      <c r="J473" s="277"/>
      <c r="K473" s="277"/>
      <c r="L473" s="277"/>
      <c r="M473" s="277"/>
      <c r="N473" s="277"/>
      <c r="O473" s="277"/>
      <c r="P473" s="277"/>
      <c r="Q473" s="277"/>
      <c r="R473" s="277"/>
      <c r="S473" s="277"/>
      <c r="T473" s="277"/>
      <c r="U473" s="277"/>
      <c r="V473" s="277"/>
      <c r="W473" s="277"/>
      <c r="X473" s="277"/>
      <c r="Y473" s="277"/>
      <c r="Z473" s="277"/>
      <c r="AA473" s="277"/>
      <c r="AB473" s="277"/>
      <c r="AC473" s="277"/>
      <c r="AD473" s="277"/>
      <c r="AE473" s="277"/>
      <c r="AF473" s="277"/>
      <c r="AG473" s="277"/>
      <c r="AH473" s="277"/>
      <c r="AI473" s="277"/>
      <c r="AJ473" s="277"/>
      <c r="AK473" s="277"/>
      <c r="AL473" s="277"/>
      <c r="AM473" s="277"/>
      <c r="AN473" s="277"/>
      <c r="AO473" s="67"/>
      <c r="AP473" s="90"/>
      <c r="AQ473" s="284"/>
      <c r="AR473" s="284"/>
      <c r="AS473" s="99"/>
      <c r="AT473" s="99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  <c r="BR473" s="90"/>
      <c r="BS473" s="90"/>
      <c r="BT473" s="90"/>
      <c r="BU473" s="90"/>
      <c r="BV473" s="90"/>
      <c r="BW473" s="90"/>
      <c r="BX473" s="90"/>
      <c r="BY473" s="90"/>
      <c r="BZ473" s="90"/>
      <c r="CA473" s="90"/>
      <c r="CB473" s="90"/>
      <c r="CC473" s="90"/>
      <c r="CD473" s="90"/>
      <c r="CE473" s="90"/>
      <c r="CF473" s="90"/>
      <c r="CG473" s="90"/>
      <c r="CH473" s="90"/>
      <c r="CI473" s="90"/>
      <c r="CJ473" s="90"/>
      <c r="CK473" s="90"/>
      <c r="CL473" s="90"/>
      <c r="CM473" s="90"/>
      <c r="CN473" s="90"/>
      <c r="CO473" s="90"/>
      <c r="CP473" s="90"/>
      <c r="CQ473" s="90"/>
      <c r="CR473" s="90"/>
      <c r="CS473" s="90"/>
      <c r="CT473" s="90"/>
      <c r="CU473" s="90"/>
      <c r="CV473" s="90"/>
      <c r="CW473" s="90"/>
      <c r="CX473" s="90"/>
      <c r="CY473" s="90"/>
      <c r="CZ473" s="90"/>
      <c r="DA473" s="90"/>
      <c r="DB473" s="90"/>
      <c r="DC473" s="90"/>
      <c r="DD473" s="90"/>
      <c r="DE473" s="90"/>
      <c r="DF473" s="90"/>
      <c r="DG473" s="90"/>
      <c r="DH473" s="90"/>
      <c r="DI473" s="90"/>
      <c r="DJ473" s="90"/>
      <c r="DK473" s="90"/>
      <c r="DL473" s="90"/>
    </row>
    <row r="474" s="249" customFormat="1" ht="17.8" customHeight="1" spans="1:116">
      <c r="A474" s="263"/>
      <c r="B474" s="267"/>
      <c r="C474" s="264"/>
      <c r="D474" s="261"/>
      <c r="E474" s="310"/>
      <c r="F474" s="265"/>
      <c r="G474" s="45"/>
      <c r="H474" s="46" t="s">
        <v>47</v>
      </c>
      <c r="I474" s="46">
        <f t="shared" si="80"/>
        <v>0</v>
      </c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  <c r="AB474" s="275"/>
      <c r="AC474" s="275"/>
      <c r="AD474" s="275"/>
      <c r="AE474" s="275"/>
      <c r="AF474" s="275"/>
      <c r="AG474" s="275"/>
      <c r="AH474" s="275"/>
      <c r="AI474" s="275"/>
      <c r="AJ474" s="275"/>
      <c r="AK474" s="275"/>
      <c r="AL474" s="275"/>
      <c r="AM474" s="275"/>
      <c r="AN474" s="275"/>
      <c r="AO474" s="65"/>
      <c r="AP474" s="285"/>
      <c r="AQ474" s="286"/>
      <c r="AR474" s="286"/>
      <c r="AS474" s="32"/>
      <c r="AT474" s="32"/>
      <c r="AU474" s="285"/>
      <c r="AV474" s="285"/>
      <c r="AW474" s="285"/>
      <c r="AX474" s="285"/>
      <c r="AY474" s="285"/>
      <c r="AZ474" s="285"/>
      <c r="BA474" s="285"/>
      <c r="BB474" s="285"/>
      <c r="BC474" s="285"/>
      <c r="BD474" s="285"/>
      <c r="BE474" s="285"/>
      <c r="BF474" s="285"/>
      <c r="BG474" s="285"/>
      <c r="BH474" s="285"/>
      <c r="BI474" s="285"/>
      <c r="BJ474" s="285"/>
      <c r="BK474" s="285"/>
      <c r="BL474" s="285"/>
      <c r="BM474" s="285"/>
      <c r="BN474" s="285"/>
      <c r="BO474" s="285"/>
      <c r="BP474" s="285"/>
      <c r="BQ474" s="285"/>
      <c r="BR474" s="285"/>
      <c r="BS474" s="285"/>
      <c r="BT474" s="285"/>
      <c r="BU474" s="285"/>
      <c r="BV474" s="285"/>
      <c r="BW474" s="285"/>
      <c r="BX474" s="285"/>
      <c r="BY474" s="285"/>
      <c r="BZ474" s="285"/>
      <c r="CA474" s="285"/>
      <c r="CB474" s="285"/>
      <c r="CC474" s="285"/>
      <c r="CD474" s="285"/>
      <c r="CE474" s="285"/>
      <c r="CF474" s="285"/>
      <c r="CG474" s="285"/>
      <c r="CH474" s="285"/>
      <c r="CI474" s="285"/>
      <c r="CJ474" s="285"/>
      <c r="CK474" s="285"/>
      <c r="CL474" s="285"/>
      <c r="CM474" s="285"/>
      <c r="CN474" s="285"/>
      <c r="CO474" s="285"/>
      <c r="CP474" s="285"/>
      <c r="CQ474" s="285"/>
      <c r="CR474" s="285"/>
      <c r="CS474" s="285"/>
      <c r="CT474" s="285"/>
      <c r="CU474" s="285"/>
      <c r="CV474" s="285"/>
      <c r="CW474" s="285"/>
      <c r="CX474" s="285"/>
      <c r="CY474" s="285"/>
      <c r="CZ474" s="285"/>
      <c r="DA474" s="285"/>
      <c r="DB474" s="285"/>
      <c r="DC474" s="285"/>
      <c r="DD474" s="285"/>
      <c r="DE474" s="285"/>
      <c r="DF474" s="285"/>
      <c r="DG474" s="285"/>
      <c r="DH474" s="285"/>
      <c r="DI474" s="285"/>
      <c r="DJ474" s="285"/>
      <c r="DK474" s="285"/>
      <c r="DL474" s="285"/>
    </row>
    <row r="475" s="248" customFormat="1" ht="17.8" customHeight="1" spans="1:116">
      <c r="A475" s="258">
        <v>184</v>
      </c>
      <c r="B475" s="267"/>
      <c r="C475" s="260"/>
      <c r="D475" s="261"/>
      <c r="E475" s="309"/>
      <c r="F475" s="262" t="s">
        <v>45</v>
      </c>
      <c r="G475" s="39">
        <f t="shared" ref="G475:G479" si="90">E475+I475-I476</f>
        <v>0</v>
      </c>
      <c r="H475" s="40" t="s">
        <v>46</v>
      </c>
      <c r="I475" s="40">
        <f t="shared" si="80"/>
        <v>0</v>
      </c>
      <c r="J475" s="277"/>
      <c r="K475" s="277"/>
      <c r="L475" s="277"/>
      <c r="M475" s="277"/>
      <c r="N475" s="277"/>
      <c r="O475" s="277"/>
      <c r="P475" s="277"/>
      <c r="Q475" s="277"/>
      <c r="R475" s="277"/>
      <c r="S475" s="277"/>
      <c r="T475" s="277"/>
      <c r="U475" s="277"/>
      <c r="V475" s="277"/>
      <c r="W475" s="277"/>
      <c r="X475" s="277"/>
      <c r="Y475" s="277"/>
      <c r="Z475" s="277"/>
      <c r="AA475" s="277"/>
      <c r="AB475" s="277"/>
      <c r="AC475" s="277"/>
      <c r="AD475" s="277"/>
      <c r="AE475" s="277"/>
      <c r="AF475" s="277"/>
      <c r="AG475" s="277"/>
      <c r="AH475" s="277"/>
      <c r="AI475" s="277"/>
      <c r="AJ475" s="277"/>
      <c r="AK475" s="277"/>
      <c r="AL475" s="277"/>
      <c r="AM475" s="277"/>
      <c r="AN475" s="277"/>
      <c r="AO475" s="67"/>
      <c r="AP475" s="90"/>
      <c r="AQ475" s="284"/>
      <c r="AR475" s="284"/>
      <c r="AS475" s="99"/>
      <c r="AT475" s="99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  <c r="BO475" s="90"/>
      <c r="BP475" s="90"/>
      <c r="BQ475" s="90"/>
      <c r="BR475" s="90"/>
      <c r="BS475" s="90"/>
      <c r="BT475" s="90"/>
      <c r="BU475" s="90"/>
      <c r="BV475" s="90"/>
      <c r="BW475" s="90"/>
      <c r="BX475" s="90"/>
      <c r="BY475" s="90"/>
      <c r="BZ475" s="90"/>
      <c r="CA475" s="90"/>
      <c r="CB475" s="90"/>
      <c r="CC475" s="90"/>
      <c r="CD475" s="90"/>
      <c r="CE475" s="90"/>
      <c r="CF475" s="90"/>
      <c r="CG475" s="90"/>
      <c r="CH475" s="90"/>
      <c r="CI475" s="90"/>
      <c r="CJ475" s="90"/>
      <c r="CK475" s="90"/>
      <c r="CL475" s="90"/>
      <c r="CM475" s="90"/>
      <c r="CN475" s="90"/>
      <c r="CO475" s="90"/>
      <c r="CP475" s="90"/>
      <c r="CQ475" s="90"/>
      <c r="CR475" s="90"/>
      <c r="CS475" s="90"/>
      <c r="CT475" s="90"/>
      <c r="CU475" s="90"/>
      <c r="CV475" s="90"/>
      <c r="CW475" s="90"/>
      <c r="CX475" s="90"/>
      <c r="CY475" s="90"/>
      <c r="CZ475" s="90"/>
      <c r="DA475" s="90"/>
      <c r="DB475" s="90"/>
      <c r="DC475" s="90"/>
      <c r="DD475" s="90"/>
      <c r="DE475" s="90"/>
      <c r="DF475" s="90"/>
      <c r="DG475" s="90"/>
      <c r="DH475" s="90"/>
      <c r="DI475" s="90"/>
      <c r="DJ475" s="90"/>
      <c r="DK475" s="90"/>
      <c r="DL475" s="90"/>
    </row>
    <row r="476" s="249" customFormat="1" ht="17.8" customHeight="1" spans="1:116">
      <c r="A476" s="263"/>
      <c r="B476" s="267"/>
      <c r="C476" s="264"/>
      <c r="D476" s="261"/>
      <c r="E476" s="310"/>
      <c r="F476" s="265"/>
      <c r="G476" s="45"/>
      <c r="H476" s="46" t="s">
        <v>47</v>
      </c>
      <c r="I476" s="46">
        <f t="shared" si="80"/>
        <v>0</v>
      </c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  <c r="AB476" s="275"/>
      <c r="AC476" s="275"/>
      <c r="AD476" s="275"/>
      <c r="AE476" s="275"/>
      <c r="AF476" s="275"/>
      <c r="AG476" s="275"/>
      <c r="AH476" s="275"/>
      <c r="AI476" s="275"/>
      <c r="AJ476" s="275"/>
      <c r="AK476" s="275"/>
      <c r="AL476" s="275"/>
      <c r="AM476" s="275"/>
      <c r="AN476" s="275"/>
      <c r="AO476" s="65"/>
      <c r="AP476" s="285"/>
      <c r="AQ476" s="286"/>
      <c r="AR476" s="286"/>
      <c r="AS476" s="32"/>
      <c r="AT476" s="32"/>
      <c r="AU476" s="285"/>
      <c r="AV476" s="285"/>
      <c r="AW476" s="285"/>
      <c r="AX476" s="285"/>
      <c r="AY476" s="285"/>
      <c r="AZ476" s="285"/>
      <c r="BA476" s="285"/>
      <c r="BB476" s="285"/>
      <c r="BC476" s="285"/>
      <c r="BD476" s="285"/>
      <c r="BE476" s="285"/>
      <c r="BF476" s="285"/>
      <c r="BG476" s="285"/>
      <c r="BH476" s="285"/>
      <c r="BI476" s="285"/>
      <c r="BJ476" s="285"/>
      <c r="BK476" s="285"/>
      <c r="BL476" s="285"/>
      <c r="BM476" s="285"/>
      <c r="BN476" s="285"/>
      <c r="BO476" s="285"/>
      <c r="BP476" s="285"/>
      <c r="BQ476" s="285"/>
      <c r="BR476" s="285"/>
      <c r="BS476" s="285"/>
      <c r="BT476" s="285"/>
      <c r="BU476" s="285"/>
      <c r="BV476" s="285"/>
      <c r="BW476" s="285"/>
      <c r="BX476" s="285"/>
      <c r="BY476" s="285"/>
      <c r="BZ476" s="285"/>
      <c r="CA476" s="285"/>
      <c r="CB476" s="285"/>
      <c r="CC476" s="285"/>
      <c r="CD476" s="285"/>
      <c r="CE476" s="285"/>
      <c r="CF476" s="285"/>
      <c r="CG476" s="285"/>
      <c r="CH476" s="285"/>
      <c r="CI476" s="285"/>
      <c r="CJ476" s="285"/>
      <c r="CK476" s="285"/>
      <c r="CL476" s="285"/>
      <c r="CM476" s="285"/>
      <c r="CN476" s="285"/>
      <c r="CO476" s="285"/>
      <c r="CP476" s="285"/>
      <c r="CQ476" s="285"/>
      <c r="CR476" s="285"/>
      <c r="CS476" s="285"/>
      <c r="CT476" s="285"/>
      <c r="CU476" s="285"/>
      <c r="CV476" s="285"/>
      <c r="CW476" s="285"/>
      <c r="CX476" s="285"/>
      <c r="CY476" s="285"/>
      <c r="CZ476" s="285"/>
      <c r="DA476" s="285"/>
      <c r="DB476" s="285"/>
      <c r="DC476" s="285"/>
      <c r="DD476" s="285"/>
      <c r="DE476" s="285"/>
      <c r="DF476" s="285"/>
      <c r="DG476" s="285"/>
      <c r="DH476" s="285"/>
      <c r="DI476" s="285"/>
      <c r="DJ476" s="285"/>
      <c r="DK476" s="285"/>
      <c r="DL476" s="285"/>
    </row>
    <row r="477" s="248" customFormat="1" ht="17.8" customHeight="1" spans="1:116">
      <c r="A477" s="258">
        <v>185</v>
      </c>
      <c r="B477" s="267"/>
      <c r="C477" s="260"/>
      <c r="D477" s="266"/>
      <c r="E477" s="309"/>
      <c r="F477" s="262" t="s">
        <v>45</v>
      </c>
      <c r="G477" s="39">
        <f t="shared" si="90"/>
        <v>0</v>
      </c>
      <c r="H477" s="40" t="s">
        <v>46</v>
      </c>
      <c r="I477" s="40">
        <f t="shared" si="80"/>
        <v>0</v>
      </c>
      <c r="J477" s="277"/>
      <c r="K477" s="277"/>
      <c r="L477" s="277"/>
      <c r="M477" s="277"/>
      <c r="N477" s="277"/>
      <c r="O477" s="277"/>
      <c r="P477" s="277"/>
      <c r="Q477" s="277"/>
      <c r="R477" s="277"/>
      <c r="S477" s="277"/>
      <c r="T477" s="277"/>
      <c r="U477" s="277"/>
      <c r="V477" s="277"/>
      <c r="W477" s="277"/>
      <c r="X477" s="277"/>
      <c r="Y477" s="277"/>
      <c r="Z477" s="277"/>
      <c r="AA477" s="277"/>
      <c r="AB477" s="277"/>
      <c r="AC477" s="277"/>
      <c r="AD477" s="277"/>
      <c r="AE477" s="277"/>
      <c r="AF477" s="277"/>
      <c r="AG477" s="277"/>
      <c r="AH477" s="277"/>
      <c r="AI477" s="277"/>
      <c r="AJ477" s="277"/>
      <c r="AK477" s="277"/>
      <c r="AL477" s="277"/>
      <c r="AM477" s="277"/>
      <c r="AN477" s="277"/>
      <c r="AO477" s="67"/>
      <c r="AP477" s="90"/>
      <c r="AQ477" s="284"/>
      <c r="AR477" s="284"/>
      <c r="AS477" s="99"/>
      <c r="AT477" s="99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  <c r="BO477" s="90"/>
      <c r="BP477" s="90"/>
      <c r="BQ477" s="90"/>
      <c r="BR477" s="90"/>
      <c r="BS477" s="90"/>
      <c r="BT477" s="90"/>
      <c r="BU477" s="90"/>
      <c r="BV477" s="90"/>
      <c r="BW477" s="90"/>
      <c r="BX477" s="90"/>
      <c r="BY477" s="90"/>
      <c r="BZ477" s="90"/>
      <c r="CA477" s="90"/>
      <c r="CB477" s="90"/>
      <c r="CC477" s="90"/>
      <c r="CD477" s="90"/>
      <c r="CE477" s="90"/>
      <c r="CF477" s="90"/>
      <c r="CG477" s="90"/>
      <c r="CH477" s="90"/>
      <c r="CI477" s="90"/>
      <c r="CJ477" s="90"/>
      <c r="CK477" s="90"/>
      <c r="CL477" s="90"/>
      <c r="CM477" s="90"/>
      <c r="CN477" s="90"/>
      <c r="CO477" s="90"/>
      <c r="CP477" s="90"/>
      <c r="CQ477" s="90"/>
      <c r="CR477" s="90"/>
      <c r="CS477" s="90"/>
      <c r="CT477" s="90"/>
      <c r="CU477" s="90"/>
      <c r="CV477" s="90"/>
      <c r="CW477" s="90"/>
      <c r="CX477" s="90"/>
      <c r="CY477" s="90"/>
      <c r="CZ477" s="90"/>
      <c r="DA477" s="90"/>
      <c r="DB477" s="90"/>
      <c r="DC477" s="90"/>
      <c r="DD477" s="90"/>
      <c r="DE477" s="90"/>
      <c r="DF477" s="90"/>
      <c r="DG477" s="90"/>
      <c r="DH477" s="90"/>
      <c r="DI477" s="90"/>
      <c r="DJ477" s="90"/>
      <c r="DK477" s="90"/>
      <c r="DL477" s="90"/>
    </row>
    <row r="478" s="249" customFormat="1" ht="17.8" customHeight="1" spans="1:116">
      <c r="A478" s="263"/>
      <c r="B478" s="267"/>
      <c r="C478" s="264"/>
      <c r="D478" s="261"/>
      <c r="E478" s="310"/>
      <c r="F478" s="265"/>
      <c r="G478" s="45"/>
      <c r="H478" s="46" t="s">
        <v>47</v>
      </c>
      <c r="I478" s="46">
        <f t="shared" si="80"/>
        <v>0</v>
      </c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  <c r="AB478" s="275"/>
      <c r="AC478" s="275"/>
      <c r="AD478" s="275"/>
      <c r="AE478" s="275"/>
      <c r="AF478" s="275"/>
      <c r="AG478" s="275"/>
      <c r="AH478" s="275"/>
      <c r="AI478" s="275"/>
      <c r="AJ478" s="275"/>
      <c r="AK478" s="275"/>
      <c r="AL478" s="275"/>
      <c r="AM478" s="275"/>
      <c r="AN478" s="275"/>
      <c r="AO478" s="65"/>
      <c r="AP478" s="285"/>
      <c r="AQ478" s="286"/>
      <c r="AR478" s="286"/>
      <c r="AS478" s="32"/>
      <c r="AT478" s="32"/>
      <c r="AU478" s="285"/>
      <c r="AV478" s="285"/>
      <c r="AW478" s="285"/>
      <c r="AX478" s="285"/>
      <c r="AY478" s="285"/>
      <c r="AZ478" s="285"/>
      <c r="BA478" s="285"/>
      <c r="BB478" s="285"/>
      <c r="BC478" s="285"/>
      <c r="BD478" s="285"/>
      <c r="BE478" s="285"/>
      <c r="BF478" s="285"/>
      <c r="BG478" s="285"/>
      <c r="BH478" s="285"/>
      <c r="BI478" s="285"/>
      <c r="BJ478" s="285"/>
      <c r="BK478" s="285"/>
      <c r="BL478" s="285"/>
      <c r="BM478" s="285"/>
      <c r="BN478" s="285"/>
      <c r="BO478" s="285"/>
      <c r="BP478" s="285"/>
      <c r="BQ478" s="285"/>
      <c r="BR478" s="285"/>
      <c r="BS478" s="285"/>
      <c r="BT478" s="285"/>
      <c r="BU478" s="285"/>
      <c r="BV478" s="285"/>
      <c r="BW478" s="285"/>
      <c r="BX478" s="285"/>
      <c r="BY478" s="285"/>
      <c r="BZ478" s="285"/>
      <c r="CA478" s="285"/>
      <c r="CB478" s="285"/>
      <c r="CC478" s="285"/>
      <c r="CD478" s="285"/>
      <c r="CE478" s="285"/>
      <c r="CF478" s="285"/>
      <c r="CG478" s="285"/>
      <c r="CH478" s="285"/>
      <c r="CI478" s="285"/>
      <c r="CJ478" s="285"/>
      <c r="CK478" s="285"/>
      <c r="CL478" s="285"/>
      <c r="CM478" s="285"/>
      <c r="CN478" s="285"/>
      <c r="CO478" s="285"/>
      <c r="CP478" s="285"/>
      <c r="CQ478" s="285"/>
      <c r="CR478" s="285"/>
      <c r="CS478" s="285"/>
      <c r="CT478" s="285"/>
      <c r="CU478" s="285"/>
      <c r="CV478" s="285"/>
      <c r="CW478" s="285"/>
      <c r="CX478" s="285"/>
      <c r="CY478" s="285"/>
      <c r="CZ478" s="285"/>
      <c r="DA478" s="285"/>
      <c r="DB478" s="285"/>
      <c r="DC478" s="285"/>
      <c r="DD478" s="285"/>
      <c r="DE478" s="285"/>
      <c r="DF478" s="285"/>
      <c r="DG478" s="285"/>
      <c r="DH478" s="285"/>
      <c r="DI478" s="285"/>
      <c r="DJ478" s="285"/>
      <c r="DK478" s="285"/>
      <c r="DL478" s="285"/>
    </row>
    <row r="479" s="248" customFormat="1" ht="17.8" customHeight="1" spans="1:116">
      <c r="A479" s="258">
        <v>186</v>
      </c>
      <c r="B479" s="259"/>
      <c r="C479" s="260"/>
      <c r="D479" s="266"/>
      <c r="E479" s="309"/>
      <c r="F479" s="262" t="s">
        <v>45</v>
      </c>
      <c r="G479" s="39">
        <f t="shared" si="90"/>
        <v>0</v>
      </c>
      <c r="H479" s="40" t="s">
        <v>46</v>
      </c>
      <c r="I479" s="40">
        <f t="shared" si="80"/>
        <v>0</v>
      </c>
      <c r="J479" s="277"/>
      <c r="K479" s="277"/>
      <c r="L479" s="277"/>
      <c r="M479" s="277"/>
      <c r="N479" s="277"/>
      <c r="O479" s="277"/>
      <c r="P479" s="277"/>
      <c r="Q479" s="277"/>
      <c r="R479" s="277"/>
      <c r="S479" s="277"/>
      <c r="T479" s="277"/>
      <c r="U479" s="277"/>
      <c r="V479" s="277"/>
      <c r="W479" s="277"/>
      <c r="X479" s="277"/>
      <c r="Y479" s="277"/>
      <c r="Z479" s="277"/>
      <c r="AA479" s="277"/>
      <c r="AB479" s="277"/>
      <c r="AC479" s="277"/>
      <c r="AD479" s="277"/>
      <c r="AE479" s="277"/>
      <c r="AF479" s="277"/>
      <c r="AG479" s="277"/>
      <c r="AH479" s="277"/>
      <c r="AI479" s="277"/>
      <c r="AJ479" s="277"/>
      <c r="AK479" s="277"/>
      <c r="AL479" s="277"/>
      <c r="AM479" s="277"/>
      <c r="AN479" s="277"/>
      <c r="AO479" s="67"/>
      <c r="AP479" s="90"/>
      <c r="AQ479" s="284"/>
      <c r="AR479" s="284"/>
      <c r="AS479" s="99"/>
      <c r="AT479" s="99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  <c r="BO479" s="90"/>
      <c r="BP479" s="90"/>
      <c r="BQ479" s="90"/>
      <c r="BR479" s="90"/>
      <c r="BS479" s="90"/>
      <c r="BT479" s="90"/>
      <c r="BU479" s="90"/>
      <c r="BV479" s="90"/>
      <c r="BW479" s="90"/>
      <c r="BX479" s="90"/>
      <c r="BY479" s="90"/>
      <c r="BZ479" s="90"/>
      <c r="CA479" s="90"/>
      <c r="CB479" s="90"/>
      <c r="CC479" s="90"/>
      <c r="CD479" s="90"/>
      <c r="CE479" s="90"/>
      <c r="CF479" s="90"/>
      <c r="CG479" s="90"/>
      <c r="CH479" s="90"/>
      <c r="CI479" s="90"/>
      <c r="CJ479" s="90"/>
      <c r="CK479" s="90"/>
      <c r="CL479" s="90"/>
      <c r="CM479" s="90"/>
      <c r="CN479" s="90"/>
      <c r="CO479" s="90"/>
      <c r="CP479" s="90"/>
      <c r="CQ479" s="90"/>
      <c r="CR479" s="90"/>
      <c r="CS479" s="90"/>
      <c r="CT479" s="90"/>
      <c r="CU479" s="90"/>
      <c r="CV479" s="90"/>
      <c r="CW479" s="90"/>
      <c r="CX479" s="90"/>
      <c r="CY479" s="90"/>
      <c r="CZ479" s="90"/>
      <c r="DA479" s="90"/>
      <c r="DB479" s="90"/>
      <c r="DC479" s="90"/>
      <c r="DD479" s="90"/>
      <c r="DE479" s="90"/>
      <c r="DF479" s="90"/>
      <c r="DG479" s="90"/>
      <c r="DH479" s="90"/>
      <c r="DI479" s="90"/>
      <c r="DJ479" s="90"/>
      <c r="DK479" s="90"/>
      <c r="DL479" s="90"/>
    </row>
    <row r="480" s="249" customFormat="1" ht="17.8" customHeight="1" spans="1:116">
      <c r="A480" s="263"/>
      <c r="B480" s="259"/>
      <c r="C480" s="264"/>
      <c r="D480" s="261"/>
      <c r="E480" s="310"/>
      <c r="F480" s="265"/>
      <c r="G480" s="45"/>
      <c r="H480" s="46" t="s">
        <v>47</v>
      </c>
      <c r="I480" s="46">
        <f t="shared" si="80"/>
        <v>0</v>
      </c>
      <c r="J480" s="275"/>
      <c r="K480" s="275"/>
      <c r="L480" s="275"/>
      <c r="M480" s="275"/>
      <c r="N480" s="275"/>
      <c r="O480" s="275"/>
      <c r="P480" s="290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5"/>
      <c r="AG480" s="275"/>
      <c r="AH480" s="275"/>
      <c r="AI480" s="275"/>
      <c r="AJ480" s="275"/>
      <c r="AK480" s="275"/>
      <c r="AL480" s="275"/>
      <c r="AM480" s="275"/>
      <c r="AN480" s="275"/>
      <c r="AO480" s="65"/>
      <c r="AP480" s="285"/>
      <c r="AQ480" s="286"/>
      <c r="AR480" s="286"/>
      <c r="AS480" s="32"/>
      <c r="AT480" s="32"/>
      <c r="AU480" s="285"/>
      <c r="AV480" s="285"/>
      <c r="AW480" s="285"/>
      <c r="AX480" s="285"/>
      <c r="AY480" s="285"/>
      <c r="AZ480" s="285"/>
      <c r="BA480" s="285"/>
      <c r="BB480" s="285"/>
      <c r="BC480" s="285"/>
      <c r="BD480" s="285"/>
      <c r="BE480" s="285"/>
      <c r="BF480" s="285"/>
      <c r="BG480" s="285"/>
      <c r="BH480" s="285"/>
      <c r="BI480" s="285"/>
      <c r="BJ480" s="285"/>
      <c r="BK480" s="285"/>
      <c r="BL480" s="285"/>
      <c r="BM480" s="285"/>
      <c r="BN480" s="285"/>
      <c r="BO480" s="285"/>
      <c r="BP480" s="285"/>
      <c r="BQ480" s="285"/>
      <c r="BR480" s="285"/>
      <c r="BS480" s="285"/>
      <c r="BT480" s="285"/>
      <c r="BU480" s="285"/>
      <c r="BV480" s="285"/>
      <c r="BW480" s="285"/>
      <c r="BX480" s="285"/>
      <c r="BY480" s="285"/>
      <c r="BZ480" s="285"/>
      <c r="CA480" s="285"/>
      <c r="CB480" s="285"/>
      <c r="CC480" s="285"/>
      <c r="CD480" s="285"/>
      <c r="CE480" s="285"/>
      <c r="CF480" s="285"/>
      <c r="CG480" s="285"/>
      <c r="CH480" s="285"/>
      <c r="CI480" s="285"/>
      <c r="CJ480" s="285"/>
      <c r="CK480" s="285"/>
      <c r="CL480" s="285"/>
      <c r="CM480" s="285"/>
      <c r="CN480" s="285"/>
      <c r="CO480" s="285"/>
      <c r="CP480" s="285"/>
      <c r="CQ480" s="285"/>
      <c r="CR480" s="285"/>
      <c r="CS480" s="285"/>
      <c r="CT480" s="285"/>
      <c r="CU480" s="285"/>
      <c r="CV480" s="285"/>
      <c r="CW480" s="285"/>
      <c r="CX480" s="285"/>
      <c r="CY480" s="285"/>
      <c r="CZ480" s="285"/>
      <c r="DA480" s="285"/>
      <c r="DB480" s="285"/>
      <c r="DC480" s="285"/>
      <c r="DD480" s="285"/>
      <c r="DE480" s="285"/>
      <c r="DF480" s="285"/>
      <c r="DG480" s="285"/>
      <c r="DH480" s="285"/>
      <c r="DI480" s="285"/>
      <c r="DJ480" s="285"/>
      <c r="DK480" s="285"/>
      <c r="DL480" s="285"/>
    </row>
    <row r="481" s="248" customFormat="1" ht="17.8" customHeight="1" spans="1:116">
      <c r="A481" s="258">
        <v>187</v>
      </c>
      <c r="B481" s="267"/>
      <c r="C481" s="260"/>
      <c r="D481" s="261"/>
      <c r="E481" s="309"/>
      <c r="F481" s="262" t="s">
        <v>45</v>
      </c>
      <c r="G481" s="39">
        <f t="shared" ref="G481:G485" si="91">E481+I481-I482</f>
        <v>0</v>
      </c>
      <c r="H481" s="40" t="s">
        <v>46</v>
      </c>
      <c r="I481" s="40">
        <f t="shared" ref="I481:I527" si="92">SUM(J481:AO481)</f>
        <v>0</v>
      </c>
      <c r="J481" s="277"/>
      <c r="K481" s="277"/>
      <c r="L481" s="277"/>
      <c r="M481" s="277"/>
      <c r="N481" s="277"/>
      <c r="O481" s="277"/>
      <c r="P481" s="277"/>
      <c r="Q481" s="277"/>
      <c r="R481" s="277"/>
      <c r="S481" s="277"/>
      <c r="T481" s="277"/>
      <c r="U481" s="277"/>
      <c r="V481" s="277"/>
      <c r="W481" s="277"/>
      <c r="X481" s="277"/>
      <c r="Y481" s="277"/>
      <c r="Z481" s="277"/>
      <c r="AA481" s="277"/>
      <c r="AB481" s="277"/>
      <c r="AC481" s="277"/>
      <c r="AD481" s="277"/>
      <c r="AE481" s="277"/>
      <c r="AF481" s="277"/>
      <c r="AG481" s="277"/>
      <c r="AH481" s="277"/>
      <c r="AI481" s="277"/>
      <c r="AJ481" s="277"/>
      <c r="AK481" s="277"/>
      <c r="AL481" s="277"/>
      <c r="AM481" s="277"/>
      <c r="AN481" s="277"/>
      <c r="AO481" s="67"/>
      <c r="AP481" s="90"/>
      <c r="AQ481" s="284"/>
      <c r="AR481" s="284"/>
      <c r="AS481" s="99"/>
      <c r="AT481" s="99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  <c r="BO481" s="90"/>
      <c r="BP481" s="90"/>
      <c r="BQ481" s="90"/>
      <c r="BR481" s="90"/>
      <c r="BS481" s="90"/>
      <c r="BT481" s="90"/>
      <c r="BU481" s="90"/>
      <c r="BV481" s="90"/>
      <c r="BW481" s="90"/>
      <c r="BX481" s="90"/>
      <c r="BY481" s="90"/>
      <c r="BZ481" s="90"/>
      <c r="CA481" s="90"/>
      <c r="CB481" s="90"/>
      <c r="CC481" s="90"/>
      <c r="CD481" s="90"/>
      <c r="CE481" s="90"/>
      <c r="CF481" s="90"/>
      <c r="CG481" s="90"/>
      <c r="CH481" s="90"/>
      <c r="CI481" s="90"/>
      <c r="CJ481" s="90"/>
      <c r="CK481" s="90"/>
      <c r="CL481" s="90"/>
      <c r="CM481" s="90"/>
      <c r="CN481" s="90"/>
      <c r="CO481" s="90"/>
      <c r="CP481" s="90"/>
      <c r="CQ481" s="90"/>
      <c r="CR481" s="90"/>
      <c r="CS481" s="90"/>
      <c r="CT481" s="90"/>
      <c r="CU481" s="90"/>
      <c r="CV481" s="90"/>
      <c r="CW481" s="90"/>
      <c r="CX481" s="90"/>
      <c r="CY481" s="90"/>
      <c r="CZ481" s="90"/>
      <c r="DA481" s="90"/>
      <c r="DB481" s="90"/>
      <c r="DC481" s="90"/>
      <c r="DD481" s="90"/>
      <c r="DE481" s="90"/>
      <c r="DF481" s="90"/>
      <c r="DG481" s="90"/>
      <c r="DH481" s="90"/>
      <c r="DI481" s="90"/>
      <c r="DJ481" s="90"/>
      <c r="DK481" s="90"/>
      <c r="DL481" s="90"/>
    </row>
    <row r="482" s="249" customFormat="1" ht="17.8" customHeight="1" spans="1:116">
      <c r="A482" s="263"/>
      <c r="B482" s="267"/>
      <c r="C482" s="264"/>
      <c r="D482" s="261"/>
      <c r="E482" s="310"/>
      <c r="F482" s="265"/>
      <c r="G482" s="45"/>
      <c r="H482" s="46" t="s">
        <v>47</v>
      </c>
      <c r="I482" s="46">
        <f t="shared" si="92"/>
        <v>0</v>
      </c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  <c r="AB482" s="275"/>
      <c r="AC482" s="275"/>
      <c r="AD482" s="275"/>
      <c r="AE482" s="275"/>
      <c r="AF482" s="275"/>
      <c r="AG482" s="275"/>
      <c r="AH482" s="275"/>
      <c r="AI482" s="275"/>
      <c r="AJ482" s="275"/>
      <c r="AK482" s="275"/>
      <c r="AL482" s="275"/>
      <c r="AM482" s="275"/>
      <c r="AN482" s="275"/>
      <c r="AO482" s="65"/>
      <c r="AP482" s="285"/>
      <c r="AQ482" s="286"/>
      <c r="AR482" s="286"/>
      <c r="AS482" s="32"/>
      <c r="AT482" s="32"/>
      <c r="AU482" s="285"/>
      <c r="AV482" s="285"/>
      <c r="AW482" s="285"/>
      <c r="AX482" s="285"/>
      <c r="AY482" s="285"/>
      <c r="AZ482" s="285"/>
      <c r="BA482" s="285"/>
      <c r="BB482" s="285"/>
      <c r="BC482" s="285"/>
      <c r="BD482" s="285"/>
      <c r="BE482" s="285"/>
      <c r="BF482" s="285"/>
      <c r="BG482" s="285"/>
      <c r="BH482" s="285"/>
      <c r="BI482" s="285"/>
      <c r="BJ482" s="285"/>
      <c r="BK482" s="285"/>
      <c r="BL482" s="285"/>
      <c r="BM482" s="285"/>
      <c r="BN482" s="285"/>
      <c r="BO482" s="285"/>
      <c r="BP482" s="285"/>
      <c r="BQ482" s="285"/>
      <c r="BR482" s="285"/>
      <c r="BS482" s="285"/>
      <c r="BT482" s="285"/>
      <c r="BU482" s="285"/>
      <c r="BV482" s="285"/>
      <c r="BW482" s="285"/>
      <c r="BX482" s="285"/>
      <c r="BY482" s="285"/>
      <c r="BZ482" s="285"/>
      <c r="CA482" s="285"/>
      <c r="CB482" s="285"/>
      <c r="CC482" s="285"/>
      <c r="CD482" s="285"/>
      <c r="CE482" s="285"/>
      <c r="CF482" s="285"/>
      <c r="CG482" s="285"/>
      <c r="CH482" s="285"/>
      <c r="CI482" s="285"/>
      <c r="CJ482" s="285"/>
      <c r="CK482" s="285"/>
      <c r="CL482" s="285"/>
      <c r="CM482" s="285"/>
      <c r="CN482" s="285"/>
      <c r="CO482" s="285"/>
      <c r="CP482" s="285"/>
      <c r="CQ482" s="285"/>
      <c r="CR482" s="285"/>
      <c r="CS482" s="285"/>
      <c r="CT482" s="285"/>
      <c r="CU482" s="285"/>
      <c r="CV482" s="285"/>
      <c r="CW482" s="285"/>
      <c r="CX482" s="285"/>
      <c r="CY482" s="285"/>
      <c r="CZ482" s="285"/>
      <c r="DA482" s="285"/>
      <c r="DB482" s="285"/>
      <c r="DC482" s="285"/>
      <c r="DD482" s="285"/>
      <c r="DE482" s="285"/>
      <c r="DF482" s="285"/>
      <c r="DG482" s="285"/>
      <c r="DH482" s="285"/>
      <c r="DI482" s="285"/>
      <c r="DJ482" s="285"/>
      <c r="DK482" s="285"/>
      <c r="DL482" s="285"/>
    </row>
    <row r="483" s="248" customFormat="1" ht="17.8" customHeight="1" spans="1:116">
      <c r="A483" s="258">
        <v>188</v>
      </c>
      <c r="B483" s="267"/>
      <c r="C483" s="260"/>
      <c r="D483" s="266"/>
      <c r="E483" s="309"/>
      <c r="F483" s="262" t="s">
        <v>45</v>
      </c>
      <c r="G483" s="39">
        <f t="shared" si="91"/>
        <v>0</v>
      </c>
      <c r="H483" s="40" t="s">
        <v>46</v>
      </c>
      <c r="I483" s="40">
        <f t="shared" si="92"/>
        <v>0</v>
      </c>
      <c r="J483" s="277"/>
      <c r="K483" s="277"/>
      <c r="L483" s="277"/>
      <c r="M483" s="277"/>
      <c r="N483" s="277"/>
      <c r="O483" s="277"/>
      <c r="P483" s="277"/>
      <c r="Q483" s="277"/>
      <c r="R483" s="277"/>
      <c r="S483" s="277"/>
      <c r="T483" s="277"/>
      <c r="U483" s="277"/>
      <c r="V483" s="277"/>
      <c r="W483" s="277"/>
      <c r="X483" s="277"/>
      <c r="Y483" s="277"/>
      <c r="Z483" s="277"/>
      <c r="AA483" s="277"/>
      <c r="AB483" s="277"/>
      <c r="AC483" s="277"/>
      <c r="AD483" s="277"/>
      <c r="AE483" s="277"/>
      <c r="AF483" s="277"/>
      <c r="AG483" s="277"/>
      <c r="AH483" s="277"/>
      <c r="AI483" s="277"/>
      <c r="AJ483" s="277"/>
      <c r="AK483" s="277"/>
      <c r="AL483" s="277"/>
      <c r="AM483" s="277"/>
      <c r="AN483" s="277"/>
      <c r="AO483" s="67"/>
      <c r="AP483" s="90"/>
      <c r="AQ483" s="284"/>
      <c r="AR483" s="284"/>
      <c r="AS483" s="99"/>
      <c r="AT483" s="99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  <c r="BO483" s="90"/>
      <c r="BP483" s="90"/>
      <c r="BQ483" s="90"/>
      <c r="BR483" s="90"/>
      <c r="BS483" s="90"/>
      <c r="BT483" s="90"/>
      <c r="BU483" s="90"/>
      <c r="BV483" s="90"/>
      <c r="BW483" s="90"/>
      <c r="BX483" s="90"/>
      <c r="BY483" s="90"/>
      <c r="BZ483" s="90"/>
      <c r="CA483" s="90"/>
      <c r="CB483" s="90"/>
      <c r="CC483" s="90"/>
      <c r="CD483" s="90"/>
      <c r="CE483" s="90"/>
      <c r="CF483" s="90"/>
      <c r="CG483" s="90"/>
      <c r="CH483" s="90"/>
      <c r="CI483" s="90"/>
      <c r="CJ483" s="90"/>
      <c r="CK483" s="90"/>
      <c r="CL483" s="90"/>
      <c r="CM483" s="90"/>
      <c r="CN483" s="90"/>
      <c r="CO483" s="90"/>
      <c r="CP483" s="90"/>
      <c r="CQ483" s="90"/>
      <c r="CR483" s="90"/>
      <c r="CS483" s="90"/>
      <c r="CT483" s="90"/>
      <c r="CU483" s="90"/>
      <c r="CV483" s="90"/>
      <c r="CW483" s="90"/>
      <c r="CX483" s="90"/>
      <c r="CY483" s="90"/>
      <c r="CZ483" s="90"/>
      <c r="DA483" s="90"/>
      <c r="DB483" s="90"/>
      <c r="DC483" s="90"/>
      <c r="DD483" s="90"/>
      <c r="DE483" s="90"/>
      <c r="DF483" s="90"/>
      <c r="DG483" s="90"/>
      <c r="DH483" s="90"/>
      <c r="DI483" s="90"/>
      <c r="DJ483" s="90"/>
      <c r="DK483" s="90"/>
      <c r="DL483" s="90"/>
    </row>
    <row r="484" s="249" customFormat="1" ht="17.8" customHeight="1" spans="1:116">
      <c r="A484" s="263"/>
      <c r="B484" s="267"/>
      <c r="C484" s="264"/>
      <c r="D484" s="261"/>
      <c r="E484" s="310"/>
      <c r="F484" s="265"/>
      <c r="G484" s="45"/>
      <c r="H484" s="46" t="s">
        <v>47</v>
      </c>
      <c r="I484" s="46">
        <f t="shared" si="92"/>
        <v>0</v>
      </c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  <c r="AB484" s="275"/>
      <c r="AC484" s="275"/>
      <c r="AD484" s="275"/>
      <c r="AE484" s="275"/>
      <c r="AF484" s="275"/>
      <c r="AG484" s="275"/>
      <c r="AH484" s="275"/>
      <c r="AI484" s="275"/>
      <c r="AJ484" s="275"/>
      <c r="AK484" s="275"/>
      <c r="AL484" s="275"/>
      <c r="AM484" s="275"/>
      <c r="AN484" s="275"/>
      <c r="AO484" s="65"/>
      <c r="AP484" s="285"/>
      <c r="AQ484" s="286"/>
      <c r="AR484" s="286"/>
      <c r="AS484" s="32"/>
      <c r="AT484" s="32"/>
      <c r="AU484" s="285"/>
      <c r="AV484" s="285"/>
      <c r="AW484" s="285"/>
      <c r="AX484" s="285"/>
      <c r="AY484" s="285"/>
      <c r="AZ484" s="285"/>
      <c r="BA484" s="285"/>
      <c r="BB484" s="285"/>
      <c r="BC484" s="285"/>
      <c r="BD484" s="285"/>
      <c r="BE484" s="285"/>
      <c r="BF484" s="285"/>
      <c r="BG484" s="285"/>
      <c r="BH484" s="285"/>
      <c r="BI484" s="285"/>
      <c r="BJ484" s="285"/>
      <c r="BK484" s="285"/>
      <c r="BL484" s="285"/>
      <c r="BM484" s="285"/>
      <c r="BN484" s="285"/>
      <c r="BO484" s="285"/>
      <c r="BP484" s="285"/>
      <c r="BQ484" s="285"/>
      <c r="BR484" s="285"/>
      <c r="BS484" s="285"/>
      <c r="BT484" s="285"/>
      <c r="BU484" s="285"/>
      <c r="BV484" s="285"/>
      <c r="BW484" s="285"/>
      <c r="BX484" s="285"/>
      <c r="BY484" s="285"/>
      <c r="BZ484" s="285"/>
      <c r="CA484" s="285"/>
      <c r="CB484" s="285"/>
      <c r="CC484" s="285"/>
      <c r="CD484" s="285"/>
      <c r="CE484" s="285"/>
      <c r="CF484" s="285"/>
      <c r="CG484" s="285"/>
      <c r="CH484" s="285"/>
      <c r="CI484" s="285"/>
      <c r="CJ484" s="285"/>
      <c r="CK484" s="285"/>
      <c r="CL484" s="285"/>
      <c r="CM484" s="285"/>
      <c r="CN484" s="285"/>
      <c r="CO484" s="285"/>
      <c r="CP484" s="285"/>
      <c r="CQ484" s="285"/>
      <c r="CR484" s="285"/>
      <c r="CS484" s="285"/>
      <c r="CT484" s="285"/>
      <c r="CU484" s="285"/>
      <c r="CV484" s="285"/>
      <c r="CW484" s="285"/>
      <c r="CX484" s="285"/>
      <c r="CY484" s="285"/>
      <c r="CZ484" s="285"/>
      <c r="DA484" s="285"/>
      <c r="DB484" s="285"/>
      <c r="DC484" s="285"/>
      <c r="DD484" s="285"/>
      <c r="DE484" s="285"/>
      <c r="DF484" s="285"/>
      <c r="DG484" s="285"/>
      <c r="DH484" s="285"/>
      <c r="DI484" s="285"/>
      <c r="DJ484" s="285"/>
      <c r="DK484" s="285"/>
      <c r="DL484" s="285"/>
    </row>
    <row r="485" s="248" customFormat="1" ht="17.8" customHeight="1" spans="1:116">
      <c r="A485" s="258">
        <v>189</v>
      </c>
      <c r="B485" s="267"/>
      <c r="C485" s="260"/>
      <c r="D485" s="261"/>
      <c r="E485" s="309"/>
      <c r="F485" s="262" t="s">
        <v>45</v>
      </c>
      <c r="G485" s="39">
        <f t="shared" si="91"/>
        <v>0</v>
      </c>
      <c r="H485" s="40" t="s">
        <v>46</v>
      </c>
      <c r="I485" s="40">
        <f t="shared" si="92"/>
        <v>0</v>
      </c>
      <c r="J485" s="277"/>
      <c r="K485" s="277"/>
      <c r="L485" s="277"/>
      <c r="M485" s="277"/>
      <c r="N485" s="277"/>
      <c r="O485" s="277"/>
      <c r="P485" s="277"/>
      <c r="Q485" s="277"/>
      <c r="R485" s="277"/>
      <c r="S485" s="277"/>
      <c r="T485" s="277"/>
      <c r="U485" s="277"/>
      <c r="V485" s="277"/>
      <c r="W485" s="277"/>
      <c r="X485" s="277"/>
      <c r="Y485" s="277"/>
      <c r="Z485" s="277"/>
      <c r="AA485" s="277"/>
      <c r="AB485" s="277"/>
      <c r="AC485" s="277"/>
      <c r="AD485" s="277"/>
      <c r="AE485" s="277"/>
      <c r="AF485" s="277"/>
      <c r="AG485" s="277"/>
      <c r="AH485" s="277"/>
      <c r="AI485" s="277"/>
      <c r="AJ485" s="277"/>
      <c r="AK485" s="277"/>
      <c r="AL485" s="277"/>
      <c r="AM485" s="277"/>
      <c r="AN485" s="277"/>
      <c r="AO485" s="67"/>
      <c r="AP485" s="90"/>
      <c r="AQ485" s="284"/>
      <c r="AR485" s="284"/>
      <c r="AS485" s="99"/>
      <c r="AT485" s="99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  <c r="BO485" s="90"/>
      <c r="BP485" s="90"/>
      <c r="BQ485" s="90"/>
      <c r="BR485" s="90"/>
      <c r="BS485" s="90"/>
      <c r="BT485" s="90"/>
      <c r="BU485" s="90"/>
      <c r="BV485" s="90"/>
      <c r="BW485" s="90"/>
      <c r="BX485" s="90"/>
      <c r="BY485" s="90"/>
      <c r="BZ485" s="90"/>
      <c r="CA485" s="90"/>
      <c r="CB485" s="90"/>
      <c r="CC485" s="90"/>
      <c r="CD485" s="90"/>
      <c r="CE485" s="90"/>
      <c r="CF485" s="90"/>
      <c r="CG485" s="90"/>
      <c r="CH485" s="90"/>
      <c r="CI485" s="90"/>
      <c r="CJ485" s="90"/>
      <c r="CK485" s="90"/>
      <c r="CL485" s="90"/>
      <c r="CM485" s="90"/>
      <c r="CN485" s="90"/>
      <c r="CO485" s="90"/>
      <c r="CP485" s="90"/>
      <c r="CQ485" s="90"/>
      <c r="CR485" s="90"/>
      <c r="CS485" s="90"/>
      <c r="CT485" s="90"/>
      <c r="CU485" s="90"/>
      <c r="CV485" s="90"/>
      <c r="CW485" s="90"/>
      <c r="CX485" s="90"/>
      <c r="CY485" s="90"/>
      <c r="CZ485" s="90"/>
      <c r="DA485" s="90"/>
      <c r="DB485" s="90"/>
      <c r="DC485" s="90"/>
      <c r="DD485" s="90"/>
      <c r="DE485" s="90"/>
      <c r="DF485" s="90"/>
      <c r="DG485" s="90"/>
      <c r="DH485" s="90"/>
      <c r="DI485" s="90"/>
      <c r="DJ485" s="90"/>
      <c r="DK485" s="90"/>
      <c r="DL485" s="90"/>
    </row>
    <row r="486" s="249" customFormat="1" ht="17.8" customHeight="1" spans="1:116">
      <c r="A486" s="263"/>
      <c r="B486" s="267"/>
      <c r="C486" s="264"/>
      <c r="D486" s="261"/>
      <c r="E486" s="310"/>
      <c r="F486" s="265"/>
      <c r="G486" s="45"/>
      <c r="H486" s="46" t="s">
        <v>47</v>
      </c>
      <c r="I486" s="46">
        <f t="shared" si="92"/>
        <v>0</v>
      </c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  <c r="AB486" s="275"/>
      <c r="AC486" s="275"/>
      <c r="AD486" s="275"/>
      <c r="AE486" s="275"/>
      <c r="AF486" s="275"/>
      <c r="AG486" s="275"/>
      <c r="AH486" s="275"/>
      <c r="AI486" s="275"/>
      <c r="AJ486" s="275"/>
      <c r="AK486" s="275"/>
      <c r="AL486" s="275"/>
      <c r="AM486" s="275"/>
      <c r="AN486" s="275"/>
      <c r="AO486" s="65"/>
      <c r="AP486" s="285"/>
      <c r="AQ486" s="286"/>
      <c r="AR486" s="286"/>
      <c r="AS486" s="32"/>
      <c r="AT486" s="32"/>
      <c r="AU486" s="285"/>
      <c r="AV486" s="285"/>
      <c r="AW486" s="285"/>
      <c r="AX486" s="285"/>
      <c r="AY486" s="285"/>
      <c r="AZ486" s="285"/>
      <c r="BA486" s="285"/>
      <c r="BB486" s="285"/>
      <c r="BC486" s="285"/>
      <c r="BD486" s="285"/>
      <c r="BE486" s="285"/>
      <c r="BF486" s="285"/>
      <c r="BG486" s="285"/>
      <c r="BH486" s="285"/>
      <c r="BI486" s="285"/>
      <c r="BJ486" s="285"/>
      <c r="BK486" s="285"/>
      <c r="BL486" s="285"/>
      <c r="BM486" s="285"/>
      <c r="BN486" s="285"/>
      <c r="BO486" s="285"/>
      <c r="BP486" s="285"/>
      <c r="BQ486" s="285"/>
      <c r="BR486" s="285"/>
      <c r="BS486" s="285"/>
      <c r="BT486" s="285"/>
      <c r="BU486" s="285"/>
      <c r="BV486" s="285"/>
      <c r="BW486" s="285"/>
      <c r="BX486" s="285"/>
      <c r="BY486" s="285"/>
      <c r="BZ486" s="285"/>
      <c r="CA486" s="285"/>
      <c r="CB486" s="285"/>
      <c r="CC486" s="285"/>
      <c r="CD486" s="285"/>
      <c r="CE486" s="285"/>
      <c r="CF486" s="285"/>
      <c r="CG486" s="285"/>
      <c r="CH486" s="285"/>
      <c r="CI486" s="285"/>
      <c r="CJ486" s="285"/>
      <c r="CK486" s="285"/>
      <c r="CL486" s="285"/>
      <c r="CM486" s="285"/>
      <c r="CN486" s="285"/>
      <c r="CO486" s="285"/>
      <c r="CP486" s="285"/>
      <c r="CQ486" s="285"/>
      <c r="CR486" s="285"/>
      <c r="CS486" s="285"/>
      <c r="CT486" s="285"/>
      <c r="CU486" s="285"/>
      <c r="CV486" s="285"/>
      <c r="CW486" s="285"/>
      <c r="CX486" s="285"/>
      <c r="CY486" s="285"/>
      <c r="CZ486" s="285"/>
      <c r="DA486" s="285"/>
      <c r="DB486" s="285"/>
      <c r="DC486" s="285"/>
      <c r="DD486" s="285"/>
      <c r="DE486" s="285"/>
      <c r="DF486" s="285"/>
      <c r="DG486" s="285"/>
      <c r="DH486" s="285"/>
      <c r="DI486" s="285"/>
      <c r="DJ486" s="285"/>
      <c r="DK486" s="285"/>
      <c r="DL486" s="285"/>
    </row>
    <row r="487" s="248" customFormat="1" ht="17.8" customHeight="1" spans="1:116">
      <c r="A487" s="258">
        <v>190</v>
      </c>
      <c r="B487" s="267"/>
      <c r="C487" s="260"/>
      <c r="D487" s="266"/>
      <c r="E487" s="309"/>
      <c r="F487" s="262" t="s">
        <v>45</v>
      </c>
      <c r="G487" s="39">
        <f t="shared" ref="G487:G491" si="93">E487+I487-I488</f>
        <v>0</v>
      </c>
      <c r="H487" s="40" t="s">
        <v>46</v>
      </c>
      <c r="I487" s="40">
        <f t="shared" si="92"/>
        <v>0</v>
      </c>
      <c r="J487" s="277"/>
      <c r="K487" s="277"/>
      <c r="L487" s="277"/>
      <c r="M487" s="277"/>
      <c r="N487" s="277"/>
      <c r="O487" s="277"/>
      <c r="P487" s="277"/>
      <c r="Q487" s="277"/>
      <c r="R487" s="277"/>
      <c r="S487" s="277"/>
      <c r="T487" s="277"/>
      <c r="U487" s="277"/>
      <c r="V487" s="277"/>
      <c r="W487" s="277"/>
      <c r="X487" s="277"/>
      <c r="Y487" s="277"/>
      <c r="Z487" s="277"/>
      <c r="AA487" s="277"/>
      <c r="AB487" s="277"/>
      <c r="AC487" s="277"/>
      <c r="AD487" s="277"/>
      <c r="AE487" s="277"/>
      <c r="AF487" s="277"/>
      <c r="AG487" s="277"/>
      <c r="AH487" s="277"/>
      <c r="AI487" s="277"/>
      <c r="AJ487" s="277"/>
      <c r="AK487" s="277"/>
      <c r="AL487" s="277"/>
      <c r="AM487" s="277"/>
      <c r="AN487" s="277"/>
      <c r="AO487" s="67"/>
      <c r="AP487" s="90"/>
      <c r="AQ487" s="284"/>
      <c r="AR487" s="284"/>
      <c r="AS487" s="99"/>
      <c r="AT487" s="99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  <c r="BO487" s="90"/>
      <c r="BP487" s="90"/>
      <c r="BQ487" s="90"/>
      <c r="BR487" s="90"/>
      <c r="BS487" s="90"/>
      <c r="BT487" s="90"/>
      <c r="BU487" s="90"/>
      <c r="BV487" s="90"/>
      <c r="BW487" s="90"/>
      <c r="BX487" s="90"/>
      <c r="BY487" s="90"/>
      <c r="BZ487" s="90"/>
      <c r="CA487" s="90"/>
      <c r="CB487" s="90"/>
      <c r="CC487" s="90"/>
      <c r="CD487" s="90"/>
      <c r="CE487" s="90"/>
      <c r="CF487" s="90"/>
      <c r="CG487" s="90"/>
      <c r="CH487" s="90"/>
      <c r="CI487" s="90"/>
      <c r="CJ487" s="90"/>
      <c r="CK487" s="90"/>
      <c r="CL487" s="90"/>
      <c r="CM487" s="90"/>
      <c r="CN487" s="90"/>
      <c r="CO487" s="90"/>
      <c r="CP487" s="90"/>
      <c r="CQ487" s="90"/>
      <c r="CR487" s="90"/>
      <c r="CS487" s="90"/>
      <c r="CT487" s="90"/>
      <c r="CU487" s="90"/>
      <c r="CV487" s="90"/>
      <c r="CW487" s="90"/>
      <c r="CX487" s="90"/>
      <c r="CY487" s="90"/>
      <c r="CZ487" s="90"/>
      <c r="DA487" s="90"/>
      <c r="DB487" s="90"/>
      <c r="DC487" s="90"/>
      <c r="DD487" s="90"/>
      <c r="DE487" s="90"/>
      <c r="DF487" s="90"/>
      <c r="DG487" s="90"/>
      <c r="DH487" s="90"/>
      <c r="DI487" s="90"/>
      <c r="DJ487" s="90"/>
      <c r="DK487" s="90"/>
      <c r="DL487" s="90"/>
    </row>
    <row r="488" s="249" customFormat="1" ht="17.8" customHeight="1" spans="1:116">
      <c r="A488" s="263"/>
      <c r="B488" s="267"/>
      <c r="C488" s="264"/>
      <c r="D488" s="261"/>
      <c r="E488" s="310"/>
      <c r="F488" s="265"/>
      <c r="G488" s="45"/>
      <c r="H488" s="46" t="s">
        <v>47</v>
      </c>
      <c r="I488" s="46">
        <f t="shared" si="92"/>
        <v>0</v>
      </c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  <c r="AB488" s="275"/>
      <c r="AC488" s="275"/>
      <c r="AD488" s="275"/>
      <c r="AE488" s="275"/>
      <c r="AF488" s="275"/>
      <c r="AG488" s="275"/>
      <c r="AH488" s="275"/>
      <c r="AI488" s="275"/>
      <c r="AJ488" s="275"/>
      <c r="AK488" s="275"/>
      <c r="AL488" s="275"/>
      <c r="AM488" s="275"/>
      <c r="AN488" s="275"/>
      <c r="AO488" s="65"/>
      <c r="AP488" s="285"/>
      <c r="AQ488" s="286"/>
      <c r="AR488" s="286"/>
      <c r="AS488" s="32"/>
      <c r="AT488" s="32"/>
      <c r="AU488" s="285"/>
      <c r="AV488" s="285"/>
      <c r="AW488" s="285"/>
      <c r="AX488" s="285"/>
      <c r="AY488" s="285"/>
      <c r="AZ488" s="285"/>
      <c r="BA488" s="285"/>
      <c r="BB488" s="285"/>
      <c r="BC488" s="285"/>
      <c r="BD488" s="285"/>
      <c r="BE488" s="285"/>
      <c r="BF488" s="285"/>
      <c r="BG488" s="285"/>
      <c r="BH488" s="285"/>
      <c r="BI488" s="285"/>
      <c r="BJ488" s="285"/>
      <c r="BK488" s="285"/>
      <c r="BL488" s="285"/>
      <c r="BM488" s="285"/>
      <c r="BN488" s="285"/>
      <c r="BO488" s="285"/>
      <c r="BP488" s="285"/>
      <c r="BQ488" s="285"/>
      <c r="BR488" s="285"/>
      <c r="BS488" s="285"/>
      <c r="BT488" s="285"/>
      <c r="BU488" s="285"/>
      <c r="BV488" s="285"/>
      <c r="BW488" s="285"/>
      <c r="BX488" s="285"/>
      <c r="BY488" s="285"/>
      <c r="BZ488" s="285"/>
      <c r="CA488" s="285"/>
      <c r="CB488" s="285"/>
      <c r="CC488" s="285"/>
      <c r="CD488" s="285"/>
      <c r="CE488" s="285"/>
      <c r="CF488" s="285"/>
      <c r="CG488" s="285"/>
      <c r="CH488" s="285"/>
      <c r="CI488" s="285"/>
      <c r="CJ488" s="285"/>
      <c r="CK488" s="285"/>
      <c r="CL488" s="285"/>
      <c r="CM488" s="285"/>
      <c r="CN488" s="285"/>
      <c r="CO488" s="285"/>
      <c r="CP488" s="285"/>
      <c r="CQ488" s="285"/>
      <c r="CR488" s="285"/>
      <c r="CS488" s="285"/>
      <c r="CT488" s="285"/>
      <c r="CU488" s="285"/>
      <c r="CV488" s="285"/>
      <c r="CW488" s="285"/>
      <c r="CX488" s="285"/>
      <c r="CY488" s="285"/>
      <c r="CZ488" s="285"/>
      <c r="DA488" s="285"/>
      <c r="DB488" s="285"/>
      <c r="DC488" s="285"/>
      <c r="DD488" s="285"/>
      <c r="DE488" s="285"/>
      <c r="DF488" s="285"/>
      <c r="DG488" s="285"/>
      <c r="DH488" s="285"/>
      <c r="DI488" s="285"/>
      <c r="DJ488" s="285"/>
      <c r="DK488" s="285"/>
      <c r="DL488" s="285"/>
    </row>
    <row r="489" s="248" customFormat="1" ht="17.8" customHeight="1" spans="1:116">
      <c r="A489" s="258">
        <v>191</v>
      </c>
      <c r="B489" s="259"/>
      <c r="C489" s="260"/>
      <c r="D489" s="261"/>
      <c r="E489" s="309"/>
      <c r="F489" s="262" t="s">
        <v>45</v>
      </c>
      <c r="G489" s="39">
        <f t="shared" si="93"/>
        <v>0</v>
      </c>
      <c r="H489" s="40" t="s">
        <v>46</v>
      </c>
      <c r="I489" s="40">
        <f t="shared" si="92"/>
        <v>0</v>
      </c>
      <c r="J489" s="277"/>
      <c r="K489" s="277"/>
      <c r="L489" s="277"/>
      <c r="M489" s="277"/>
      <c r="N489" s="277"/>
      <c r="O489" s="277"/>
      <c r="P489" s="277"/>
      <c r="Q489" s="277"/>
      <c r="R489" s="277"/>
      <c r="S489" s="277"/>
      <c r="T489" s="277"/>
      <c r="U489" s="277"/>
      <c r="V489" s="277"/>
      <c r="W489" s="277"/>
      <c r="X489" s="277"/>
      <c r="Y489" s="277"/>
      <c r="Z489" s="277"/>
      <c r="AA489" s="277"/>
      <c r="AB489" s="277"/>
      <c r="AC489" s="277"/>
      <c r="AD489" s="277"/>
      <c r="AE489" s="277"/>
      <c r="AF489" s="277"/>
      <c r="AG489" s="277"/>
      <c r="AH489" s="277"/>
      <c r="AI489" s="277"/>
      <c r="AJ489" s="277"/>
      <c r="AK489" s="277"/>
      <c r="AL489" s="277"/>
      <c r="AM489" s="277"/>
      <c r="AN489" s="277"/>
      <c r="AO489" s="67"/>
      <c r="AP489" s="90"/>
      <c r="AQ489" s="284"/>
      <c r="AR489" s="284"/>
      <c r="AS489" s="99"/>
      <c r="AT489" s="99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  <c r="BO489" s="90"/>
      <c r="BP489" s="90"/>
      <c r="BQ489" s="90"/>
      <c r="BR489" s="90"/>
      <c r="BS489" s="90"/>
      <c r="BT489" s="90"/>
      <c r="BU489" s="90"/>
      <c r="BV489" s="90"/>
      <c r="BW489" s="90"/>
      <c r="BX489" s="90"/>
      <c r="BY489" s="90"/>
      <c r="BZ489" s="90"/>
      <c r="CA489" s="90"/>
      <c r="CB489" s="90"/>
      <c r="CC489" s="90"/>
      <c r="CD489" s="90"/>
      <c r="CE489" s="90"/>
      <c r="CF489" s="90"/>
      <c r="CG489" s="90"/>
      <c r="CH489" s="90"/>
      <c r="CI489" s="90"/>
      <c r="CJ489" s="90"/>
      <c r="CK489" s="90"/>
      <c r="CL489" s="90"/>
      <c r="CM489" s="90"/>
      <c r="CN489" s="90"/>
      <c r="CO489" s="90"/>
      <c r="CP489" s="90"/>
      <c r="CQ489" s="90"/>
      <c r="CR489" s="90"/>
      <c r="CS489" s="90"/>
      <c r="CT489" s="90"/>
      <c r="CU489" s="90"/>
      <c r="CV489" s="90"/>
      <c r="CW489" s="90"/>
      <c r="CX489" s="90"/>
      <c r="CY489" s="90"/>
      <c r="CZ489" s="90"/>
      <c r="DA489" s="90"/>
      <c r="DB489" s="90"/>
      <c r="DC489" s="90"/>
      <c r="DD489" s="90"/>
      <c r="DE489" s="90"/>
      <c r="DF489" s="90"/>
      <c r="DG489" s="90"/>
      <c r="DH489" s="90"/>
      <c r="DI489" s="90"/>
      <c r="DJ489" s="90"/>
      <c r="DK489" s="90"/>
      <c r="DL489" s="90"/>
    </row>
    <row r="490" s="249" customFormat="1" ht="17.8" customHeight="1" spans="1:116">
      <c r="A490" s="263"/>
      <c r="B490" s="259"/>
      <c r="C490" s="264"/>
      <c r="D490" s="261"/>
      <c r="E490" s="310"/>
      <c r="F490" s="265"/>
      <c r="G490" s="45"/>
      <c r="H490" s="46" t="s">
        <v>47</v>
      </c>
      <c r="I490" s="46">
        <f t="shared" si="92"/>
        <v>0</v>
      </c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  <c r="AB490" s="275"/>
      <c r="AC490" s="275"/>
      <c r="AD490" s="275"/>
      <c r="AE490" s="275"/>
      <c r="AF490" s="275"/>
      <c r="AG490" s="275"/>
      <c r="AH490" s="275"/>
      <c r="AI490" s="275"/>
      <c r="AJ490" s="275"/>
      <c r="AK490" s="275"/>
      <c r="AL490" s="275"/>
      <c r="AM490" s="275"/>
      <c r="AN490" s="275"/>
      <c r="AO490" s="65"/>
      <c r="AP490" s="285"/>
      <c r="AQ490" s="286"/>
      <c r="AR490" s="286"/>
      <c r="AS490" s="32"/>
      <c r="AT490" s="32"/>
      <c r="AU490" s="285"/>
      <c r="AV490" s="285"/>
      <c r="AW490" s="285"/>
      <c r="AX490" s="285"/>
      <c r="AY490" s="285"/>
      <c r="AZ490" s="285"/>
      <c r="BA490" s="285"/>
      <c r="BB490" s="285"/>
      <c r="BC490" s="285"/>
      <c r="BD490" s="285"/>
      <c r="BE490" s="285"/>
      <c r="BF490" s="285"/>
      <c r="BG490" s="285"/>
      <c r="BH490" s="285"/>
      <c r="BI490" s="285"/>
      <c r="BJ490" s="285"/>
      <c r="BK490" s="285"/>
      <c r="BL490" s="285"/>
      <c r="BM490" s="285"/>
      <c r="BN490" s="285"/>
      <c r="BO490" s="285"/>
      <c r="BP490" s="285"/>
      <c r="BQ490" s="285"/>
      <c r="BR490" s="285"/>
      <c r="BS490" s="285"/>
      <c r="BT490" s="285"/>
      <c r="BU490" s="285"/>
      <c r="BV490" s="285"/>
      <c r="BW490" s="285"/>
      <c r="BX490" s="285"/>
      <c r="BY490" s="285"/>
      <c r="BZ490" s="285"/>
      <c r="CA490" s="285"/>
      <c r="CB490" s="285"/>
      <c r="CC490" s="285"/>
      <c r="CD490" s="285"/>
      <c r="CE490" s="285"/>
      <c r="CF490" s="285"/>
      <c r="CG490" s="285"/>
      <c r="CH490" s="285"/>
      <c r="CI490" s="285"/>
      <c r="CJ490" s="285"/>
      <c r="CK490" s="285"/>
      <c r="CL490" s="285"/>
      <c r="CM490" s="285"/>
      <c r="CN490" s="285"/>
      <c r="CO490" s="285"/>
      <c r="CP490" s="285"/>
      <c r="CQ490" s="285"/>
      <c r="CR490" s="285"/>
      <c r="CS490" s="285"/>
      <c r="CT490" s="285"/>
      <c r="CU490" s="285"/>
      <c r="CV490" s="285"/>
      <c r="CW490" s="285"/>
      <c r="CX490" s="285"/>
      <c r="CY490" s="285"/>
      <c r="CZ490" s="285"/>
      <c r="DA490" s="285"/>
      <c r="DB490" s="285"/>
      <c r="DC490" s="285"/>
      <c r="DD490" s="285"/>
      <c r="DE490" s="285"/>
      <c r="DF490" s="285"/>
      <c r="DG490" s="285"/>
      <c r="DH490" s="285"/>
      <c r="DI490" s="285"/>
      <c r="DJ490" s="285"/>
      <c r="DK490" s="285"/>
      <c r="DL490" s="285"/>
    </row>
    <row r="491" s="248" customFormat="1" ht="17.8" customHeight="1" spans="1:116">
      <c r="A491" s="258">
        <v>192</v>
      </c>
      <c r="B491" s="267"/>
      <c r="C491" s="260"/>
      <c r="D491" s="266"/>
      <c r="E491" s="309"/>
      <c r="F491" s="262" t="s">
        <v>45</v>
      </c>
      <c r="G491" s="39">
        <f t="shared" si="93"/>
        <v>0</v>
      </c>
      <c r="H491" s="40" t="s">
        <v>46</v>
      </c>
      <c r="I491" s="40">
        <f t="shared" si="92"/>
        <v>0</v>
      </c>
      <c r="J491" s="277"/>
      <c r="K491" s="277"/>
      <c r="L491" s="277"/>
      <c r="M491" s="277"/>
      <c r="N491" s="277"/>
      <c r="O491" s="277"/>
      <c r="P491" s="277"/>
      <c r="Q491" s="277"/>
      <c r="R491" s="277"/>
      <c r="S491" s="277"/>
      <c r="T491" s="277"/>
      <c r="U491" s="277"/>
      <c r="V491" s="277"/>
      <c r="W491" s="277"/>
      <c r="X491" s="277"/>
      <c r="Y491" s="277"/>
      <c r="Z491" s="277"/>
      <c r="AA491" s="277"/>
      <c r="AB491" s="277"/>
      <c r="AC491" s="277"/>
      <c r="AD491" s="277"/>
      <c r="AE491" s="277"/>
      <c r="AF491" s="277"/>
      <c r="AG491" s="277"/>
      <c r="AH491" s="277"/>
      <c r="AI491" s="277"/>
      <c r="AJ491" s="277"/>
      <c r="AK491" s="277"/>
      <c r="AL491" s="277"/>
      <c r="AM491" s="277"/>
      <c r="AN491" s="277"/>
      <c r="AO491" s="67"/>
      <c r="AP491" s="90"/>
      <c r="AQ491" s="284"/>
      <c r="AR491" s="284"/>
      <c r="AS491" s="99"/>
      <c r="AT491" s="99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  <c r="BO491" s="90"/>
      <c r="BP491" s="90"/>
      <c r="BQ491" s="90"/>
      <c r="BR491" s="90"/>
      <c r="BS491" s="90"/>
      <c r="BT491" s="90"/>
      <c r="BU491" s="90"/>
      <c r="BV491" s="90"/>
      <c r="BW491" s="90"/>
      <c r="BX491" s="90"/>
      <c r="BY491" s="90"/>
      <c r="BZ491" s="90"/>
      <c r="CA491" s="90"/>
      <c r="CB491" s="90"/>
      <c r="CC491" s="90"/>
      <c r="CD491" s="90"/>
      <c r="CE491" s="90"/>
      <c r="CF491" s="90"/>
      <c r="CG491" s="90"/>
      <c r="CH491" s="90"/>
      <c r="CI491" s="90"/>
      <c r="CJ491" s="90"/>
      <c r="CK491" s="90"/>
      <c r="CL491" s="90"/>
      <c r="CM491" s="90"/>
      <c r="CN491" s="90"/>
      <c r="CO491" s="90"/>
      <c r="CP491" s="90"/>
      <c r="CQ491" s="90"/>
      <c r="CR491" s="90"/>
      <c r="CS491" s="90"/>
      <c r="CT491" s="90"/>
      <c r="CU491" s="90"/>
      <c r="CV491" s="90"/>
      <c r="CW491" s="90"/>
      <c r="CX491" s="90"/>
      <c r="CY491" s="90"/>
      <c r="CZ491" s="90"/>
      <c r="DA491" s="90"/>
      <c r="DB491" s="90"/>
      <c r="DC491" s="90"/>
      <c r="DD491" s="90"/>
      <c r="DE491" s="90"/>
      <c r="DF491" s="90"/>
      <c r="DG491" s="90"/>
      <c r="DH491" s="90"/>
      <c r="DI491" s="90"/>
      <c r="DJ491" s="90"/>
      <c r="DK491" s="90"/>
      <c r="DL491" s="90"/>
    </row>
    <row r="492" s="249" customFormat="1" ht="17.8" customHeight="1" spans="1:116">
      <c r="A492" s="263"/>
      <c r="B492" s="267"/>
      <c r="C492" s="264"/>
      <c r="D492" s="261"/>
      <c r="E492" s="310"/>
      <c r="F492" s="265"/>
      <c r="G492" s="45"/>
      <c r="H492" s="46" t="s">
        <v>47</v>
      </c>
      <c r="I492" s="46">
        <f t="shared" si="92"/>
        <v>0</v>
      </c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  <c r="AB492" s="275"/>
      <c r="AC492" s="275"/>
      <c r="AD492" s="275"/>
      <c r="AE492" s="275"/>
      <c r="AF492" s="275"/>
      <c r="AG492" s="275"/>
      <c r="AH492" s="275"/>
      <c r="AI492" s="275"/>
      <c r="AJ492" s="275"/>
      <c r="AK492" s="275"/>
      <c r="AL492" s="275"/>
      <c r="AM492" s="275"/>
      <c r="AN492" s="275"/>
      <c r="AO492" s="65"/>
      <c r="AP492" s="285"/>
      <c r="AQ492" s="286"/>
      <c r="AR492" s="286"/>
      <c r="AS492" s="32"/>
      <c r="AT492" s="32"/>
      <c r="AU492" s="285"/>
      <c r="AV492" s="285"/>
      <c r="AW492" s="285"/>
      <c r="AX492" s="285"/>
      <c r="AY492" s="285"/>
      <c r="AZ492" s="285"/>
      <c r="BA492" s="285"/>
      <c r="BB492" s="285"/>
      <c r="BC492" s="285"/>
      <c r="BD492" s="285"/>
      <c r="BE492" s="285"/>
      <c r="BF492" s="285"/>
      <c r="BG492" s="285"/>
      <c r="BH492" s="285"/>
      <c r="BI492" s="285"/>
      <c r="BJ492" s="285"/>
      <c r="BK492" s="285"/>
      <c r="BL492" s="285"/>
      <c r="BM492" s="285"/>
      <c r="BN492" s="285"/>
      <c r="BO492" s="285"/>
      <c r="BP492" s="285"/>
      <c r="BQ492" s="285"/>
      <c r="BR492" s="285"/>
      <c r="BS492" s="285"/>
      <c r="BT492" s="285"/>
      <c r="BU492" s="285"/>
      <c r="BV492" s="285"/>
      <c r="BW492" s="285"/>
      <c r="BX492" s="285"/>
      <c r="BY492" s="285"/>
      <c r="BZ492" s="285"/>
      <c r="CA492" s="285"/>
      <c r="CB492" s="285"/>
      <c r="CC492" s="285"/>
      <c r="CD492" s="285"/>
      <c r="CE492" s="285"/>
      <c r="CF492" s="285"/>
      <c r="CG492" s="285"/>
      <c r="CH492" s="285"/>
      <c r="CI492" s="285"/>
      <c r="CJ492" s="285"/>
      <c r="CK492" s="285"/>
      <c r="CL492" s="285"/>
      <c r="CM492" s="285"/>
      <c r="CN492" s="285"/>
      <c r="CO492" s="285"/>
      <c r="CP492" s="285"/>
      <c r="CQ492" s="285"/>
      <c r="CR492" s="285"/>
      <c r="CS492" s="285"/>
      <c r="CT492" s="285"/>
      <c r="CU492" s="285"/>
      <c r="CV492" s="285"/>
      <c r="CW492" s="285"/>
      <c r="CX492" s="285"/>
      <c r="CY492" s="285"/>
      <c r="CZ492" s="285"/>
      <c r="DA492" s="285"/>
      <c r="DB492" s="285"/>
      <c r="DC492" s="285"/>
      <c r="DD492" s="285"/>
      <c r="DE492" s="285"/>
      <c r="DF492" s="285"/>
      <c r="DG492" s="285"/>
      <c r="DH492" s="285"/>
      <c r="DI492" s="285"/>
      <c r="DJ492" s="285"/>
      <c r="DK492" s="285"/>
      <c r="DL492" s="285"/>
    </row>
    <row r="493" s="248" customFormat="1" ht="17.8" customHeight="1" spans="1:116">
      <c r="A493" s="258">
        <v>193</v>
      </c>
      <c r="B493" s="259"/>
      <c r="C493" s="260"/>
      <c r="D493" s="266"/>
      <c r="E493" s="309"/>
      <c r="F493" s="262" t="s">
        <v>45</v>
      </c>
      <c r="G493" s="39">
        <f t="shared" ref="G493:G497" si="94">E493+I493-I494</f>
        <v>0</v>
      </c>
      <c r="H493" s="40" t="s">
        <v>46</v>
      </c>
      <c r="I493" s="40">
        <f t="shared" si="92"/>
        <v>0</v>
      </c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  <c r="W493" s="277"/>
      <c r="X493" s="277"/>
      <c r="Y493" s="277"/>
      <c r="Z493" s="277"/>
      <c r="AA493" s="277"/>
      <c r="AB493" s="277"/>
      <c r="AC493" s="277"/>
      <c r="AD493" s="277"/>
      <c r="AE493" s="277"/>
      <c r="AF493" s="277"/>
      <c r="AG493" s="277"/>
      <c r="AH493" s="277"/>
      <c r="AI493" s="277"/>
      <c r="AJ493" s="277"/>
      <c r="AK493" s="277"/>
      <c r="AL493" s="277"/>
      <c r="AM493" s="277"/>
      <c r="AN493" s="277"/>
      <c r="AO493" s="67"/>
      <c r="AP493" s="90"/>
      <c r="AQ493" s="284"/>
      <c r="AR493" s="284"/>
      <c r="AS493" s="99"/>
      <c r="AT493" s="99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  <c r="BO493" s="90"/>
      <c r="BP493" s="90"/>
      <c r="BQ493" s="90"/>
      <c r="BR493" s="90"/>
      <c r="BS493" s="90"/>
      <c r="BT493" s="90"/>
      <c r="BU493" s="90"/>
      <c r="BV493" s="90"/>
      <c r="BW493" s="90"/>
      <c r="BX493" s="90"/>
      <c r="BY493" s="90"/>
      <c r="BZ493" s="90"/>
      <c r="CA493" s="90"/>
      <c r="CB493" s="90"/>
      <c r="CC493" s="90"/>
      <c r="CD493" s="90"/>
      <c r="CE493" s="90"/>
      <c r="CF493" s="90"/>
      <c r="CG493" s="90"/>
      <c r="CH493" s="90"/>
      <c r="CI493" s="90"/>
      <c r="CJ493" s="90"/>
      <c r="CK493" s="90"/>
      <c r="CL493" s="90"/>
      <c r="CM493" s="90"/>
      <c r="CN493" s="90"/>
      <c r="CO493" s="90"/>
      <c r="CP493" s="90"/>
      <c r="CQ493" s="90"/>
      <c r="CR493" s="90"/>
      <c r="CS493" s="90"/>
      <c r="CT493" s="90"/>
      <c r="CU493" s="90"/>
      <c r="CV493" s="90"/>
      <c r="CW493" s="90"/>
      <c r="CX493" s="90"/>
      <c r="CY493" s="90"/>
      <c r="CZ493" s="90"/>
      <c r="DA493" s="90"/>
      <c r="DB493" s="90"/>
      <c r="DC493" s="90"/>
      <c r="DD493" s="90"/>
      <c r="DE493" s="90"/>
      <c r="DF493" s="90"/>
      <c r="DG493" s="90"/>
      <c r="DH493" s="90"/>
      <c r="DI493" s="90"/>
      <c r="DJ493" s="90"/>
      <c r="DK493" s="90"/>
      <c r="DL493" s="90"/>
    </row>
    <row r="494" s="249" customFormat="1" ht="17.8" customHeight="1" spans="1:116">
      <c r="A494" s="263"/>
      <c r="B494" s="259"/>
      <c r="C494" s="264"/>
      <c r="D494" s="261"/>
      <c r="E494" s="310"/>
      <c r="F494" s="265"/>
      <c r="G494" s="45"/>
      <c r="H494" s="46" t="s">
        <v>47</v>
      </c>
      <c r="I494" s="46">
        <f t="shared" si="92"/>
        <v>0</v>
      </c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  <c r="AB494" s="275"/>
      <c r="AC494" s="275"/>
      <c r="AD494" s="275"/>
      <c r="AE494" s="275"/>
      <c r="AF494" s="275"/>
      <c r="AG494" s="275"/>
      <c r="AH494" s="275"/>
      <c r="AI494" s="275"/>
      <c r="AJ494" s="275"/>
      <c r="AK494" s="275"/>
      <c r="AL494" s="275"/>
      <c r="AM494" s="275"/>
      <c r="AN494" s="275"/>
      <c r="AO494" s="65"/>
      <c r="AP494" s="285"/>
      <c r="AQ494" s="286"/>
      <c r="AR494" s="286"/>
      <c r="AS494" s="32"/>
      <c r="AT494" s="32"/>
      <c r="AU494" s="285"/>
      <c r="AV494" s="285"/>
      <c r="AW494" s="285"/>
      <c r="AX494" s="285"/>
      <c r="AY494" s="285"/>
      <c r="AZ494" s="285"/>
      <c r="BA494" s="285"/>
      <c r="BB494" s="285"/>
      <c r="BC494" s="285"/>
      <c r="BD494" s="285"/>
      <c r="BE494" s="285"/>
      <c r="BF494" s="285"/>
      <c r="BG494" s="285"/>
      <c r="BH494" s="285"/>
      <c r="BI494" s="285"/>
      <c r="BJ494" s="285"/>
      <c r="BK494" s="285"/>
      <c r="BL494" s="285"/>
      <c r="BM494" s="285"/>
      <c r="BN494" s="285"/>
      <c r="BO494" s="285"/>
      <c r="BP494" s="285"/>
      <c r="BQ494" s="285"/>
      <c r="BR494" s="285"/>
      <c r="BS494" s="285"/>
      <c r="BT494" s="285"/>
      <c r="BU494" s="285"/>
      <c r="BV494" s="285"/>
      <c r="BW494" s="285"/>
      <c r="BX494" s="285"/>
      <c r="BY494" s="285"/>
      <c r="BZ494" s="285"/>
      <c r="CA494" s="285"/>
      <c r="CB494" s="285"/>
      <c r="CC494" s="285"/>
      <c r="CD494" s="285"/>
      <c r="CE494" s="285"/>
      <c r="CF494" s="285"/>
      <c r="CG494" s="285"/>
      <c r="CH494" s="285"/>
      <c r="CI494" s="285"/>
      <c r="CJ494" s="285"/>
      <c r="CK494" s="285"/>
      <c r="CL494" s="285"/>
      <c r="CM494" s="285"/>
      <c r="CN494" s="285"/>
      <c r="CO494" s="285"/>
      <c r="CP494" s="285"/>
      <c r="CQ494" s="285"/>
      <c r="CR494" s="285"/>
      <c r="CS494" s="285"/>
      <c r="CT494" s="285"/>
      <c r="CU494" s="285"/>
      <c r="CV494" s="285"/>
      <c r="CW494" s="285"/>
      <c r="CX494" s="285"/>
      <c r="CY494" s="285"/>
      <c r="CZ494" s="285"/>
      <c r="DA494" s="285"/>
      <c r="DB494" s="285"/>
      <c r="DC494" s="285"/>
      <c r="DD494" s="285"/>
      <c r="DE494" s="285"/>
      <c r="DF494" s="285"/>
      <c r="DG494" s="285"/>
      <c r="DH494" s="285"/>
      <c r="DI494" s="285"/>
      <c r="DJ494" s="285"/>
      <c r="DK494" s="285"/>
      <c r="DL494" s="285"/>
    </row>
    <row r="495" s="248" customFormat="1" ht="17.8" customHeight="1" spans="1:116">
      <c r="A495" s="258">
        <v>194</v>
      </c>
      <c r="B495" s="267"/>
      <c r="C495" s="260"/>
      <c r="D495" s="261"/>
      <c r="E495" s="309"/>
      <c r="F495" s="262" t="s">
        <v>45</v>
      </c>
      <c r="G495" s="39">
        <f t="shared" si="94"/>
        <v>0</v>
      </c>
      <c r="H495" s="40" t="s">
        <v>46</v>
      </c>
      <c r="I495" s="40">
        <f t="shared" si="92"/>
        <v>0</v>
      </c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  <c r="W495" s="277"/>
      <c r="X495" s="277"/>
      <c r="Y495" s="277"/>
      <c r="Z495" s="277"/>
      <c r="AA495" s="277"/>
      <c r="AB495" s="277"/>
      <c r="AC495" s="277"/>
      <c r="AD495" s="277"/>
      <c r="AE495" s="277"/>
      <c r="AF495" s="277"/>
      <c r="AG495" s="277"/>
      <c r="AH495" s="277"/>
      <c r="AI495" s="277"/>
      <c r="AJ495" s="277"/>
      <c r="AK495" s="277"/>
      <c r="AL495" s="277"/>
      <c r="AM495" s="277"/>
      <c r="AN495" s="277"/>
      <c r="AO495" s="67"/>
      <c r="AP495" s="90"/>
      <c r="AQ495" s="284"/>
      <c r="AR495" s="284"/>
      <c r="AS495" s="99"/>
      <c r="AT495" s="99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  <c r="BO495" s="90"/>
      <c r="BP495" s="90"/>
      <c r="BQ495" s="90"/>
      <c r="BR495" s="90"/>
      <c r="BS495" s="90"/>
      <c r="BT495" s="90"/>
      <c r="BU495" s="90"/>
      <c r="BV495" s="90"/>
      <c r="BW495" s="90"/>
      <c r="BX495" s="90"/>
      <c r="BY495" s="90"/>
      <c r="BZ495" s="90"/>
      <c r="CA495" s="90"/>
      <c r="CB495" s="90"/>
      <c r="CC495" s="90"/>
      <c r="CD495" s="90"/>
      <c r="CE495" s="90"/>
      <c r="CF495" s="90"/>
      <c r="CG495" s="90"/>
      <c r="CH495" s="90"/>
      <c r="CI495" s="90"/>
      <c r="CJ495" s="90"/>
      <c r="CK495" s="90"/>
      <c r="CL495" s="90"/>
      <c r="CM495" s="90"/>
      <c r="CN495" s="90"/>
      <c r="CO495" s="90"/>
      <c r="CP495" s="90"/>
      <c r="CQ495" s="90"/>
      <c r="CR495" s="90"/>
      <c r="CS495" s="90"/>
      <c r="CT495" s="90"/>
      <c r="CU495" s="90"/>
      <c r="CV495" s="90"/>
      <c r="CW495" s="90"/>
      <c r="CX495" s="90"/>
      <c r="CY495" s="90"/>
      <c r="CZ495" s="90"/>
      <c r="DA495" s="90"/>
      <c r="DB495" s="90"/>
      <c r="DC495" s="90"/>
      <c r="DD495" s="90"/>
      <c r="DE495" s="90"/>
      <c r="DF495" s="90"/>
      <c r="DG495" s="90"/>
      <c r="DH495" s="90"/>
      <c r="DI495" s="90"/>
      <c r="DJ495" s="90"/>
      <c r="DK495" s="90"/>
      <c r="DL495" s="90"/>
    </row>
    <row r="496" s="249" customFormat="1" ht="17.8" customHeight="1" spans="1:116">
      <c r="A496" s="263"/>
      <c r="B496" s="267"/>
      <c r="C496" s="264"/>
      <c r="D496" s="261"/>
      <c r="E496" s="310"/>
      <c r="F496" s="265"/>
      <c r="G496" s="45"/>
      <c r="H496" s="46" t="s">
        <v>47</v>
      </c>
      <c r="I496" s="46">
        <f t="shared" si="92"/>
        <v>0</v>
      </c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  <c r="AB496" s="275"/>
      <c r="AC496" s="275"/>
      <c r="AD496" s="275"/>
      <c r="AE496" s="275"/>
      <c r="AF496" s="275"/>
      <c r="AG496" s="275"/>
      <c r="AH496" s="275"/>
      <c r="AI496" s="275"/>
      <c r="AJ496" s="275"/>
      <c r="AK496" s="275"/>
      <c r="AL496" s="275"/>
      <c r="AM496" s="275"/>
      <c r="AN496" s="275"/>
      <c r="AO496" s="65"/>
      <c r="AP496" s="285"/>
      <c r="AQ496" s="286"/>
      <c r="AR496" s="286"/>
      <c r="AS496" s="32"/>
      <c r="AT496" s="32"/>
      <c r="AU496" s="285"/>
      <c r="AV496" s="285"/>
      <c r="AW496" s="285"/>
      <c r="AX496" s="285"/>
      <c r="AY496" s="285"/>
      <c r="AZ496" s="285"/>
      <c r="BA496" s="285"/>
      <c r="BB496" s="285"/>
      <c r="BC496" s="285"/>
      <c r="BD496" s="285"/>
      <c r="BE496" s="285"/>
      <c r="BF496" s="285"/>
      <c r="BG496" s="285"/>
      <c r="BH496" s="285"/>
      <c r="BI496" s="285"/>
      <c r="BJ496" s="285"/>
      <c r="BK496" s="285"/>
      <c r="BL496" s="285"/>
      <c r="BM496" s="285"/>
      <c r="BN496" s="285"/>
      <c r="BO496" s="285"/>
      <c r="BP496" s="285"/>
      <c r="BQ496" s="285"/>
      <c r="BR496" s="285"/>
      <c r="BS496" s="285"/>
      <c r="BT496" s="285"/>
      <c r="BU496" s="285"/>
      <c r="BV496" s="285"/>
      <c r="BW496" s="285"/>
      <c r="BX496" s="285"/>
      <c r="BY496" s="285"/>
      <c r="BZ496" s="285"/>
      <c r="CA496" s="285"/>
      <c r="CB496" s="285"/>
      <c r="CC496" s="285"/>
      <c r="CD496" s="285"/>
      <c r="CE496" s="285"/>
      <c r="CF496" s="285"/>
      <c r="CG496" s="285"/>
      <c r="CH496" s="285"/>
      <c r="CI496" s="285"/>
      <c r="CJ496" s="285"/>
      <c r="CK496" s="285"/>
      <c r="CL496" s="285"/>
      <c r="CM496" s="285"/>
      <c r="CN496" s="285"/>
      <c r="CO496" s="285"/>
      <c r="CP496" s="285"/>
      <c r="CQ496" s="285"/>
      <c r="CR496" s="285"/>
      <c r="CS496" s="285"/>
      <c r="CT496" s="285"/>
      <c r="CU496" s="285"/>
      <c r="CV496" s="285"/>
      <c r="CW496" s="285"/>
      <c r="CX496" s="285"/>
      <c r="CY496" s="285"/>
      <c r="CZ496" s="285"/>
      <c r="DA496" s="285"/>
      <c r="DB496" s="285"/>
      <c r="DC496" s="285"/>
      <c r="DD496" s="285"/>
      <c r="DE496" s="285"/>
      <c r="DF496" s="285"/>
      <c r="DG496" s="285"/>
      <c r="DH496" s="285"/>
      <c r="DI496" s="285"/>
      <c r="DJ496" s="285"/>
      <c r="DK496" s="285"/>
      <c r="DL496" s="285"/>
    </row>
    <row r="497" s="248" customFormat="1" ht="17.8" customHeight="1" spans="1:116">
      <c r="A497" s="258">
        <v>195</v>
      </c>
      <c r="B497" s="267"/>
      <c r="C497" s="260"/>
      <c r="D497" s="261"/>
      <c r="E497" s="309"/>
      <c r="F497" s="262" t="s">
        <v>45</v>
      </c>
      <c r="G497" s="39">
        <f t="shared" si="94"/>
        <v>0</v>
      </c>
      <c r="H497" s="40" t="s">
        <v>46</v>
      </c>
      <c r="I497" s="40">
        <f t="shared" si="92"/>
        <v>0</v>
      </c>
      <c r="J497" s="277"/>
      <c r="K497" s="277"/>
      <c r="L497" s="277"/>
      <c r="M497" s="277"/>
      <c r="N497" s="277"/>
      <c r="O497" s="277"/>
      <c r="P497" s="277"/>
      <c r="Q497" s="277"/>
      <c r="R497" s="277"/>
      <c r="S497" s="277"/>
      <c r="T497" s="277"/>
      <c r="U497" s="277"/>
      <c r="V497" s="277"/>
      <c r="W497" s="277"/>
      <c r="X497" s="277"/>
      <c r="Y497" s="277"/>
      <c r="Z497" s="277"/>
      <c r="AA497" s="277"/>
      <c r="AB497" s="277"/>
      <c r="AC497" s="277"/>
      <c r="AD497" s="277"/>
      <c r="AE497" s="277"/>
      <c r="AF497" s="277"/>
      <c r="AG497" s="277"/>
      <c r="AH497" s="277"/>
      <c r="AI497" s="277"/>
      <c r="AJ497" s="277"/>
      <c r="AK497" s="277"/>
      <c r="AL497" s="277"/>
      <c r="AM497" s="277"/>
      <c r="AN497" s="277"/>
      <c r="AO497" s="67"/>
      <c r="AP497" s="90"/>
      <c r="AQ497" s="284"/>
      <c r="AR497" s="284"/>
      <c r="AS497" s="99"/>
      <c r="AT497" s="99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  <c r="BO497" s="90"/>
      <c r="BP497" s="90"/>
      <c r="BQ497" s="90"/>
      <c r="BR497" s="90"/>
      <c r="BS497" s="90"/>
      <c r="BT497" s="90"/>
      <c r="BU497" s="90"/>
      <c r="BV497" s="90"/>
      <c r="BW497" s="90"/>
      <c r="BX497" s="90"/>
      <c r="BY497" s="90"/>
      <c r="BZ497" s="90"/>
      <c r="CA497" s="90"/>
      <c r="CB497" s="90"/>
      <c r="CC497" s="90"/>
      <c r="CD497" s="90"/>
      <c r="CE497" s="90"/>
      <c r="CF497" s="90"/>
      <c r="CG497" s="90"/>
      <c r="CH497" s="90"/>
      <c r="CI497" s="90"/>
      <c r="CJ497" s="90"/>
      <c r="CK497" s="90"/>
      <c r="CL497" s="90"/>
      <c r="CM497" s="90"/>
      <c r="CN497" s="90"/>
      <c r="CO497" s="90"/>
      <c r="CP497" s="90"/>
      <c r="CQ497" s="90"/>
      <c r="CR497" s="90"/>
      <c r="CS497" s="90"/>
      <c r="CT497" s="90"/>
      <c r="CU497" s="90"/>
      <c r="CV497" s="90"/>
      <c r="CW497" s="90"/>
      <c r="CX497" s="90"/>
      <c r="CY497" s="90"/>
      <c r="CZ497" s="90"/>
      <c r="DA497" s="90"/>
      <c r="DB497" s="90"/>
      <c r="DC497" s="90"/>
      <c r="DD497" s="90"/>
      <c r="DE497" s="90"/>
      <c r="DF497" s="90"/>
      <c r="DG497" s="90"/>
      <c r="DH497" s="90"/>
      <c r="DI497" s="90"/>
      <c r="DJ497" s="90"/>
      <c r="DK497" s="90"/>
      <c r="DL497" s="90"/>
    </row>
    <row r="498" s="249" customFormat="1" ht="17.8" customHeight="1" spans="1:116">
      <c r="A498" s="263"/>
      <c r="B498" s="267"/>
      <c r="C498" s="264"/>
      <c r="D498" s="261"/>
      <c r="E498" s="310"/>
      <c r="F498" s="265"/>
      <c r="G498" s="45"/>
      <c r="H498" s="46" t="s">
        <v>47</v>
      </c>
      <c r="I498" s="46">
        <f t="shared" si="92"/>
        <v>0</v>
      </c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  <c r="AB498" s="275"/>
      <c r="AC498" s="275"/>
      <c r="AD498" s="275"/>
      <c r="AE498" s="275"/>
      <c r="AF498" s="275"/>
      <c r="AG498" s="275"/>
      <c r="AH498" s="275"/>
      <c r="AI498" s="275"/>
      <c r="AJ498" s="275"/>
      <c r="AK498" s="275"/>
      <c r="AL498" s="275"/>
      <c r="AM498" s="275"/>
      <c r="AN498" s="275"/>
      <c r="AO498" s="65"/>
      <c r="AP498" s="285"/>
      <c r="AQ498" s="286"/>
      <c r="AR498" s="286"/>
      <c r="AS498" s="32"/>
      <c r="AT498" s="32"/>
      <c r="AU498" s="285"/>
      <c r="AV498" s="285"/>
      <c r="AW498" s="285"/>
      <c r="AX498" s="285"/>
      <c r="AY498" s="285"/>
      <c r="AZ498" s="285"/>
      <c r="BA498" s="285"/>
      <c r="BB498" s="285"/>
      <c r="BC498" s="285"/>
      <c r="BD498" s="285"/>
      <c r="BE498" s="285"/>
      <c r="BF498" s="285"/>
      <c r="BG498" s="285"/>
      <c r="BH498" s="285"/>
      <c r="BI498" s="285"/>
      <c r="BJ498" s="285"/>
      <c r="BK498" s="285"/>
      <c r="BL498" s="285"/>
      <c r="BM498" s="285"/>
      <c r="BN498" s="285"/>
      <c r="BO498" s="285"/>
      <c r="BP498" s="285"/>
      <c r="BQ498" s="285"/>
      <c r="BR498" s="285"/>
      <c r="BS498" s="285"/>
      <c r="BT498" s="285"/>
      <c r="BU498" s="285"/>
      <c r="BV498" s="285"/>
      <c r="BW498" s="285"/>
      <c r="BX498" s="285"/>
      <c r="BY498" s="285"/>
      <c r="BZ498" s="285"/>
      <c r="CA498" s="285"/>
      <c r="CB498" s="285"/>
      <c r="CC498" s="285"/>
      <c r="CD498" s="285"/>
      <c r="CE498" s="285"/>
      <c r="CF498" s="285"/>
      <c r="CG498" s="285"/>
      <c r="CH498" s="285"/>
      <c r="CI498" s="285"/>
      <c r="CJ498" s="285"/>
      <c r="CK498" s="285"/>
      <c r="CL498" s="285"/>
      <c r="CM498" s="285"/>
      <c r="CN498" s="285"/>
      <c r="CO498" s="285"/>
      <c r="CP498" s="285"/>
      <c r="CQ498" s="285"/>
      <c r="CR498" s="285"/>
      <c r="CS498" s="285"/>
      <c r="CT498" s="285"/>
      <c r="CU498" s="285"/>
      <c r="CV498" s="285"/>
      <c r="CW498" s="285"/>
      <c r="CX498" s="285"/>
      <c r="CY498" s="285"/>
      <c r="CZ498" s="285"/>
      <c r="DA498" s="285"/>
      <c r="DB498" s="285"/>
      <c r="DC498" s="285"/>
      <c r="DD498" s="285"/>
      <c r="DE498" s="285"/>
      <c r="DF498" s="285"/>
      <c r="DG498" s="285"/>
      <c r="DH498" s="285"/>
      <c r="DI498" s="285"/>
      <c r="DJ498" s="285"/>
      <c r="DK498" s="285"/>
      <c r="DL498" s="285"/>
    </row>
    <row r="499" s="248" customFormat="1" ht="17.8" customHeight="1" spans="1:116">
      <c r="A499" s="258">
        <v>196</v>
      </c>
      <c r="B499" s="267"/>
      <c r="C499" s="260"/>
      <c r="D499" s="266"/>
      <c r="E499" s="309"/>
      <c r="F499" s="262" t="s">
        <v>45</v>
      </c>
      <c r="G499" s="39">
        <f t="shared" ref="G499:G503" si="95">E499+I499-I500</f>
        <v>0</v>
      </c>
      <c r="H499" s="40" t="s">
        <v>46</v>
      </c>
      <c r="I499" s="40">
        <f t="shared" si="92"/>
        <v>0</v>
      </c>
      <c r="J499" s="277"/>
      <c r="K499" s="277"/>
      <c r="L499" s="277"/>
      <c r="M499" s="277"/>
      <c r="N499" s="277"/>
      <c r="O499" s="277"/>
      <c r="P499" s="277"/>
      <c r="Q499" s="277"/>
      <c r="R499" s="277"/>
      <c r="S499" s="277"/>
      <c r="T499" s="277"/>
      <c r="U499" s="277"/>
      <c r="V499" s="277"/>
      <c r="W499" s="277"/>
      <c r="X499" s="277"/>
      <c r="Y499" s="277"/>
      <c r="Z499" s="277"/>
      <c r="AA499" s="277"/>
      <c r="AB499" s="277"/>
      <c r="AC499" s="277"/>
      <c r="AD499" s="277"/>
      <c r="AE499" s="277"/>
      <c r="AF499" s="277"/>
      <c r="AG499" s="277"/>
      <c r="AH499" s="277"/>
      <c r="AI499" s="277"/>
      <c r="AJ499" s="277"/>
      <c r="AK499" s="277"/>
      <c r="AL499" s="277"/>
      <c r="AM499" s="277"/>
      <c r="AN499" s="277"/>
      <c r="AO499" s="67"/>
      <c r="AP499" s="90"/>
      <c r="AQ499" s="284"/>
      <c r="AR499" s="284"/>
      <c r="AS499" s="99"/>
      <c r="AT499" s="99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  <c r="BO499" s="90"/>
      <c r="BP499" s="90"/>
      <c r="BQ499" s="90"/>
      <c r="BR499" s="90"/>
      <c r="BS499" s="90"/>
      <c r="BT499" s="90"/>
      <c r="BU499" s="90"/>
      <c r="BV499" s="90"/>
      <c r="BW499" s="90"/>
      <c r="BX499" s="90"/>
      <c r="BY499" s="90"/>
      <c r="BZ499" s="90"/>
      <c r="CA499" s="90"/>
      <c r="CB499" s="90"/>
      <c r="CC499" s="90"/>
      <c r="CD499" s="90"/>
      <c r="CE499" s="90"/>
      <c r="CF499" s="90"/>
      <c r="CG499" s="90"/>
      <c r="CH499" s="90"/>
      <c r="CI499" s="90"/>
      <c r="CJ499" s="90"/>
      <c r="CK499" s="90"/>
      <c r="CL499" s="90"/>
      <c r="CM499" s="90"/>
      <c r="CN499" s="90"/>
      <c r="CO499" s="90"/>
      <c r="CP499" s="90"/>
      <c r="CQ499" s="90"/>
      <c r="CR499" s="90"/>
      <c r="CS499" s="90"/>
      <c r="CT499" s="90"/>
      <c r="CU499" s="90"/>
      <c r="CV499" s="90"/>
      <c r="CW499" s="90"/>
      <c r="CX499" s="90"/>
      <c r="CY499" s="90"/>
      <c r="CZ499" s="90"/>
      <c r="DA499" s="90"/>
      <c r="DB499" s="90"/>
      <c r="DC499" s="90"/>
      <c r="DD499" s="90"/>
      <c r="DE499" s="90"/>
      <c r="DF499" s="90"/>
      <c r="DG499" s="90"/>
      <c r="DH499" s="90"/>
      <c r="DI499" s="90"/>
      <c r="DJ499" s="90"/>
      <c r="DK499" s="90"/>
      <c r="DL499" s="90"/>
    </row>
    <row r="500" s="249" customFormat="1" ht="17.8" customHeight="1" spans="1:116">
      <c r="A500" s="263"/>
      <c r="B500" s="267"/>
      <c r="C500" s="264"/>
      <c r="D500" s="261"/>
      <c r="E500" s="310"/>
      <c r="F500" s="265"/>
      <c r="G500" s="45"/>
      <c r="H500" s="46" t="s">
        <v>47</v>
      </c>
      <c r="I500" s="46">
        <f t="shared" si="92"/>
        <v>0</v>
      </c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  <c r="AB500" s="275"/>
      <c r="AC500" s="275"/>
      <c r="AD500" s="275"/>
      <c r="AE500" s="275"/>
      <c r="AF500" s="275"/>
      <c r="AG500" s="275"/>
      <c r="AH500" s="275"/>
      <c r="AI500" s="275"/>
      <c r="AJ500" s="275"/>
      <c r="AK500" s="275"/>
      <c r="AL500" s="275"/>
      <c r="AM500" s="275"/>
      <c r="AN500" s="275"/>
      <c r="AO500" s="65"/>
      <c r="AP500" s="285"/>
      <c r="AQ500" s="286"/>
      <c r="AR500" s="286"/>
      <c r="AS500" s="32"/>
      <c r="AT500" s="32"/>
      <c r="AU500" s="285"/>
      <c r="AV500" s="285"/>
      <c r="AW500" s="285"/>
      <c r="AX500" s="285"/>
      <c r="AY500" s="285"/>
      <c r="AZ500" s="285"/>
      <c r="BA500" s="285"/>
      <c r="BB500" s="285"/>
      <c r="BC500" s="285"/>
      <c r="BD500" s="285"/>
      <c r="BE500" s="285"/>
      <c r="BF500" s="285"/>
      <c r="BG500" s="285"/>
      <c r="BH500" s="285"/>
      <c r="BI500" s="285"/>
      <c r="BJ500" s="285"/>
      <c r="BK500" s="285"/>
      <c r="BL500" s="285"/>
      <c r="BM500" s="285"/>
      <c r="BN500" s="285"/>
      <c r="BO500" s="285"/>
      <c r="BP500" s="285"/>
      <c r="BQ500" s="285"/>
      <c r="BR500" s="285"/>
      <c r="BS500" s="285"/>
      <c r="BT500" s="285"/>
      <c r="BU500" s="285"/>
      <c r="BV500" s="285"/>
      <c r="BW500" s="285"/>
      <c r="BX500" s="285"/>
      <c r="BY500" s="285"/>
      <c r="BZ500" s="285"/>
      <c r="CA500" s="285"/>
      <c r="CB500" s="285"/>
      <c r="CC500" s="285"/>
      <c r="CD500" s="285"/>
      <c r="CE500" s="285"/>
      <c r="CF500" s="285"/>
      <c r="CG500" s="285"/>
      <c r="CH500" s="285"/>
      <c r="CI500" s="285"/>
      <c r="CJ500" s="285"/>
      <c r="CK500" s="285"/>
      <c r="CL500" s="285"/>
      <c r="CM500" s="285"/>
      <c r="CN500" s="285"/>
      <c r="CO500" s="285"/>
      <c r="CP500" s="285"/>
      <c r="CQ500" s="285"/>
      <c r="CR500" s="285"/>
      <c r="CS500" s="285"/>
      <c r="CT500" s="285"/>
      <c r="CU500" s="285"/>
      <c r="CV500" s="285"/>
      <c r="CW500" s="285"/>
      <c r="CX500" s="285"/>
      <c r="CY500" s="285"/>
      <c r="CZ500" s="285"/>
      <c r="DA500" s="285"/>
      <c r="DB500" s="285"/>
      <c r="DC500" s="285"/>
      <c r="DD500" s="285"/>
      <c r="DE500" s="285"/>
      <c r="DF500" s="285"/>
      <c r="DG500" s="285"/>
      <c r="DH500" s="285"/>
      <c r="DI500" s="285"/>
      <c r="DJ500" s="285"/>
      <c r="DK500" s="285"/>
      <c r="DL500" s="285"/>
    </row>
    <row r="501" s="248" customFormat="1" ht="17.8" customHeight="1" spans="1:116">
      <c r="A501" s="258">
        <v>197</v>
      </c>
      <c r="B501" s="267"/>
      <c r="C501" s="260"/>
      <c r="D501" s="261"/>
      <c r="E501" s="309"/>
      <c r="F501" s="262" t="s">
        <v>45</v>
      </c>
      <c r="G501" s="39">
        <f t="shared" si="95"/>
        <v>0</v>
      </c>
      <c r="H501" s="40" t="s">
        <v>46</v>
      </c>
      <c r="I501" s="40">
        <f t="shared" si="92"/>
        <v>0</v>
      </c>
      <c r="J501" s="277"/>
      <c r="K501" s="277"/>
      <c r="L501" s="277"/>
      <c r="M501" s="277"/>
      <c r="N501" s="277"/>
      <c r="O501" s="277"/>
      <c r="P501" s="277"/>
      <c r="Q501" s="277"/>
      <c r="R501" s="277"/>
      <c r="S501" s="277"/>
      <c r="T501" s="277"/>
      <c r="U501" s="277"/>
      <c r="V501" s="277"/>
      <c r="W501" s="277"/>
      <c r="X501" s="277"/>
      <c r="Y501" s="277"/>
      <c r="Z501" s="277"/>
      <c r="AA501" s="277"/>
      <c r="AB501" s="277"/>
      <c r="AC501" s="277"/>
      <c r="AD501" s="277"/>
      <c r="AE501" s="277"/>
      <c r="AF501" s="277"/>
      <c r="AG501" s="277"/>
      <c r="AH501" s="277"/>
      <c r="AI501" s="277"/>
      <c r="AJ501" s="277"/>
      <c r="AK501" s="277"/>
      <c r="AL501" s="277"/>
      <c r="AM501" s="277"/>
      <c r="AN501" s="277"/>
      <c r="AO501" s="67"/>
      <c r="AP501" s="90"/>
      <c r="AQ501" s="284"/>
      <c r="AR501" s="284"/>
      <c r="AS501" s="99"/>
      <c r="AT501" s="99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  <c r="BO501" s="90"/>
      <c r="BP501" s="90"/>
      <c r="BQ501" s="90"/>
      <c r="BR501" s="90"/>
      <c r="BS501" s="90"/>
      <c r="BT501" s="90"/>
      <c r="BU501" s="90"/>
      <c r="BV501" s="90"/>
      <c r="BW501" s="90"/>
      <c r="BX501" s="90"/>
      <c r="BY501" s="90"/>
      <c r="BZ501" s="90"/>
      <c r="CA501" s="90"/>
      <c r="CB501" s="90"/>
      <c r="CC501" s="90"/>
      <c r="CD501" s="90"/>
      <c r="CE501" s="90"/>
      <c r="CF501" s="90"/>
      <c r="CG501" s="90"/>
      <c r="CH501" s="90"/>
      <c r="CI501" s="90"/>
      <c r="CJ501" s="90"/>
      <c r="CK501" s="90"/>
      <c r="CL501" s="90"/>
      <c r="CM501" s="90"/>
      <c r="CN501" s="90"/>
      <c r="CO501" s="90"/>
      <c r="CP501" s="90"/>
      <c r="CQ501" s="90"/>
      <c r="CR501" s="90"/>
      <c r="CS501" s="90"/>
      <c r="CT501" s="90"/>
      <c r="CU501" s="90"/>
      <c r="CV501" s="90"/>
      <c r="CW501" s="90"/>
      <c r="CX501" s="90"/>
      <c r="CY501" s="90"/>
      <c r="CZ501" s="90"/>
      <c r="DA501" s="90"/>
      <c r="DB501" s="90"/>
      <c r="DC501" s="90"/>
      <c r="DD501" s="90"/>
      <c r="DE501" s="90"/>
      <c r="DF501" s="90"/>
      <c r="DG501" s="90"/>
      <c r="DH501" s="90"/>
      <c r="DI501" s="90"/>
      <c r="DJ501" s="90"/>
      <c r="DK501" s="90"/>
      <c r="DL501" s="90"/>
    </row>
    <row r="502" s="249" customFormat="1" ht="17.8" customHeight="1" spans="1:116">
      <c r="A502" s="263"/>
      <c r="B502" s="267"/>
      <c r="C502" s="264"/>
      <c r="D502" s="261"/>
      <c r="E502" s="310"/>
      <c r="F502" s="265"/>
      <c r="G502" s="45"/>
      <c r="H502" s="46" t="s">
        <v>47</v>
      </c>
      <c r="I502" s="46">
        <f t="shared" si="92"/>
        <v>0</v>
      </c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  <c r="AB502" s="275"/>
      <c r="AC502" s="275"/>
      <c r="AD502" s="275"/>
      <c r="AE502" s="275"/>
      <c r="AF502" s="275"/>
      <c r="AG502" s="275"/>
      <c r="AH502" s="275"/>
      <c r="AI502" s="275"/>
      <c r="AJ502" s="275"/>
      <c r="AK502" s="275"/>
      <c r="AL502" s="275"/>
      <c r="AM502" s="275"/>
      <c r="AN502" s="275"/>
      <c r="AO502" s="65"/>
      <c r="AP502" s="285"/>
      <c r="AQ502" s="286"/>
      <c r="AR502" s="286"/>
      <c r="AS502" s="32"/>
      <c r="AT502" s="32"/>
      <c r="AU502" s="285"/>
      <c r="AV502" s="285"/>
      <c r="AW502" s="285"/>
      <c r="AX502" s="285"/>
      <c r="AY502" s="285"/>
      <c r="AZ502" s="285"/>
      <c r="BA502" s="285"/>
      <c r="BB502" s="285"/>
      <c r="BC502" s="285"/>
      <c r="BD502" s="285"/>
      <c r="BE502" s="285"/>
      <c r="BF502" s="285"/>
      <c r="BG502" s="285"/>
      <c r="BH502" s="285"/>
      <c r="BI502" s="285"/>
      <c r="BJ502" s="285"/>
      <c r="BK502" s="285"/>
      <c r="BL502" s="285"/>
      <c r="BM502" s="285"/>
      <c r="BN502" s="285"/>
      <c r="BO502" s="285"/>
      <c r="BP502" s="285"/>
      <c r="BQ502" s="285"/>
      <c r="BR502" s="285"/>
      <c r="BS502" s="285"/>
      <c r="BT502" s="285"/>
      <c r="BU502" s="285"/>
      <c r="BV502" s="285"/>
      <c r="BW502" s="285"/>
      <c r="BX502" s="285"/>
      <c r="BY502" s="285"/>
      <c r="BZ502" s="285"/>
      <c r="CA502" s="285"/>
      <c r="CB502" s="285"/>
      <c r="CC502" s="285"/>
      <c r="CD502" s="285"/>
      <c r="CE502" s="285"/>
      <c r="CF502" s="285"/>
      <c r="CG502" s="285"/>
      <c r="CH502" s="285"/>
      <c r="CI502" s="285"/>
      <c r="CJ502" s="285"/>
      <c r="CK502" s="285"/>
      <c r="CL502" s="285"/>
      <c r="CM502" s="285"/>
      <c r="CN502" s="285"/>
      <c r="CO502" s="285"/>
      <c r="CP502" s="285"/>
      <c r="CQ502" s="285"/>
      <c r="CR502" s="285"/>
      <c r="CS502" s="285"/>
      <c r="CT502" s="285"/>
      <c r="CU502" s="285"/>
      <c r="CV502" s="285"/>
      <c r="CW502" s="285"/>
      <c r="CX502" s="285"/>
      <c r="CY502" s="285"/>
      <c r="CZ502" s="285"/>
      <c r="DA502" s="285"/>
      <c r="DB502" s="285"/>
      <c r="DC502" s="285"/>
      <c r="DD502" s="285"/>
      <c r="DE502" s="285"/>
      <c r="DF502" s="285"/>
      <c r="DG502" s="285"/>
      <c r="DH502" s="285"/>
      <c r="DI502" s="285"/>
      <c r="DJ502" s="285"/>
      <c r="DK502" s="285"/>
      <c r="DL502" s="285"/>
    </row>
    <row r="503" s="248" customFormat="1" ht="17.8" customHeight="1" spans="1:116">
      <c r="A503" s="258">
        <v>198</v>
      </c>
      <c r="B503" s="267"/>
      <c r="C503" s="260"/>
      <c r="D503" s="266"/>
      <c r="E503" s="309"/>
      <c r="F503" s="262" t="s">
        <v>45</v>
      </c>
      <c r="G503" s="39">
        <f t="shared" si="95"/>
        <v>0</v>
      </c>
      <c r="H503" s="40" t="s">
        <v>46</v>
      </c>
      <c r="I503" s="40">
        <f t="shared" si="92"/>
        <v>0</v>
      </c>
      <c r="J503" s="277"/>
      <c r="K503" s="277"/>
      <c r="L503" s="277"/>
      <c r="M503" s="277"/>
      <c r="N503" s="277"/>
      <c r="O503" s="277"/>
      <c r="P503" s="277"/>
      <c r="Q503" s="277"/>
      <c r="R503" s="277"/>
      <c r="S503" s="277"/>
      <c r="T503" s="277"/>
      <c r="U503" s="277"/>
      <c r="V503" s="277"/>
      <c r="W503" s="277"/>
      <c r="X503" s="277"/>
      <c r="Y503" s="277"/>
      <c r="Z503" s="277"/>
      <c r="AA503" s="277"/>
      <c r="AB503" s="277"/>
      <c r="AC503" s="277"/>
      <c r="AD503" s="277"/>
      <c r="AE503" s="277"/>
      <c r="AF503" s="277"/>
      <c r="AG503" s="277"/>
      <c r="AH503" s="277"/>
      <c r="AI503" s="277"/>
      <c r="AJ503" s="277"/>
      <c r="AK503" s="277"/>
      <c r="AL503" s="277"/>
      <c r="AM503" s="277"/>
      <c r="AN503" s="277"/>
      <c r="AO503" s="67"/>
      <c r="AP503" s="90"/>
      <c r="AQ503" s="284"/>
      <c r="AR503" s="284"/>
      <c r="AS503" s="99"/>
      <c r="AT503" s="99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  <c r="BO503" s="90"/>
      <c r="BP503" s="90"/>
      <c r="BQ503" s="90"/>
      <c r="BR503" s="90"/>
      <c r="BS503" s="90"/>
      <c r="BT503" s="90"/>
      <c r="BU503" s="90"/>
      <c r="BV503" s="90"/>
      <c r="BW503" s="90"/>
      <c r="BX503" s="90"/>
      <c r="BY503" s="90"/>
      <c r="BZ503" s="90"/>
      <c r="CA503" s="90"/>
      <c r="CB503" s="90"/>
      <c r="CC503" s="90"/>
      <c r="CD503" s="90"/>
      <c r="CE503" s="90"/>
      <c r="CF503" s="90"/>
      <c r="CG503" s="90"/>
      <c r="CH503" s="90"/>
      <c r="CI503" s="90"/>
      <c r="CJ503" s="90"/>
      <c r="CK503" s="90"/>
      <c r="CL503" s="90"/>
      <c r="CM503" s="90"/>
      <c r="CN503" s="90"/>
      <c r="CO503" s="90"/>
      <c r="CP503" s="90"/>
      <c r="CQ503" s="90"/>
      <c r="CR503" s="90"/>
      <c r="CS503" s="90"/>
      <c r="CT503" s="90"/>
      <c r="CU503" s="90"/>
      <c r="CV503" s="90"/>
      <c r="CW503" s="90"/>
      <c r="CX503" s="90"/>
      <c r="CY503" s="90"/>
      <c r="CZ503" s="90"/>
      <c r="DA503" s="90"/>
      <c r="DB503" s="90"/>
      <c r="DC503" s="90"/>
      <c r="DD503" s="90"/>
      <c r="DE503" s="90"/>
      <c r="DF503" s="90"/>
      <c r="DG503" s="90"/>
      <c r="DH503" s="90"/>
      <c r="DI503" s="90"/>
      <c r="DJ503" s="90"/>
      <c r="DK503" s="90"/>
      <c r="DL503" s="90"/>
    </row>
    <row r="504" s="249" customFormat="1" ht="17.8" customHeight="1" spans="1:116">
      <c r="A504" s="263"/>
      <c r="B504" s="267"/>
      <c r="C504" s="264"/>
      <c r="D504" s="261"/>
      <c r="E504" s="310"/>
      <c r="F504" s="265"/>
      <c r="G504" s="45"/>
      <c r="H504" s="46" t="s">
        <v>47</v>
      </c>
      <c r="I504" s="46">
        <f t="shared" si="92"/>
        <v>0</v>
      </c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  <c r="AB504" s="275"/>
      <c r="AC504" s="275"/>
      <c r="AD504" s="275"/>
      <c r="AE504" s="275"/>
      <c r="AF504" s="275"/>
      <c r="AG504" s="275"/>
      <c r="AH504" s="275"/>
      <c r="AI504" s="275"/>
      <c r="AJ504" s="275"/>
      <c r="AK504" s="275"/>
      <c r="AL504" s="275"/>
      <c r="AM504" s="275"/>
      <c r="AN504" s="275"/>
      <c r="AO504" s="65"/>
      <c r="AP504" s="285"/>
      <c r="AQ504" s="286"/>
      <c r="AR504" s="286"/>
      <c r="AS504" s="32"/>
      <c r="AT504" s="32"/>
      <c r="AU504" s="285"/>
      <c r="AV504" s="285"/>
      <c r="AW504" s="285"/>
      <c r="AX504" s="285"/>
      <c r="AY504" s="285"/>
      <c r="AZ504" s="285"/>
      <c r="BA504" s="285"/>
      <c r="BB504" s="285"/>
      <c r="BC504" s="285"/>
      <c r="BD504" s="285"/>
      <c r="BE504" s="285"/>
      <c r="BF504" s="285"/>
      <c r="BG504" s="285"/>
      <c r="BH504" s="285"/>
      <c r="BI504" s="285"/>
      <c r="BJ504" s="285"/>
      <c r="BK504" s="285"/>
      <c r="BL504" s="285"/>
      <c r="BM504" s="285"/>
      <c r="BN504" s="285"/>
      <c r="BO504" s="285"/>
      <c r="BP504" s="285"/>
      <c r="BQ504" s="285"/>
      <c r="BR504" s="285"/>
      <c r="BS504" s="285"/>
      <c r="BT504" s="285"/>
      <c r="BU504" s="285"/>
      <c r="BV504" s="285"/>
      <c r="BW504" s="285"/>
      <c r="BX504" s="285"/>
      <c r="BY504" s="285"/>
      <c r="BZ504" s="285"/>
      <c r="CA504" s="285"/>
      <c r="CB504" s="285"/>
      <c r="CC504" s="285"/>
      <c r="CD504" s="285"/>
      <c r="CE504" s="285"/>
      <c r="CF504" s="285"/>
      <c r="CG504" s="285"/>
      <c r="CH504" s="285"/>
      <c r="CI504" s="285"/>
      <c r="CJ504" s="285"/>
      <c r="CK504" s="285"/>
      <c r="CL504" s="285"/>
      <c r="CM504" s="285"/>
      <c r="CN504" s="285"/>
      <c r="CO504" s="285"/>
      <c r="CP504" s="285"/>
      <c r="CQ504" s="285"/>
      <c r="CR504" s="285"/>
      <c r="CS504" s="285"/>
      <c r="CT504" s="285"/>
      <c r="CU504" s="285"/>
      <c r="CV504" s="285"/>
      <c r="CW504" s="285"/>
      <c r="CX504" s="285"/>
      <c r="CY504" s="285"/>
      <c r="CZ504" s="285"/>
      <c r="DA504" s="285"/>
      <c r="DB504" s="285"/>
      <c r="DC504" s="285"/>
      <c r="DD504" s="285"/>
      <c r="DE504" s="285"/>
      <c r="DF504" s="285"/>
      <c r="DG504" s="285"/>
      <c r="DH504" s="285"/>
      <c r="DI504" s="285"/>
      <c r="DJ504" s="285"/>
      <c r="DK504" s="285"/>
      <c r="DL504" s="285"/>
    </row>
    <row r="505" s="248" customFormat="1" ht="17.8" customHeight="1" spans="1:116">
      <c r="A505" s="258">
        <v>199</v>
      </c>
      <c r="B505" s="267"/>
      <c r="C505" s="260"/>
      <c r="D505" s="266"/>
      <c r="E505" s="309"/>
      <c r="F505" s="262" t="s">
        <v>45</v>
      </c>
      <c r="G505" s="39">
        <f t="shared" ref="G505:G509" si="96">E505+I505-I506</f>
        <v>0</v>
      </c>
      <c r="H505" s="40" t="s">
        <v>46</v>
      </c>
      <c r="I505" s="40">
        <f t="shared" si="92"/>
        <v>0</v>
      </c>
      <c r="J505" s="277"/>
      <c r="K505" s="277"/>
      <c r="L505" s="277"/>
      <c r="M505" s="277"/>
      <c r="N505" s="277"/>
      <c r="O505" s="277"/>
      <c r="P505" s="277"/>
      <c r="Q505" s="277"/>
      <c r="R505" s="277"/>
      <c r="S505" s="277"/>
      <c r="T505" s="277"/>
      <c r="U505" s="277"/>
      <c r="V505" s="277"/>
      <c r="W505" s="277"/>
      <c r="X505" s="277"/>
      <c r="Y505" s="277"/>
      <c r="Z505" s="277"/>
      <c r="AA505" s="277"/>
      <c r="AB505" s="277"/>
      <c r="AC505" s="277"/>
      <c r="AD505" s="277"/>
      <c r="AE505" s="277"/>
      <c r="AF505" s="277"/>
      <c r="AG505" s="277"/>
      <c r="AH505" s="277"/>
      <c r="AI505" s="277"/>
      <c r="AJ505" s="277"/>
      <c r="AK505" s="277"/>
      <c r="AL505" s="277"/>
      <c r="AM505" s="277"/>
      <c r="AN505" s="277"/>
      <c r="AO505" s="67"/>
      <c r="AP505" s="90"/>
      <c r="AQ505" s="284"/>
      <c r="AR505" s="284"/>
      <c r="AS505" s="99"/>
      <c r="AT505" s="99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  <c r="BO505" s="90"/>
      <c r="BP505" s="90"/>
      <c r="BQ505" s="90"/>
      <c r="BR505" s="90"/>
      <c r="BS505" s="90"/>
      <c r="BT505" s="90"/>
      <c r="BU505" s="90"/>
      <c r="BV505" s="90"/>
      <c r="BW505" s="90"/>
      <c r="BX505" s="90"/>
      <c r="BY505" s="90"/>
      <c r="BZ505" s="90"/>
      <c r="CA505" s="90"/>
      <c r="CB505" s="90"/>
      <c r="CC505" s="90"/>
      <c r="CD505" s="90"/>
      <c r="CE505" s="90"/>
      <c r="CF505" s="90"/>
      <c r="CG505" s="90"/>
      <c r="CH505" s="90"/>
      <c r="CI505" s="90"/>
      <c r="CJ505" s="90"/>
      <c r="CK505" s="90"/>
      <c r="CL505" s="90"/>
      <c r="CM505" s="90"/>
      <c r="CN505" s="90"/>
      <c r="CO505" s="90"/>
      <c r="CP505" s="90"/>
      <c r="CQ505" s="90"/>
      <c r="CR505" s="90"/>
      <c r="CS505" s="90"/>
      <c r="CT505" s="90"/>
      <c r="CU505" s="90"/>
      <c r="CV505" s="90"/>
      <c r="CW505" s="90"/>
      <c r="CX505" s="90"/>
      <c r="CY505" s="90"/>
      <c r="CZ505" s="90"/>
      <c r="DA505" s="90"/>
      <c r="DB505" s="90"/>
      <c r="DC505" s="90"/>
      <c r="DD505" s="90"/>
      <c r="DE505" s="90"/>
      <c r="DF505" s="90"/>
      <c r="DG505" s="90"/>
      <c r="DH505" s="90"/>
      <c r="DI505" s="90"/>
      <c r="DJ505" s="90"/>
      <c r="DK505" s="90"/>
      <c r="DL505" s="90"/>
    </row>
    <row r="506" s="249" customFormat="1" ht="17.8" customHeight="1" spans="1:116">
      <c r="A506" s="263"/>
      <c r="B506" s="267"/>
      <c r="C506" s="264"/>
      <c r="D506" s="261"/>
      <c r="E506" s="310"/>
      <c r="F506" s="265"/>
      <c r="G506" s="45"/>
      <c r="H506" s="46" t="s">
        <v>47</v>
      </c>
      <c r="I506" s="46">
        <f t="shared" si="92"/>
        <v>0</v>
      </c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  <c r="AB506" s="275"/>
      <c r="AC506" s="275"/>
      <c r="AD506" s="275"/>
      <c r="AE506" s="275"/>
      <c r="AF506" s="275"/>
      <c r="AG506" s="275"/>
      <c r="AH506" s="275"/>
      <c r="AI506" s="275"/>
      <c r="AJ506" s="275"/>
      <c r="AK506" s="275"/>
      <c r="AL506" s="275"/>
      <c r="AM506" s="275"/>
      <c r="AN506" s="275"/>
      <c r="AO506" s="65"/>
      <c r="AP506" s="285"/>
      <c r="AQ506" s="286"/>
      <c r="AR506" s="286"/>
      <c r="AS506" s="32"/>
      <c r="AT506" s="32"/>
      <c r="AU506" s="285"/>
      <c r="AV506" s="285"/>
      <c r="AW506" s="285"/>
      <c r="AX506" s="285"/>
      <c r="AY506" s="285"/>
      <c r="AZ506" s="285"/>
      <c r="BA506" s="285"/>
      <c r="BB506" s="285"/>
      <c r="BC506" s="285"/>
      <c r="BD506" s="285"/>
      <c r="BE506" s="285"/>
      <c r="BF506" s="285"/>
      <c r="BG506" s="285"/>
      <c r="BH506" s="285"/>
      <c r="BI506" s="285"/>
      <c r="BJ506" s="285"/>
      <c r="BK506" s="285"/>
      <c r="BL506" s="285"/>
      <c r="BM506" s="285"/>
      <c r="BN506" s="285"/>
      <c r="BO506" s="285"/>
      <c r="BP506" s="285"/>
      <c r="BQ506" s="285"/>
      <c r="BR506" s="285"/>
      <c r="BS506" s="285"/>
      <c r="BT506" s="285"/>
      <c r="BU506" s="285"/>
      <c r="BV506" s="285"/>
      <c r="BW506" s="285"/>
      <c r="BX506" s="285"/>
      <c r="BY506" s="285"/>
      <c r="BZ506" s="285"/>
      <c r="CA506" s="285"/>
      <c r="CB506" s="285"/>
      <c r="CC506" s="285"/>
      <c r="CD506" s="285"/>
      <c r="CE506" s="285"/>
      <c r="CF506" s="285"/>
      <c r="CG506" s="285"/>
      <c r="CH506" s="285"/>
      <c r="CI506" s="285"/>
      <c r="CJ506" s="285"/>
      <c r="CK506" s="285"/>
      <c r="CL506" s="285"/>
      <c r="CM506" s="285"/>
      <c r="CN506" s="285"/>
      <c r="CO506" s="285"/>
      <c r="CP506" s="285"/>
      <c r="CQ506" s="285"/>
      <c r="CR506" s="285"/>
      <c r="CS506" s="285"/>
      <c r="CT506" s="285"/>
      <c r="CU506" s="285"/>
      <c r="CV506" s="285"/>
      <c r="CW506" s="285"/>
      <c r="CX506" s="285"/>
      <c r="CY506" s="285"/>
      <c r="CZ506" s="285"/>
      <c r="DA506" s="285"/>
      <c r="DB506" s="285"/>
      <c r="DC506" s="285"/>
      <c r="DD506" s="285"/>
      <c r="DE506" s="285"/>
      <c r="DF506" s="285"/>
      <c r="DG506" s="285"/>
      <c r="DH506" s="285"/>
      <c r="DI506" s="285"/>
      <c r="DJ506" s="285"/>
      <c r="DK506" s="285"/>
      <c r="DL506" s="285"/>
    </row>
    <row r="507" s="248" customFormat="1" ht="17.8" customHeight="1" spans="1:116">
      <c r="A507" s="258">
        <v>200</v>
      </c>
      <c r="B507" s="267"/>
      <c r="C507" s="260"/>
      <c r="D507" s="261"/>
      <c r="E507" s="309"/>
      <c r="F507" s="262" t="s">
        <v>45</v>
      </c>
      <c r="G507" s="39">
        <f t="shared" si="96"/>
        <v>0</v>
      </c>
      <c r="H507" s="40" t="s">
        <v>46</v>
      </c>
      <c r="I507" s="40">
        <f t="shared" si="92"/>
        <v>0</v>
      </c>
      <c r="J507" s="277"/>
      <c r="K507" s="277"/>
      <c r="L507" s="277"/>
      <c r="M507" s="277"/>
      <c r="N507" s="277"/>
      <c r="O507" s="277"/>
      <c r="P507" s="277"/>
      <c r="Q507" s="277"/>
      <c r="R507" s="277"/>
      <c r="S507" s="277"/>
      <c r="T507" s="277"/>
      <c r="U507" s="277"/>
      <c r="V507" s="277"/>
      <c r="W507" s="277"/>
      <c r="X507" s="277"/>
      <c r="Y507" s="277"/>
      <c r="Z507" s="277"/>
      <c r="AA507" s="277"/>
      <c r="AB507" s="277"/>
      <c r="AC507" s="277"/>
      <c r="AD507" s="277"/>
      <c r="AE507" s="277"/>
      <c r="AF507" s="277"/>
      <c r="AG507" s="277"/>
      <c r="AH507" s="277"/>
      <c r="AI507" s="277"/>
      <c r="AJ507" s="277"/>
      <c r="AK507" s="277"/>
      <c r="AL507" s="277"/>
      <c r="AM507" s="277"/>
      <c r="AN507" s="277"/>
      <c r="AO507" s="67"/>
      <c r="AP507" s="90"/>
      <c r="AQ507" s="284"/>
      <c r="AR507" s="284"/>
      <c r="AS507" s="99"/>
      <c r="AT507" s="99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  <c r="BO507" s="90"/>
      <c r="BP507" s="90"/>
      <c r="BQ507" s="90"/>
      <c r="BR507" s="90"/>
      <c r="BS507" s="90"/>
      <c r="BT507" s="90"/>
      <c r="BU507" s="90"/>
      <c r="BV507" s="90"/>
      <c r="BW507" s="90"/>
      <c r="BX507" s="90"/>
      <c r="BY507" s="90"/>
      <c r="BZ507" s="90"/>
      <c r="CA507" s="90"/>
      <c r="CB507" s="90"/>
      <c r="CC507" s="90"/>
      <c r="CD507" s="90"/>
      <c r="CE507" s="90"/>
      <c r="CF507" s="90"/>
      <c r="CG507" s="90"/>
      <c r="CH507" s="90"/>
      <c r="CI507" s="90"/>
      <c r="CJ507" s="90"/>
      <c r="CK507" s="90"/>
      <c r="CL507" s="90"/>
      <c r="CM507" s="90"/>
      <c r="CN507" s="90"/>
      <c r="CO507" s="90"/>
      <c r="CP507" s="90"/>
      <c r="CQ507" s="90"/>
      <c r="CR507" s="90"/>
      <c r="CS507" s="90"/>
      <c r="CT507" s="90"/>
      <c r="CU507" s="90"/>
      <c r="CV507" s="90"/>
      <c r="CW507" s="90"/>
      <c r="CX507" s="90"/>
      <c r="CY507" s="90"/>
      <c r="CZ507" s="90"/>
      <c r="DA507" s="90"/>
      <c r="DB507" s="90"/>
      <c r="DC507" s="90"/>
      <c r="DD507" s="90"/>
      <c r="DE507" s="90"/>
      <c r="DF507" s="90"/>
      <c r="DG507" s="90"/>
      <c r="DH507" s="90"/>
      <c r="DI507" s="90"/>
      <c r="DJ507" s="90"/>
      <c r="DK507" s="90"/>
      <c r="DL507" s="90"/>
    </row>
    <row r="508" s="249" customFormat="1" ht="17.8" customHeight="1" spans="1:116">
      <c r="A508" s="263"/>
      <c r="B508" s="267"/>
      <c r="C508" s="264"/>
      <c r="D508" s="261"/>
      <c r="E508" s="310"/>
      <c r="F508" s="265"/>
      <c r="G508" s="45"/>
      <c r="H508" s="46" t="s">
        <v>47</v>
      </c>
      <c r="I508" s="46">
        <f t="shared" si="92"/>
        <v>0</v>
      </c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  <c r="AB508" s="275"/>
      <c r="AC508" s="275"/>
      <c r="AD508" s="275"/>
      <c r="AE508" s="275"/>
      <c r="AF508" s="275"/>
      <c r="AG508" s="275"/>
      <c r="AH508" s="275"/>
      <c r="AI508" s="275"/>
      <c r="AJ508" s="275"/>
      <c r="AK508" s="275"/>
      <c r="AL508" s="275"/>
      <c r="AM508" s="275"/>
      <c r="AN508" s="275"/>
      <c r="AO508" s="65"/>
      <c r="AP508" s="285"/>
      <c r="AQ508" s="286"/>
      <c r="AR508" s="286"/>
      <c r="AS508" s="32"/>
      <c r="AT508" s="32"/>
      <c r="AU508" s="285"/>
      <c r="AV508" s="285"/>
      <c r="AW508" s="285"/>
      <c r="AX508" s="285"/>
      <c r="AY508" s="285"/>
      <c r="AZ508" s="285"/>
      <c r="BA508" s="285"/>
      <c r="BB508" s="285"/>
      <c r="BC508" s="285"/>
      <c r="BD508" s="285"/>
      <c r="BE508" s="285"/>
      <c r="BF508" s="285"/>
      <c r="BG508" s="285"/>
      <c r="BH508" s="285"/>
      <c r="BI508" s="285"/>
      <c r="BJ508" s="285"/>
      <c r="BK508" s="285"/>
      <c r="BL508" s="285"/>
      <c r="BM508" s="285"/>
      <c r="BN508" s="285"/>
      <c r="BO508" s="285"/>
      <c r="BP508" s="285"/>
      <c r="BQ508" s="285"/>
      <c r="BR508" s="285"/>
      <c r="BS508" s="285"/>
      <c r="BT508" s="285"/>
      <c r="BU508" s="285"/>
      <c r="BV508" s="285"/>
      <c r="BW508" s="285"/>
      <c r="BX508" s="285"/>
      <c r="BY508" s="285"/>
      <c r="BZ508" s="285"/>
      <c r="CA508" s="285"/>
      <c r="CB508" s="285"/>
      <c r="CC508" s="285"/>
      <c r="CD508" s="285"/>
      <c r="CE508" s="285"/>
      <c r="CF508" s="285"/>
      <c r="CG508" s="285"/>
      <c r="CH508" s="285"/>
      <c r="CI508" s="285"/>
      <c r="CJ508" s="285"/>
      <c r="CK508" s="285"/>
      <c r="CL508" s="285"/>
      <c r="CM508" s="285"/>
      <c r="CN508" s="285"/>
      <c r="CO508" s="285"/>
      <c r="CP508" s="285"/>
      <c r="CQ508" s="285"/>
      <c r="CR508" s="285"/>
      <c r="CS508" s="285"/>
      <c r="CT508" s="285"/>
      <c r="CU508" s="285"/>
      <c r="CV508" s="285"/>
      <c r="CW508" s="285"/>
      <c r="CX508" s="285"/>
      <c r="CY508" s="285"/>
      <c r="CZ508" s="285"/>
      <c r="DA508" s="285"/>
      <c r="DB508" s="285"/>
      <c r="DC508" s="285"/>
      <c r="DD508" s="285"/>
      <c r="DE508" s="285"/>
      <c r="DF508" s="285"/>
      <c r="DG508" s="285"/>
      <c r="DH508" s="285"/>
      <c r="DI508" s="285"/>
      <c r="DJ508" s="285"/>
      <c r="DK508" s="285"/>
      <c r="DL508" s="285"/>
    </row>
    <row r="509" s="248" customFormat="1" ht="17.8" customHeight="1" spans="1:116">
      <c r="A509" s="258">
        <v>201</v>
      </c>
      <c r="B509" s="267"/>
      <c r="C509" s="260"/>
      <c r="D509" s="266"/>
      <c r="E509" s="309"/>
      <c r="F509" s="262" t="s">
        <v>45</v>
      </c>
      <c r="G509" s="39">
        <f t="shared" si="96"/>
        <v>0</v>
      </c>
      <c r="H509" s="40" t="s">
        <v>46</v>
      </c>
      <c r="I509" s="40">
        <f t="shared" si="92"/>
        <v>0</v>
      </c>
      <c r="J509" s="277"/>
      <c r="K509" s="277"/>
      <c r="L509" s="277"/>
      <c r="M509" s="277"/>
      <c r="N509" s="277"/>
      <c r="O509" s="277"/>
      <c r="P509" s="277"/>
      <c r="Q509" s="277"/>
      <c r="R509" s="277"/>
      <c r="S509" s="277"/>
      <c r="T509" s="277"/>
      <c r="U509" s="277"/>
      <c r="V509" s="277"/>
      <c r="W509" s="277"/>
      <c r="X509" s="277"/>
      <c r="Y509" s="277"/>
      <c r="Z509" s="277"/>
      <c r="AA509" s="277"/>
      <c r="AB509" s="277"/>
      <c r="AC509" s="277"/>
      <c r="AD509" s="277"/>
      <c r="AE509" s="277"/>
      <c r="AF509" s="277"/>
      <c r="AG509" s="277"/>
      <c r="AH509" s="277"/>
      <c r="AI509" s="277"/>
      <c r="AJ509" s="277"/>
      <c r="AK509" s="277"/>
      <c r="AL509" s="277"/>
      <c r="AM509" s="277"/>
      <c r="AN509" s="277"/>
      <c r="AO509" s="67"/>
      <c r="AP509" s="90"/>
      <c r="AQ509" s="284"/>
      <c r="AR509" s="284"/>
      <c r="AS509" s="99"/>
      <c r="AT509" s="99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  <c r="BO509" s="90"/>
      <c r="BP509" s="90"/>
      <c r="BQ509" s="90"/>
      <c r="BR509" s="90"/>
      <c r="BS509" s="90"/>
      <c r="BT509" s="90"/>
      <c r="BU509" s="90"/>
      <c r="BV509" s="90"/>
      <c r="BW509" s="90"/>
      <c r="BX509" s="90"/>
      <c r="BY509" s="90"/>
      <c r="BZ509" s="90"/>
      <c r="CA509" s="90"/>
      <c r="CB509" s="90"/>
      <c r="CC509" s="90"/>
      <c r="CD509" s="90"/>
      <c r="CE509" s="90"/>
      <c r="CF509" s="90"/>
      <c r="CG509" s="90"/>
      <c r="CH509" s="90"/>
      <c r="CI509" s="90"/>
      <c r="CJ509" s="90"/>
      <c r="CK509" s="90"/>
      <c r="CL509" s="90"/>
      <c r="CM509" s="90"/>
      <c r="CN509" s="90"/>
      <c r="CO509" s="90"/>
      <c r="CP509" s="90"/>
      <c r="CQ509" s="90"/>
      <c r="CR509" s="90"/>
      <c r="CS509" s="90"/>
      <c r="CT509" s="90"/>
      <c r="CU509" s="90"/>
      <c r="CV509" s="90"/>
      <c r="CW509" s="90"/>
      <c r="CX509" s="90"/>
      <c r="CY509" s="90"/>
      <c r="CZ509" s="90"/>
      <c r="DA509" s="90"/>
      <c r="DB509" s="90"/>
      <c r="DC509" s="90"/>
      <c r="DD509" s="90"/>
      <c r="DE509" s="90"/>
      <c r="DF509" s="90"/>
      <c r="DG509" s="90"/>
      <c r="DH509" s="90"/>
      <c r="DI509" s="90"/>
      <c r="DJ509" s="90"/>
      <c r="DK509" s="90"/>
      <c r="DL509" s="90"/>
    </row>
    <row r="510" s="249" customFormat="1" ht="17.8" customHeight="1" spans="1:116">
      <c r="A510" s="263"/>
      <c r="B510" s="267"/>
      <c r="C510" s="264"/>
      <c r="D510" s="261"/>
      <c r="E510" s="310"/>
      <c r="F510" s="265"/>
      <c r="G510" s="45"/>
      <c r="H510" s="46" t="s">
        <v>47</v>
      </c>
      <c r="I510" s="46">
        <f t="shared" si="92"/>
        <v>0</v>
      </c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  <c r="AB510" s="275"/>
      <c r="AC510" s="275"/>
      <c r="AD510" s="275"/>
      <c r="AE510" s="275"/>
      <c r="AF510" s="275"/>
      <c r="AG510" s="275"/>
      <c r="AH510" s="275"/>
      <c r="AI510" s="275"/>
      <c r="AJ510" s="275"/>
      <c r="AK510" s="275"/>
      <c r="AL510" s="275"/>
      <c r="AM510" s="275"/>
      <c r="AN510" s="275"/>
      <c r="AO510" s="65"/>
      <c r="AP510" s="285"/>
      <c r="AQ510" s="286"/>
      <c r="AR510" s="286"/>
      <c r="AS510" s="32"/>
      <c r="AT510" s="32"/>
      <c r="AU510" s="285"/>
      <c r="AV510" s="285"/>
      <c r="AW510" s="285"/>
      <c r="AX510" s="285"/>
      <c r="AY510" s="285"/>
      <c r="AZ510" s="285"/>
      <c r="BA510" s="285"/>
      <c r="BB510" s="285"/>
      <c r="BC510" s="285"/>
      <c r="BD510" s="285"/>
      <c r="BE510" s="285"/>
      <c r="BF510" s="285"/>
      <c r="BG510" s="285"/>
      <c r="BH510" s="285"/>
      <c r="BI510" s="285"/>
      <c r="BJ510" s="285"/>
      <c r="BK510" s="285"/>
      <c r="BL510" s="285"/>
      <c r="BM510" s="285"/>
      <c r="BN510" s="285"/>
      <c r="BO510" s="285"/>
      <c r="BP510" s="285"/>
      <c r="BQ510" s="285"/>
      <c r="BR510" s="285"/>
      <c r="BS510" s="285"/>
      <c r="BT510" s="285"/>
      <c r="BU510" s="285"/>
      <c r="BV510" s="285"/>
      <c r="BW510" s="285"/>
      <c r="BX510" s="285"/>
      <c r="BY510" s="285"/>
      <c r="BZ510" s="285"/>
      <c r="CA510" s="285"/>
      <c r="CB510" s="285"/>
      <c r="CC510" s="285"/>
      <c r="CD510" s="285"/>
      <c r="CE510" s="285"/>
      <c r="CF510" s="285"/>
      <c r="CG510" s="285"/>
      <c r="CH510" s="285"/>
      <c r="CI510" s="285"/>
      <c r="CJ510" s="285"/>
      <c r="CK510" s="285"/>
      <c r="CL510" s="285"/>
      <c r="CM510" s="285"/>
      <c r="CN510" s="285"/>
      <c r="CO510" s="285"/>
      <c r="CP510" s="285"/>
      <c r="CQ510" s="285"/>
      <c r="CR510" s="285"/>
      <c r="CS510" s="285"/>
      <c r="CT510" s="285"/>
      <c r="CU510" s="285"/>
      <c r="CV510" s="285"/>
      <c r="CW510" s="285"/>
      <c r="CX510" s="285"/>
      <c r="CY510" s="285"/>
      <c r="CZ510" s="285"/>
      <c r="DA510" s="285"/>
      <c r="DB510" s="285"/>
      <c r="DC510" s="285"/>
      <c r="DD510" s="285"/>
      <c r="DE510" s="285"/>
      <c r="DF510" s="285"/>
      <c r="DG510" s="285"/>
      <c r="DH510" s="285"/>
      <c r="DI510" s="285"/>
      <c r="DJ510" s="285"/>
      <c r="DK510" s="285"/>
      <c r="DL510" s="285"/>
    </row>
    <row r="511" s="248" customFormat="1" ht="17.8" customHeight="1" spans="1:116">
      <c r="A511" s="258">
        <v>202</v>
      </c>
      <c r="B511" s="259"/>
      <c r="C511" s="260"/>
      <c r="D511" s="261"/>
      <c r="E511" s="309"/>
      <c r="F511" s="262" t="s">
        <v>45</v>
      </c>
      <c r="G511" s="39">
        <f t="shared" ref="G511:G515" si="97">E511+I511-I512</f>
        <v>0</v>
      </c>
      <c r="H511" s="40" t="s">
        <v>46</v>
      </c>
      <c r="I511" s="40">
        <f t="shared" si="92"/>
        <v>0</v>
      </c>
      <c r="J511" s="277"/>
      <c r="K511" s="277"/>
      <c r="L511" s="277"/>
      <c r="M511" s="277"/>
      <c r="N511" s="277"/>
      <c r="O511" s="277"/>
      <c r="P511" s="277"/>
      <c r="Q511" s="277"/>
      <c r="R511" s="277"/>
      <c r="S511" s="277"/>
      <c r="T511" s="277"/>
      <c r="U511" s="277"/>
      <c r="V511" s="277"/>
      <c r="W511" s="277"/>
      <c r="X511" s="277"/>
      <c r="Y511" s="277"/>
      <c r="Z511" s="277"/>
      <c r="AA511" s="277"/>
      <c r="AB511" s="277"/>
      <c r="AC511" s="277"/>
      <c r="AD511" s="277"/>
      <c r="AE511" s="277"/>
      <c r="AF511" s="277"/>
      <c r="AG511" s="277"/>
      <c r="AH511" s="277"/>
      <c r="AI511" s="277"/>
      <c r="AJ511" s="277"/>
      <c r="AK511" s="277"/>
      <c r="AL511" s="277"/>
      <c r="AM511" s="277"/>
      <c r="AN511" s="277"/>
      <c r="AO511" s="67"/>
      <c r="AP511" s="90"/>
      <c r="AQ511" s="284"/>
      <c r="AR511" s="284"/>
      <c r="AS511" s="99"/>
      <c r="AT511" s="99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  <c r="BO511" s="90"/>
      <c r="BP511" s="90"/>
      <c r="BQ511" s="90"/>
      <c r="BR511" s="90"/>
      <c r="BS511" s="90"/>
      <c r="BT511" s="90"/>
      <c r="BU511" s="90"/>
      <c r="BV511" s="90"/>
      <c r="BW511" s="90"/>
      <c r="BX511" s="90"/>
      <c r="BY511" s="90"/>
      <c r="BZ511" s="90"/>
      <c r="CA511" s="90"/>
      <c r="CB511" s="90"/>
      <c r="CC511" s="90"/>
      <c r="CD511" s="90"/>
      <c r="CE511" s="90"/>
      <c r="CF511" s="90"/>
      <c r="CG511" s="90"/>
      <c r="CH511" s="90"/>
      <c r="CI511" s="90"/>
      <c r="CJ511" s="90"/>
      <c r="CK511" s="90"/>
      <c r="CL511" s="90"/>
      <c r="CM511" s="90"/>
      <c r="CN511" s="90"/>
      <c r="CO511" s="90"/>
      <c r="CP511" s="90"/>
      <c r="CQ511" s="90"/>
      <c r="CR511" s="90"/>
      <c r="CS511" s="90"/>
      <c r="CT511" s="90"/>
      <c r="CU511" s="90"/>
      <c r="CV511" s="90"/>
      <c r="CW511" s="90"/>
      <c r="CX511" s="90"/>
      <c r="CY511" s="90"/>
      <c r="CZ511" s="90"/>
      <c r="DA511" s="90"/>
      <c r="DB511" s="90"/>
      <c r="DC511" s="90"/>
      <c r="DD511" s="90"/>
      <c r="DE511" s="90"/>
      <c r="DF511" s="90"/>
      <c r="DG511" s="90"/>
      <c r="DH511" s="90"/>
      <c r="DI511" s="90"/>
      <c r="DJ511" s="90"/>
      <c r="DK511" s="90"/>
      <c r="DL511" s="90"/>
    </row>
    <row r="512" s="249" customFormat="1" ht="17.8" customHeight="1" spans="1:116">
      <c r="A512" s="263"/>
      <c r="B512" s="259"/>
      <c r="C512" s="264"/>
      <c r="D512" s="261"/>
      <c r="E512" s="310"/>
      <c r="F512" s="265"/>
      <c r="G512" s="45"/>
      <c r="H512" s="46" t="s">
        <v>47</v>
      </c>
      <c r="I512" s="46">
        <f t="shared" si="92"/>
        <v>0</v>
      </c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  <c r="AB512" s="275"/>
      <c r="AC512" s="275"/>
      <c r="AD512" s="275"/>
      <c r="AE512" s="275"/>
      <c r="AF512" s="275"/>
      <c r="AG512" s="275"/>
      <c r="AH512" s="275"/>
      <c r="AI512" s="275"/>
      <c r="AJ512" s="275"/>
      <c r="AK512" s="275"/>
      <c r="AL512" s="275"/>
      <c r="AM512" s="275"/>
      <c r="AN512" s="275"/>
      <c r="AO512" s="65"/>
      <c r="AP512" s="285"/>
      <c r="AQ512" s="286"/>
      <c r="AR512" s="286"/>
      <c r="AS512" s="32"/>
      <c r="AT512" s="32"/>
      <c r="AU512" s="285"/>
      <c r="AV512" s="285"/>
      <c r="AW512" s="285"/>
      <c r="AX512" s="285"/>
      <c r="AY512" s="285"/>
      <c r="AZ512" s="285"/>
      <c r="BA512" s="285"/>
      <c r="BB512" s="285"/>
      <c r="BC512" s="285"/>
      <c r="BD512" s="285"/>
      <c r="BE512" s="285"/>
      <c r="BF512" s="285"/>
      <c r="BG512" s="285"/>
      <c r="BH512" s="285"/>
      <c r="BI512" s="285"/>
      <c r="BJ512" s="285"/>
      <c r="BK512" s="285"/>
      <c r="BL512" s="285"/>
      <c r="BM512" s="285"/>
      <c r="BN512" s="285"/>
      <c r="BO512" s="285"/>
      <c r="BP512" s="285"/>
      <c r="BQ512" s="285"/>
      <c r="BR512" s="285"/>
      <c r="BS512" s="285"/>
      <c r="BT512" s="285"/>
      <c r="BU512" s="285"/>
      <c r="BV512" s="285"/>
      <c r="BW512" s="285"/>
      <c r="BX512" s="285"/>
      <c r="BY512" s="285"/>
      <c r="BZ512" s="285"/>
      <c r="CA512" s="285"/>
      <c r="CB512" s="285"/>
      <c r="CC512" s="285"/>
      <c r="CD512" s="285"/>
      <c r="CE512" s="285"/>
      <c r="CF512" s="285"/>
      <c r="CG512" s="285"/>
      <c r="CH512" s="285"/>
      <c r="CI512" s="285"/>
      <c r="CJ512" s="285"/>
      <c r="CK512" s="285"/>
      <c r="CL512" s="285"/>
      <c r="CM512" s="285"/>
      <c r="CN512" s="285"/>
      <c r="CO512" s="285"/>
      <c r="CP512" s="285"/>
      <c r="CQ512" s="285"/>
      <c r="CR512" s="285"/>
      <c r="CS512" s="285"/>
      <c r="CT512" s="285"/>
      <c r="CU512" s="285"/>
      <c r="CV512" s="285"/>
      <c r="CW512" s="285"/>
      <c r="CX512" s="285"/>
      <c r="CY512" s="285"/>
      <c r="CZ512" s="285"/>
      <c r="DA512" s="285"/>
      <c r="DB512" s="285"/>
      <c r="DC512" s="285"/>
      <c r="DD512" s="285"/>
      <c r="DE512" s="285"/>
      <c r="DF512" s="285"/>
      <c r="DG512" s="285"/>
      <c r="DH512" s="285"/>
      <c r="DI512" s="285"/>
      <c r="DJ512" s="285"/>
      <c r="DK512" s="285"/>
      <c r="DL512" s="285"/>
    </row>
    <row r="513" s="248" customFormat="1" ht="17.8" customHeight="1" spans="1:116">
      <c r="A513" s="258">
        <v>203</v>
      </c>
      <c r="B513" s="259"/>
      <c r="C513" s="260"/>
      <c r="D513" s="266"/>
      <c r="E513" s="309"/>
      <c r="F513" s="262" t="s">
        <v>45</v>
      </c>
      <c r="G513" s="39">
        <f t="shared" si="97"/>
        <v>0</v>
      </c>
      <c r="H513" s="40" t="s">
        <v>46</v>
      </c>
      <c r="I513" s="40">
        <f t="shared" si="92"/>
        <v>0</v>
      </c>
      <c r="J513" s="277"/>
      <c r="K513" s="277"/>
      <c r="L513" s="277"/>
      <c r="M513" s="277"/>
      <c r="N513" s="277"/>
      <c r="O513" s="277"/>
      <c r="P513" s="277"/>
      <c r="Q513" s="277"/>
      <c r="R513" s="277"/>
      <c r="S513" s="277"/>
      <c r="T513" s="277"/>
      <c r="U513" s="277"/>
      <c r="V513" s="277"/>
      <c r="W513" s="277"/>
      <c r="X513" s="277"/>
      <c r="Y513" s="277"/>
      <c r="Z513" s="277"/>
      <c r="AA513" s="277"/>
      <c r="AB513" s="277"/>
      <c r="AC513" s="277"/>
      <c r="AD513" s="277"/>
      <c r="AE513" s="277"/>
      <c r="AF513" s="277"/>
      <c r="AG513" s="277"/>
      <c r="AH513" s="277"/>
      <c r="AI513" s="277"/>
      <c r="AJ513" s="277"/>
      <c r="AK513" s="277"/>
      <c r="AL513" s="277"/>
      <c r="AM513" s="277"/>
      <c r="AN513" s="277"/>
      <c r="AO513" s="67"/>
      <c r="AP513" s="90"/>
      <c r="AQ513" s="284"/>
      <c r="AR513" s="284"/>
      <c r="AS513" s="99"/>
      <c r="AT513" s="99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90"/>
      <c r="BQ513" s="90"/>
      <c r="BR513" s="90"/>
      <c r="BS513" s="90"/>
      <c r="BT513" s="90"/>
      <c r="BU513" s="90"/>
      <c r="BV513" s="90"/>
      <c r="BW513" s="90"/>
      <c r="BX513" s="90"/>
      <c r="BY513" s="90"/>
      <c r="BZ513" s="90"/>
      <c r="CA513" s="90"/>
      <c r="CB513" s="90"/>
      <c r="CC513" s="90"/>
      <c r="CD513" s="90"/>
      <c r="CE513" s="90"/>
      <c r="CF513" s="90"/>
      <c r="CG513" s="90"/>
      <c r="CH513" s="90"/>
      <c r="CI513" s="90"/>
      <c r="CJ513" s="90"/>
      <c r="CK513" s="90"/>
      <c r="CL513" s="90"/>
      <c r="CM513" s="90"/>
      <c r="CN513" s="90"/>
      <c r="CO513" s="90"/>
      <c r="CP513" s="90"/>
      <c r="CQ513" s="90"/>
      <c r="CR513" s="90"/>
      <c r="CS513" s="90"/>
      <c r="CT513" s="90"/>
      <c r="CU513" s="90"/>
      <c r="CV513" s="90"/>
      <c r="CW513" s="90"/>
      <c r="CX513" s="90"/>
      <c r="CY513" s="90"/>
      <c r="CZ513" s="90"/>
      <c r="DA513" s="90"/>
      <c r="DB513" s="90"/>
      <c r="DC513" s="90"/>
      <c r="DD513" s="90"/>
      <c r="DE513" s="90"/>
      <c r="DF513" s="90"/>
      <c r="DG513" s="90"/>
      <c r="DH513" s="90"/>
      <c r="DI513" s="90"/>
      <c r="DJ513" s="90"/>
      <c r="DK513" s="90"/>
      <c r="DL513" s="90"/>
    </row>
    <row r="514" s="249" customFormat="1" ht="17.8" customHeight="1" spans="1:116">
      <c r="A514" s="263"/>
      <c r="B514" s="259"/>
      <c r="C514" s="264"/>
      <c r="D514" s="261"/>
      <c r="E514" s="310"/>
      <c r="F514" s="265"/>
      <c r="G514" s="45"/>
      <c r="H514" s="46" t="s">
        <v>47</v>
      </c>
      <c r="I514" s="46">
        <f t="shared" si="92"/>
        <v>0</v>
      </c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  <c r="AB514" s="275"/>
      <c r="AC514" s="275"/>
      <c r="AD514" s="275"/>
      <c r="AE514" s="275"/>
      <c r="AF514" s="275"/>
      <c r="AG514" s="275"/>
      <c r="AH514" s="275"/>
      <c r="AI514" s="275"/>
      <c r="AJ514" s="275"/>
      <c r="AK514" s="275"/>
      <c r="AL514" s="275"/>
      <c r="AM514" s="275"/>
      <c r="AN514" s="275"/>
      <c r="AO514" s="65"/>
      <c r="AP514" s="285"/>
      <c r="AQ514" s="286"/>
      <c r="AR514" s="286"/>
      <c r="AS514" s="32"/>
      <c r="AT514" s="32"/>
      <c r="AU514" s="285"/>
      <c r="AV514" s="285"/>
      <c r="AW514" s="285"/>
      <c r="AX514" s="285"/>
      <c r="AY514" s="285"/>
      <c r="AZ514" s="285"/>
      <c r="BA514" s="285"/>
      <c r="BB514" s="285"/>
      <c r="BC514" s="285"/>
      <c r="BD514" s="285"/>
      <c r="BE514" s="285"/>
      <c r="BF514" s="285"/>
      <c r="BG514" s="285"/>
      <c r="BH514" s="285"/>
      <c r="BI514" s="285"/>
      <c r="BJ514" s="285"/>
      <c r="BK514" s="285"/>
      <c r="BL514" s="285"/>
      <c r="BM514" s="285"/>
      <c r="BN514" s="285"/>
      <c r="BO514" s="285"/>
      <c r="BP514" s="285"/>
      <c r="BQ514" s="285"/>
      <c r="BR514" s="285"/>
      <c r="BS514" s="285"/>
      <c r="BT514" s="285"/>
      <c r="BU514" s="285"/>
      <c r="BV514" s="285"/>
      <c r="BW514" s="285"/>
      <c r="BX514" s="285"/>
      <c r="BY514" s="285"/>
      <c r="BZ514" s="285"/>
      <c r="CA514" s="285"/>
      <c r="CB514" s="285"/>
      <c r="CC514" s="285"/>
      <c r="CD514" s="285"/>
      <c r="CE514" s="285"/>
      <c r="CF514" s="285"/>
      <c r="CG514" s="285"/>
      <c r="CH514" s="285"/>
      <c r="CI514" s="285"/>
      <c r="CJ514" s="285"/>
      <c r="CK514" s="285"/>
      <c r="CL514" s="285"/>
      <c r="CM514" s="285"/>
      <c r="CN514" s="285"/>
      <c r="CO514" s="285"/>
      <c r="CP514" s="285"/>
      <c r="CQ514" s="285"/>
      <c r="CR514" s="285"/>
      <c r="CS514" s="285"/>
      <c r="CT514" s="285"/>
      <c r="CU514" s="285"/>
      <c r="CV514" s="285"/>
      <c r="CW514" s="285"/>
      <c r="CX514" s="285"/>
      <c r="CY514" s="285"/>
      <c r="CZ514" s="285"/>
      <c r="DA514" s="285"/>
      <c r="DB514" s="285"/>
      <c r="DC514" s="285"/>
      <c r="DD514" s="285"/>
      <c r="DE514" s="285"/>
      <c r="DF514" s="285"/>
      <c r="DG514" s="285"/>
      <c r="DH514" s="285"/>
      <c r="DI514" s="285"/>
      <c r="DJ514" s="285"/>
      <c r="DK514" s="285"/>
      <c r="DL514" s="285"/>
    </row>
    <row r="515" s="248" customFormat="1" ht="17.8" customHeight="1" spans="1:116">
      <c r="A515" s="258">
        <v>204</v>
      </c>
      <c r="B515" s="259"/>
      <c r="C515" s="260"/>
      <c r="D515" s="261"/>
      <c r="E515" s="309">
        <v>0</v>
      </c>
      <c r="F515" s="262" t="s">
        <v>45</v>
      </c>
      <c r="G515" s="39">
        <f t="shared" ref="G515:G519" si="98">E515+I515-I516</f>
        <v>0</v>
      </c>
      <c r="H515" s="40" t="s">
        <v>46</v>
      </c>
      <c r="I515" s="40">
        <f t="shared" si="92"/>
        <v>0</v>
      </c>
      <c r="J515" s="277"/>
      <c r="K515" s="277"/>
      <c r="L515" s="277"/>
      <c r="M515" s="277"/>
      <c r="N515" s="277"/>
      <c r="O515" s="277"/>
      <c r="P515" s="277"/>
      <c r="Q515" s="277"/>
      <c r="R515" s="277"/>
      <c r="S515" s="277"/>
      <c r="T515" s="277"/>
      <c r="U515" s="277"/>
      <c r="V515" s="277"/>
      <c r="W515" s="277"/>
      <c r="X515" s="277"/>
      <c r="Y515" s="277"/>
      <c r="Z515" s="277"/>
      <c r="AA515" s="277"/>
      <c r="AB515" s="277"/>
      <c r="AC515" s="277"/>
      <c r="AD515" s="277"/>
      <c r="AE515" s="277"/>
      <c r="AF515" s="277"/>
      <c r="AG515" s="277"/>
      <c r="AH515" s="277"/>
      <c r="AI515" s="277"/>
      <c r="AJ515" s="277"/>
      <c r="AK515" s="277"/>
      <c r="AL515" s="277"/>
      <c r="AM515" s="277"/>
      <c r="AN515" s="277"/>
      <c r="AO515" s="67"/>
      <c r="AP515" s="90"/>
      <c r="AQ515" s="284"/>
      <c r="AR515" s="284"/>
      <c r="AS515" s="99"/>
      <c r="AT515" s="99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90"/>
      <c r="CG515" s="90"/>
      <c r="CH515" s="90"/>
      <c r="CI515" s="90"/>
      <c r="CJ515" s="90"/>
      <c r="CK515" s="90"/>
      <c r="CL515" s="90"/>
      <c r="CM515" s="90"/>
      <c r="CN515" s="90"/>
      <c r="CO515" s="90"/>
      <c r="CP515" s="90"/>
      <c r="CQ515" s="90"/>
      <c r="CR515" s="90"/>
      <c r="CS515" s="90"/>
      <c r="CT515" s="90"/>
      <c r="CU515" s="90"/>
      <c r="CV515" s="90"/>
      <c r="CW515" s="90"/>
      <c r="CX515" s="90"/>
      <c r="CY515" s="90"/>
      <c r="CZ515" s="90"/>
      <c r="DA515" s="90"/>
      <c r="DB515" s="90"/>
      <c r="DC515" s="90"/>
      <c r="DD515" s="90"/>
      <c r="DE515" s="90"/>
      <c r="DF515" s="90"/>
      <c r="DG515" s="90"/>
      <c r="DH515" s="90"/>
      <c r="DI515" s="90"/>
      <c r="DJ515" s="90"/>
      <c r="DK515" s="90"/>
      <c r="DL515" s="90"/>
    </row>
    <row r="516" s="249" customFormat="1" ht="17.8" customHeight="1" spans="1:116">
      <c r="A516" s="263"/>
      <c r="B516" s="259"/>
      <c r="C516" s="264"/>
      <c r="D516" s="261"/>
      <c r="E516" s="310"/>
      <c r="F516" s="265"/>
      <c r="G516" s="45"/>
      <c r="H516" s="46" t="s">
        <v>47</v>
      </c>
      <c r="I516" s="46">
        <f t="shared" si="92"/>
        <v>0</v>
      </c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  <c r="AB516" s="275"/>
      <c r="AC516" s="275"/>
      <c r="AD516" s="275"/>
      <c r="AE516" s="275"/>
      <c r="AF516" s="275"/>
      <c r="AG516" s="275"/>
      <c r="AH516" s="275"/>
      <c r="AI516" s="275"/>
      <c r="AJ516" s="275"/>
      <c r="AK516" s="275"/>
      <c r="AL516" s="275"/>
      <c r="AM516" s="275"/>
      <c r="AN516" s="275"/>
      <c r="AO516" s="65"/>
      <c r="AP516" s="285"/>
      <c r="AQ516" s="286"/>
      <c r="AR516" s="286"/>
      <c r="AS516" s="32"/>
      <c r="AT516" s="32"/>
      <c r="AU516" s="285"/>
      <c r="AV516" s="285"/>
      <c r="AW516" s="285"/>
      <c r="AX516" s="285"/>
      <c r="AY516" s="285"/>
      <c r="AZ516" s="285"/>
      <c r="BA516" s="285"/>
      <c r="BB516" s="285"/>
      <c r="BC516" s="285"/>
      <c r="BD516" s="285"/>
      <c r="BE516" s="285"/>
      <c r="BF516" s="285"/>
      <c r="BG516" s="285"/>
      <c r="BH516" s="285"/>
      <c r="BI516" s="285"/>
      <c r="BJ516" s="285"/>
      <c r="BK516" s="285"/>
      <c r="BL516" s="285"/>
      <c r="BM516" s="285"/>
      <c r="BN516" s="285"/>
      <c r="BO516" s="285"/>
      <c r="BP516" s="285"/>
      <c r="BQ516" s="285"/>
      <c r="BR516" s="285"/>
      <c r="BS516" s="285"/>
      <c r="BT516" s="285"/>
      <c r="BU516" s="285"/>
      <c r="BV516" s="285"/>
      <c r="BW516" s="285"/>
      <c r="BX516" s="285"/>
      <c r="BY516" s="285"/>
      <c r="BZ516" s="285"/>
      <c r="CA516" s="285"/>
      <c r="CB516" s="285"/>
      <c r="CC516" s="285"/>
      <c r="CD516" s="285"/>
      <c r="CE516" s="285"/>
      <c r="CF516" s="285"/>
      <c r="CG516" s="285"/>
      <c r="CH516" s="285"/>
      <c r="CI516" s="285"/>
      <c r="CJ516" s="285"/>
      <c r="CK516" s="285"/>
      <c r="CL516" s="285"/>
      <c r="CM516" s="285"/>
      <c r="CN516" s="285"/>
      <c r="CO516" s="285"/>
      <c r="CP516" s="285"/>
      <c r="CQ516" s="285"/>
      <c r="CR516" s="285"/>
      <c r="CS516" s="285"/>
      <c r="CT516" s="285"/>
      <c r="CU516" s="285"/>
      <c r="CV516" s="285"/>
      <c r="CW516" s="285"/>
      <c r="CX516" s="285"/>
      <c r="CY516" s="285"/>
      <c r="CZ516" s="285"/>
      <c r="DA516" s="285"/>
      <c r="DB516" s="285"/>
      <c r="DC516" s="285"/>
      <c r="DD516" s="285"/>
      <c r="DE516" s="285"/>
      <c r="DF516" s="285"/>
      <c r="DG516" s="285"/>
      <c r="DH516" s="285"/>
      <c r="DI516" s="285"/>
      <c r="DJ516" s="285"/>
      <c r="DK516" s="285"/>
      <c r="DL516" s="285"/>
    </row>
    <row r="517" s="248" customFormat="1" ht="17.8" customHeight="1" spans="1:116">
      <c r="A517" s="258">
        <v>205</v>
      </c>
      <c r="B517" s="259"/>
      <c r="C517" s="260"/>
      <c r="D517" s="266"/>
      <c r="E517" s="309"/>
      <c r="F517" s="262" t="s">
        <v>45</v>
      </c>
      <c r="G517" s="39">
        <f t="shared" si="98"/>
        <v>0</v>
      </c>
      <c r="H517" s="40" t="s">
        <v>46</v>
      </c>
      <c r="I517" s="40">
        <f t="shared" si="92"/>
        <v>0</v>
      </c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7"/>
      <c r="AJ517" s="277"/>
      <c r="AK517" s="277"/>
      <c r="AL517" s="277"/>
      <c r="AM517" s="277"/>
      <c r="AN517" s="277"/>
      <c r="AO517" s="67"/>
      <c r="AP517" s="90"/>
      <c r="AQ517" s="284"/>
      <c r="AR517" s="284"/>
      <c r="AS517" s="99"/>
      <c r="AT517" s="99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  <c r="BO517" s="90"/>
      <c r="BP517" s="90"/>
      <c r="BQ517" s="90"/>
      <c r="BR517" s="90"/>
      <c r="BS517" s="90"/>
      <c r="BT517" s="90"/>
      <c r="BU517" s="90"/>
      <c r="BV517" s="90"/>
      <c r="BW517" s="90"/>
      <c r="BX517" s="90"/>
      <c r="BY517" s="90"/>
      <c r="BZ517" s="90"/>
      <c r="CA517" s="90"/>
      <c r="CB517" s="90"/>
      <c r="CC517" s="90"/>
      <c r="CD517" s="90"/>
      <c r="CE517" s="90"/>
      <c r="CF517" s="90"/>
      <c r="CG517" s="90"/>
      <c r="CH517" s="90"/>
      <c r="CI517" s="90"/>
      <c r="CJ517" s="90"/>
      <c r="CK517" s="90"/>
      <c r="CL517" s="90"/>
      <c r="CM517" s="90"/>
      <c r="CN517" s="90"/>
      <c r="CO517" s="90"/>
      <c r="CP517" s="90"/>
      <c r="CQ517" s="90"/>
      <c r="CR517" s="90"/>
      <c r="CS517" s="90"/>
      <c r="CT517" s="90"/>
      <c r="CU517" s="90"/>
      <c r="CV517" s="90"/>
      <c r="CW517" s="90"/>
      <c r="CX517" s="90"/>
      <c r="CY517" s="90"/>
      <c r="CZ517" s="90"/>
      <c r="DA517" s="90"/>
      <c r="DB517" s="90"/>
      <c r="DC517" s="90"/>
      <c r="DD517" s="90"/>
      <c r="DE517" s="90"/>
      <c r="DF517" s="90"/>
      <c r="DG517" s="90"/>
      <c r="DH517" s="90"/>
      <c r="DI517" s="90"/>
      <c r="DJ517" s="90"/>
      <c r="DK517" s="90"/>
      <c r="DL517" s="90"/>
    </row>
    <row r="518" s="249" customFormat="1" ht="17.8" customHeight="1" spans="1:116">
      <c r="A518" s="263"/>
      <c r="B518" s="259"/>
      <c r="C518" s="264"/>
      <c r="D518" s="261"/>
      <c r="E518" s="310"/>
      <c r="F518" s="265"/>
      <c r="G518" s="45"/>
      <c r="H518" s="46" t="s">
        <v>47</v>
      </c>
      <c r="I518" s="46">
        <f t="shared" si="92"/>
        <v>0</v>
      </c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  <c r="AA518" s="279"/>
      <c r="AB518" s="279"/>
      <c r="AC518" s="279"/>
      <c r="AD518" s="279"/>
      <c r="AE518" s="279"/>
      <c r="AF518" s="279"/>
      <c r="AG518" s="279"/>
      <c r="AH518" s="279"/>
      <c r="AI518" s="275"/>
      <c r="AJ518" s="275"/>
      <c r="AK518" s="275"/>
      <c r="AL518" s="275"/>
      <c r="AM518" s="275"/>
      <c r="AN518" s="275"/>
      <c r="AO518" s="65"/>
      <c r="AP518" s="285"/>
      <c r="AQ518" s="286"/>
      <c r="AR518" s="286"/>
      <c r="AS518" s="32"/>
      <c r="AT518" s="32"/>
      <c r="AU518" s="285"/>
      <c r="AV518" s="285"/>
      <c r="AW518" s="285"/>
      <c r="AX518" s="285"/>
      <c r="AY518" s="285"/>
      <c r="AZ518" s="285"/>
      <c r="BA518" s="285"/>
      <c r="BB518" s="285"/>
      <c r="BC518" s="285"/>
      <c r="BD518" s="285"/>
      <c r="BE518" s="285"/>
      <c r="BF518" s="285"/>
      <c r="BG518" s="285"/>
      <c r="BH518" s="285"/>
      <c r="BI518" s="285"/>
      <c r="BJ518" s="285"/>
      <c r="BK518" s="285"/>
      <c r="BL518" s="285"/>
      <c r="BM518" s="285"/>
      <c r="BN518" s="285"/>
      <c r="BO518" s="285"/>
      <c r="BP518" s="285"/>
      <c r="BQ518" s="285"/>
      <c r="BR518" s="285"/>
      <c r="BS518" s="285"/>
      <c r="BT518" s="285"/>
      <c r="BU518" s="285"/>
      <c r="BV518" s="285"/>
      <c r="BW518" s="285"/>
      <c r="BX518" s="285"/>
      <c r="BY518" s="285"/>
      <c r="BZ518" s="285"/>
      <c r="CA518" s="285"/>
      <c r="CB518" s="285"/>
      <c r="CC518" s="285"/>
      <c r="CD518" s="285"/>
      <c r="CE518" s="285"/>
      <c r="CF518" s="285"/>
      <c r="CG518" s="285"/>
      <c r="CH518" s="285"/>
      <c r="CI518" s="285"/>
      <c r="CJ518" s="285"/>
      <c r="CK518" s="285"/>
      <c r="CL518" s="285"/>
      <c r="CM518" s="285"/>
      <c r="CN518" s="285"/>
      <c r="CO518" s="285"/>
      <c r="CP518" s="285"/>
      <c r="CQ518" s="285"/>
      <c r="CR518" s="285"/>
      <c r="CS518" s="285"/>
      <c r="CT518" s="285"/>
      <c r="CU518" s="285"/>
      <c r="CV518" s="285"/>
      <c r="CW518" s="285"/>
      <c r="CX518" s="285"/>
      <c r="CY518" s="285"/>
      <c r="CZ518" s="285"/>
      <c r="DA518" s="285"/>
      <c r="DB518" s="285"/>
      <c r="DC518" s="285"/>
      <c r="DD518" s="285"/>
      <c r="DE518" s="285"/>
      <c r="DF518" s="285"/>
      <c r="DG518" s="285"/>
      <c r="DH518" s="285"/>
      <c r="DI518" s="285"/>
      <c r="DJ518" s="285"/>
      <c r="DK518" s="285"/>
      <c r="DL518" s="285"/>
    </row>
    <row r="519" s="248" customFormat="1" ht="17.8" customHeight="1" spans="1:116">
      <c r="A519" s="258">
        <v>206</v>
      </c>
      <c r="B519" s="259"/>
      <c r="C519" s="260"/>
      <c r="D519" s="261"/>
      <c r="E519" s="51"/>
      <c r="F519" s="262" t="s">
        <v>45</v>
      </c>
      <c r="G519" s="39">
        <f t="shared" si="98"/>
        <v>0</v>
      </c>
      <c r="H519" s="40" t="s">
        <v>46</v>
      </c>
      <c r="I519" s="40">
        <f t="shared" si="92"/>
        <v>0</v>
      </c>
      <c r="J519" s="277"/>
      <c r="K519" s="277"/>
      <c r="L519" s="277"/>
      <c r="M519" s="277"/>
      <c r="N519" s="277"/>
      <c r="O519" s="277"/>
      <c r="P519" s="277"/>
      <c r="Q519" s="277"/>
      <c r="R519" s="277"/>
      <c r="S519" s="277"/>
      <c r="T519" s="277"/>
      <c r="U519" s="277"/>
      <c r="V519" s="277"/>
      <c r="W519" s="277"/>
      <c r="X519" s="277"/>
      <c r="Y519" s="277"/>
      <c r="Z519" s="277"/>
      <c r="AA519" s="277"/>
      <c r="AB519" s="277"/>
      <c r="AC519" s="277"/>
      <c r="AD519" s="277"/>
      <c r="AE519" s="277"/>
      <c r="AF519" s="277"/>
      <c r="AG519" s="277"/>
      <c r="AH519" s="277"/>
      <c r="AI519" s="277"/>
      <c r="AJ519" s="277"/>
      <c r="AK519" s="277"/>
      <c r="AL519" s="277"/>
      <c r="AM519" s="277"/>
      <c r="AN519" s="277"/>
      <c r="AO519" s="67"/>
      <c r="AP519" s="90"/>
      <c r="AQ519" s="284"/>
      <c r="AR519" s="284"/>
      <c r="AS519" s="99"/>
      <c r="AT519" s="99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  <c r="CN519" s="90"/>
      <c r="CO519" s="90"/>
      <c r="CP519" s="90"/>
      <c r="CQ519" s="90"/>
      <c r="CR519" s="90"/>
      <c r="CS519" s="90"/>
      <c r="CT519" s="90"/>
      <c r="CU519" s="90"/>
      <c r="CV519" s="90"/>
      <c r="CW519" s="90"/>
      <c r="CX519" s="90"/>
      <c r="CY519" s="90"/>
      <c r="CZ519" s="90"/>
      <c r="DA519" s="90"/>
      <c r="DB519" s="90"/>
      <c r="DC519" s="90"/>
      <c r="DD519" s="90"/>
      <c r="DE519" s="90"/>
      <c r="DF519" s="90"/>
      <c r="DG519" s="90"/>
      <c r="DH519" s="90"/>
      <c r="DI519" s="90"/>
      <c r="DJ519" s="90"/>
      <c r="DK519" s="90"/>
      <c r="DL519" s="90"/>
    </row>
    <row r="520" s="249" customFormat="1" ht="17.8" customHeight="1" spans="1:116">
      <c r="A520" s="263"/>
      <c r="B520" s="259"/>
      <c r="C520" s="264"/>
      <c r="D520" s="261"/>
      <c r="E520" s="52"/>
      <c r="F520" s="265"/>
      <c r="G520" s="45"/>
      <c r="H520" s="46" t="s">
        <v>47</v>
      </c>
      <c r="I520" s="46">
        <f t="shared" si="92"/>
        <v>0</v>
      </c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  <c r="AB520" s="275"/>
      <c r="AC520" s="275"/>
      <c r="AD520" s="275"/>
      <c r="AE520" s="275"/>
      <c r="AF520" s="275"/>
      <c r="AG520" s="275"/>
      <c r="AH520" s="275"/>
      <c r="AI520" s="275"/>
      <c r="AJ520" s="275"/>
      <c r="AK520" s="275"/>
      <c r="AL520" s="275"/>
      <c r="AM520" s="275"/>
      <c r="AN520" s="275"/>
      <c r="AO520" s="65"/>
      <c r="AP520" s="285"/>
      <c r="AQ520" s="286"/>
      <c r="AR520" s="286"/>
      <c r="AS520" s="32"/>
      <c r="AT520" s="32"/>
      <c r="AU520" s="285"/>
      <c r="AV520" s="285"/>
      <c r="AW520" s="285"/>
      <c r="AX520" s="285"/>
      <c r="AY520" s="285"/>
      <c r="AZ520" s="285"/>
      <c r="BA520" s="285"/>
      <c r="BB520" s="285"/>
      <c r="BC520" s="285"/>
      <c r="BD520" s="285"/>
      <c r="BE520" s="285"/>
      <c r="BF520" s="285"/>
      <c r="BG520" s="285"/>
      <c r="BH520" s="285"/>
      <c r="BI520" s="285"/>
      <c r="BJ520" s="285"/>
      <c r="BK520" s="285"/>
      <c r="BL520" s="285"/>
      <c r="BM520" s="285"/>
      <c r="BN520" s="285"/>
      <c r="BO520" s="285"/>
      <c r="BP520" s="285"/>
      <c r="BQ520" s="285"/>
      <c r="BR520" s="285"/>
      <c r="BS520" s="285"/>
      <c r="BT520" s="285"/>
      <c r="BU520" s="285"/>
      <c r="BV520" s="285"/>
      <c r="BW520" s="285"/>
      <c r="BX520" s="285"/>
      <c r="BY520" s="285"/>
      <c r="BZ520" s="285"/>
      <c r="CA520" s="285"/>
      <c r="CB520" s="285"/>
      <c r="CC520" s="285"/>
      <c r="CD520" s="285"/>
      <c r="CE520" s="285"/>
      <c r="CF520" s="285"/>
      <c r="CG520" s="285"/>
      <c r="CH520" s="285"/>
      <c r="CI520" s="285"/>
      <c r="CJ520" s="285"/>
      <c r="CK520" s="285"/>
      <c r="CL520" s="285"/>
      <c r="CM520" s="285"/>
      <c r="CN520" s="285"/>
      <c r="CO520" s="285"/>
      <c r="CP520" s="285"/>
      <c r="CQ520" s="285"/>
      <c r="CR520" s="285"/>
      <c r="CS520" s="285"/>
      <c r="CT520" s="285"/>
      <c r="CU520" s="285"/>
      <c r="CV520" s="285"/>
      <c r="CW520" s="285"/>
      <c r="CX520" s="285"/>
      <c r="CY520" s="285"/>
      <c r="CZ520" s="285"/>
      <c r="DA520" s="285"/>
      <c r="DB520" s="285"/>
      <c r="DC520" s="285"/>
      <c r="DD520" s="285"/>
      <c r="DE520" s="285"/>
      <c r="DF520" s="285"/>
      <c r="DG520" s="285"/>
      <c r="DH520" s="285"/>
      <c r="DI520" s="285"/>
      <c r="DJ520" s="285"/>
      <c r="DK520" s="285"/>
      <c r="DL520" s="285"/>
    </row>
    <row r="521" s="248" customFormat="1" ht="17.8" customHeight="1" spans="1:116">
      <c r="A521" s="258">
        <v>207</v>
      </c>
      <c r="B521" s="259"/>
      <c r="C521" s="260"/>
      <c r="D521" s="266"/>
      <c r="E521" s="309"/>
      <c r="F521" s="262" t="s">
        <v>45</v>
      </c>
      <c r="G521" s="39">
        <f t="shared" ref="G521:G525" si="99">E521+I521-I522</f>
        <v>0</v>
      </c>
      <c r="H521" s="40" t="s">
        <v>46</v>
      </c>
      <c r="I521" s="40">
        <f t="shared" si="92"/>
        <v>0</v>
      </c>
      <c r="J521" s="277"/>
      <c r="K521" s="277"/>
      <c r="L521" s="277"/>
      <c r="M521" s="277"/>
      <c r="N521" s="277"/>
      <c r="O521" s="277"/>
      <c r="P521" s="277"/>
      <c r="Q521" s="277"/>
      <c r="R521" s="277"/>
      <c r="S521" s="277"/>
      <c r="T521" s="277"/>
      <c r="U521" s="277"/>
      <c r="V521" s="277"/>
      <c r="W521" s="277"/>
      <c r="X521" s="277"/>
      <c r="Y521" s="277"/>
      <c r="Z521" s="277"/>
      <c r="AA521" s="277"/>
      <c r="AB521" s="277"/>
      <c r="AC521" s="277"/>
      <c r="AD521" s="277"/>
      <c r="AE521" s="277"/>
      <c r="AF521" s="277"/>
      <c r="AG521" s="277"/>
      <c r="AH521" s="277"/>
      <c r="AI521" s="277"/>
      <c r="AJ521" s="277"/>
      <c r="AK521" s="277"/>
      <c r="AL521" s="277"/>
      <c r="AM521" s="277"/>
      <c r="AN521" s="277"/>
      <c r="AO521" s="67"/>
      <c r="AP521" s="90"/>
      <c r="AQ521" s="284"/>
      <c r="AR521" s="284"/>
      <c r="AS521" s="99"/>
      <c r="AT521" s="99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  <c r="BO521" s="90"/>
      <c r="BP521" s="90"/>
      <c r="BQ521" s="90"/>
      <c r="BR521" s="90"/>
      <c r="BS521" s="90"/>
      <c r="BT521" s="90"/>
      <c r="BU521" s="90"/>
      <c r="BV521" s="90"/>
      <c r="BW521" s="90"/>
      <c r="BX521" s="90"/>
      <c r="BY521" s="90"/>
      <c r="BZ521" s="90"/>
      <c r="CA521" s="90"/>
      <c r="CB521" s="90"/>
      <c r="CC521" s="90"/>
      <c r="CD521" s="90"/>
      <c r="CE521" s="90"/>
      <c r="CF521" s="90"/>
      <c r="CG521" s="90"/>
      <c r="CH521" s="90"/>
      <c r="CI521" s="90"/>
      <c r="CJ521" s="90"/>
      <c r="CK521" s="90"/>
      <c r="CL521" s="90"/>
      <c r="CM521" s="90"/>
      <c r="CN521" s="90"/>
      <c r="CO521" s="90"/>
      <c r="CP521" s="90"/>
      <c r="CQ521" s="90"/>
      <c r="CR521" s="90"/>
      <c r="CS521" s="90"/>
      <c r="CT521" s="90"/>
      <c r="CU521" s="90"/>
      <c r="CV521" s="90"/>
      <c r="CW521" s="90"/>
      <c r="CX521" s="90"/>
      <c r="CY521" s="90"/>
      <c r="CZ521" s="90"/>
      <c r="DA521" s="90"/>
      <c r="DB521" s="90"/>
      <c r="DC521" s="90"/>
      <c r="DD521" s="90"/>
      <c r="DE521" s="90"/>
      <c r="DF521" s="90"/>
      <c r="DG521" s="90"/>
      <c r="DH521" s="90"/>
      <c r="DI521" s="90"/>
      <c r="DJ521" s="90"/>
      <c r="DK521" s="90"/>
      <c r="DL521" s="90"/>
    </row>
    <row r="522" s="249" customFormat="1" ht="17.8" customHeight="1" spans="1:116">
      <c r="A522" s="263"/>
      <c r="B522" s="259"/>
      <c r="C522" s="264"/>
      <c r="D522" s="261"/>
      <c r="E522" s="310"/>
      <c r="F522" s="265"/>
      <c r="G522" s="45"/>
      <c r="H522" s="46" t="s">
        <v>47</v>
      </c>
      <c r="I522" s="46">
        <f t="shared" si="92"/>
        <v>0</v>
      </c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  <c r="AB522" s="275"/>
      <c r="AC522" s="275"/>
      <c r="AD522" s="275"/>
      <c r="AE522" s="275"/>
      <c r="AF522" s="275"/>
      <c r="AG522" s="275"/>
      <c r="AH522" s="275"/>
      <c r="AI522" s="275"/>
      <c r="AJ522" s="275"/>
      <c r="AK522" s="275"/>
      <c r="AL522" s="275"/>
      <c r="AM522" s="275"/>
      <c r="AN522" s="275"/>
      <c r="AO522" s="65"/>
      <c r="AP522" s="285"/>
      <c r="AQ522" s="286"/>
      <c r="AR522" s="286"/>
      <c r="AS522" s="32"/>
      <c r="AT522" s="32"/>
      <c r="AU522" s="285"/>
      <c r="AV522" s="285"/>
      <c r="AW522" s="285"/>
      <c r="AX522" s="285"/>
      <c r="AY522" s="285"/>
      <c r="AZ522" s="285"/>
      <c r="BA522" s="285"/>
      <c r="BB522" s="285"/>
      <c r="BC522" s="285"/>
      <c r="BD522" s="285"/>
      <c r="BE522" s="285"/>
      <c r="BF522" s="285"/>
      <c r="BG522" s="285"/>
      <c r="BH522" s="285"/>
      <c r="BI522" s="285"/>
      <c r="BJ522" s="285"/>
      <c r="BK522" s="285"/>
      <c r="BL522" s="285"/>
      <c r="BM522" s="285"/>
      <c r="BN522" s="285"/>
      <c r="BO522" s="285"/>
      <c r="BP522" s="285"/>
      <c r="BQ522" s="285"/>
      <c r="BR522" s="285"/>
      <c r="BS522" s="285"/>
      <c r="BT522" s="285"/>
      <c r="BU522" s="285"/>
      <c r="BV522" s="285"/>
      <c r="BW522" s="285"/>
      <c r="BX522" s="285"/>
      <c r="BY522" s="285"/>
      <c r="BZ522" s="285"/>
      <c r="CA522" s="285"/>
      <c r="CB522" s="285"/>
      <c r="CC522" s="285"/>
      <c r="CD522" s="285"/>
      <c r="CE522" s="285"/>
      <c r="CF522" s="285"/>
      <c r="CG522" s="285"/>
      <c r="CH522" s="285"/>
      <c r="CI522" s="285"/>
      <c r="CJ522" s="285"/>
      <c r="CK522" s="285"/>
      <c r="CL522" s="285"/>
      <c r="CM522" s="285"/>
      <c r="CN522" s="285"/>
      <c r="CO522" s="285"/>
      <c r="CP522" s="285"/>
      <c r="CQ522" s="285"/>
      <c r="CR522" s="285"/>
      <c r="CS522" s="285"/>
      <c r="CT522" s="285"/>
      <c r="CU522" s="285"/>
      <c r="CV522" s="285"/>
      <c r="CW522" s="285"/>
      <c r="CX522" s="285"/>
      <c r="CY522" s="285"/>
      <c r="CZ522" s="285"/>
      <c r="DA522" s="285"/>
      <c r="DB522" s="285"/>
      <c r="DC522" s="285"/>
      <c r="DD522" s="285"/>
      <c r="DE522" s="285"/>
      <c r="DF522" s="285"/>
      <c r="DG522" s="285"/>
      <c r="DH522" s="285"/>
      <c r="DI522" s="285"/>
      <c r="DJ522" s="285"/>
      <c r="DK522" s="285"/>
      <c r="DL522" s="285"/>
    </row>
    <row r="523" s="248" customFormat="1" ht="17.8" customHeight="1" spans="1:116">
      <c r="A523" s="258">
        <v>208</v>
      </c>
      <c r="B523" s="267"/>
      <c r="C523" s="266"/>
      <c r="D523" s="261"/>
      <c r="E523" s="51"/>
      <c r="F523" s="262" t="s">
        <v>45</v>
      </c>
      <c r="G523" s="39">
        <f t="shared" si="99"/>
        <v>0</v>
      </c>
      <c r="H523" s="40" t="s">
        <v>46</v>
      </c>
      <c r="I523" s="40">
        <f t="shared" si="92"/>
        <v>0</v>
      </c>
      <c r="J523" s="277"/>
      <c r="K523" s="277"/>
      <c r="L523" s="277"/>
      <c r="M523" s="277"/>
      <c r="N523" s="277"/>
      <c r="O523" s="277"/>
      <c r="P523" s="277"/>
      <c r="Q523" s="277"/>
      <c r="R523" s="277"/>
      <c r="S523" s="277"/>
      <c r="T523" s="277"/>
      <c r="U523" s="277"/>
      <c r="V523" s="277"/>
      <c r="W523" s="277"/>
      <c r="X523" s="277"/>
      <c r="Y523" s="277"/>
      <c r="Z523" s="277"/>
      <c r="AA523" s="277"/>
      <c r="AB523" s="277"/>
      <c r="AC523" s="277"/>
      <c r="AD523" s="277"/>
      <c r="AE523" s="277"/>
      <c r="AF523" s="277"/>
      <c r="AG523" s="277"/>
      <c r="AH523" s="277"/>
      <c r="AI523" s="277"/>
      <c r="AJ523" s="277"/>
      <c r="AK523" s="277"/>
      <c r="AL523" s="277"/>
      <c r="AM523" s="277"/>
      <c r="AN523" s="277"/>
      <c r="AO523" s="67"/>
      <c r="AP523" s="90"/>
      <c r="AQ523" s="284"/>
      <c r="AR523" s="284"/>
      <c r="AS523" s="99"/>
      <c r="AT523" s="99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  <c r="BO523" s="90"/>
      <c r="BP523" s="90"/>
      <c r="BQ523" s="90"/>
      <c r="BR523" s="90"/>
      <c r="BS523" s="90"/>
      <c r="BT523" s="90"/>
      <c r="BU523" s="90"/>
      <c r="BV523" s="90"/>
      <c r="BW523" s="90"/>
      <c r="BX523" s="90"/>
      <c r="BY523" s="90"/>
      <c r="BZ523" s="90"/>
      <c r="CA523" s="90"/>
      <c r="CB523" s="90"/>
      <c r="CC523" s="90"/>
      <c r="CD523" s="90"/>
      <c r="CE523" s="90"/>
      <c r="CF523" s="90"/>
      <c r="CG523" s="90"/>
      <c r="CH523" s="90"/>
      <c r="CI523" s="90"/>
      <c r="CJ523" s="90"/>
      <c r="CK523" s="90"/>
      <c r="CL523" s="90"/>
      <c r="CM523" s="90"/>
      <c r="CN523" s="90"/>
      <c r="CO523" s="90"/>
      <c r="CP523" s="90"/>
      <c r="CQ523" s="90"/>
      <c r="CR523" s="90"/>
      <c r="CS523" s="90"/>
      <c r="CT523" s="90"/>
      <c r="CU523" s="90"/>
      <c r="CV523" s="90"/>
      <c r="CW523" s="90"/>
      <c r="CX523" s="90"/>
      <c r="CY523" s="90"/>
      <c r="CZ523" s="90"/>
      <c r="DA523" s="90"/>
      <c r="DB523" s="90"/>
      <c r="DC523" s="90"/>
      <c r="DD523" s="90"/>
      <c r="DE523" s="90"/>
      <c r="DF523" s="90"/>
      <c r="DG523" s="90"/>
      <c r="DH523" s="90"/>
      <c r="DI523" s="90"/>
      <c r="DJ523" s="90"/>
      <c r="DK523" s="90"/>
      <c r="DL523" s="90"/>
    </row>
    <row r="524" s="249" customFormat="1" ht="17.8" customHeight="1" spans="1:116">
      <c r="A524" s="263"/>
      <c r="B524" s="267"/>
      <c r="C524" s="261"/>
      <c r="D524" s="261"/>
      <c r="E524" s="52"/>
      <c r="F524" s="265"/>
      <c r="G524" s="45"/>
      <c r="H524" s="46" t="s">
        <v>47</v>
      </c>
      <c r="I524" s="46">
        <f t="shared" si="92"/>
        <v>0</v>
      </c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  <c r="AB524" s="275"/>
      <c r="AC524" s="275"/>
      <c r="AD524" s="275"/>
      <c r="AE524" s="275"/>
      <c r="AF524" s="275"/>
      <c r="AG524" s="275"/>
      <c r="AH524" s="275"/>
      <c r="AI524" s="275"/>
      <c r="AJ524" s="275"/>
      <c r="AK524" s="275"/>
      <c r="AL524" s="275"/>
      <c r="AM524" s="275"/>
      <c r="AN524" s="275"/>
      <c r="AO524" s="65"/>
      <c r="AP524" s="285"/>
      <c r="AQ524" s="286"/>
      <c r="AR524" s="286"/>
      <c r="AS524" s="32"/>
      <c r="AT524" s="32"/>
      <c r="AU524" s="285"/>
      <c r="AV524" s="285"/>
      <c r="AW524" s="285"/>
      <c r="AX524" s="285"/>
      <c r="AY524" s="285"/>
      <c r="AZ524" s="285"/>
      <c r="BA524" s="285"/>
      <c r="BB524" s="285"/>
      <c r="BC524" s="285"/>
      <c r="BD524" s="285"/>
      <c r="BE524" s="285"/>
      <c r="BF524" s="285"/>
      <c r="BG524" s="285"/>
      <c r="BH524" s="285"/>
      <c r="BI524" s="285"/>
      <c r="BJ524" s="285"/>
      <c r="BK524" s="285"/>
      <c r="BL524" s="285"/>
      <c r="BM524" s="285"/>
      <c r="BN524" s="285"/>
      <c r="BO524" s="285"/>
      <c r="BP524" s="285"/>
      <c r="BQ524" s="285"/>
      <c r="BR524" s="285"/>
      <c r="BS524" s="285"/>
      <c r="BT524" s="285"/>
      <c r="BU524" s="285"/>
      <c r="BV524" s="285"/>
      <c r="BW524" s="285"/>
      <c r="BX524" s="285"/>
      <c r="BY524" s="285"/>
      <c r="BZ524" s="285"/>
      <c r="CA524" s="285"/>
      <c r="CB524" s="285"/>
      <c r="CC524" s="285"/>
      <c r="CD524" s="285"/>
      <c r="CE524" s="285"/>
      <c r="CF524" s="285"/>
      <c r="CG524" s="285"/>
      <c r="CH524" s="285"/>
      <c r="CI524" s="285"/>
      <c r="CJ524" s="285"/>
      <c r="CK524" s="285"/>
      <c r="CL524" s="285"/>
      <c r="CM524" s="285"/>
      <c r="CN524" s="285"/>
      <c r="CO524" s="285"/>
      <c r="CP524" s="285"/>
      <c r="CQ524" s="285"/>
      <c r="CR524" s="285"/>
      <c r="CS524" s="285"/>
      <c r="CT524" s="285"/>
      <c r="CU524" s="285"/>
      <c r="CV524" s="285"/>
      <c r="CW524" s="285"/>
      <c r="CX524" s="285"/>
      <c r="CY524" s="285"/>
      <c r="CZ524" s="285"/>
      <c r="DA524" s="285"/>
      <c r="DB524" s="285"/>
      <c r="DC524" s="285"/>
      <c r="DD524" s="285"/>
      <c r="DE524" s="285"/>
      <c r="DF524" s="285"/>
      <c r="DG524" s="285"/>
      <c r="DH524" s="285"/>
      <c r="DI524" s="285"/>
      <c r="DJ524" s="285"/>
      <c r="DK524" s="285"/>
      <c r="DL524" s="285"/>
    </row>
    <row r="525" s="248" customFormat="1" ht="17.8" customHeight="1" spans="1:116">
      <c r="A525" s="258">
        <v>209</v>
      </c>
      <c r="B525" s="259"/>
      <c r="C525" s="260"/>
      <c r="D525" s="261"/>
      <c r="E525" s="51"/>
      <c r="F525" s="262" t="s">
        <v>45</v>
      </c>
      <c r="G525" s="39">
        <f t="shared" si="99"/>
        <v>0</v>
      </c>
      <c r="H525" s="40" t="s">
        <v>46</v>
      </c>
      <c r="I525" s="40">
        <f t="shared" si="92"/>
        <v>0</v>
      </c>
      <c r="J525" s="277"/>
      <c r="K525" s="277"/>
      <c r="L525" s="277"/>
      <c r="M525" s="277"/>
      <c r="N525" s="277"/>
      <c r="O525" s="277"/>
      <c r="P525" s="277"/>
      <c r="Q525" s="277"/>
      <c r="R525" s="277"/>
      <c r="S525" s="277"/>
      <c r="T525" s="277"/>
      <c r="U525" s="277"/>
      <c r="V525" s="277"/>
      <c r="W525" s="277"/>
      <c r="X525" s="277"/>
      <c r="Y525" s="277"/>
      <c r="Z525" s="277"/>
      <c r="AA525" s="277"/>
      <c r="AB525" s="277"/>
      <c r="AC525" s="277"/>
      <c r="AD525" s="277"/>
      <c r="AE525" s="277"/>
      <c r="AF525" s="277"/>
      <c r="AG525" s="277"/>
      <c r="AH525" s="277"/>
      <c r="AI525" s="277"/>
      <c r="AJ525" s="277"/>
      <c r="AK525" s="277"/>
      <c r="AL525" s="277"/>
      <c r="AM525" s="277"/>
      <c r="AN525" s="277"/>
      <c r="AO525" s="67"/>
      <c r="AP525" s="90"/>
      <c r="AQ525" s="284"/>
      <c r="AR525" s="284"/>
      <c r="AS525" s="99"/>
      <c r="AT525" s="99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90"/>
      <c r="BQ525" s="90"/>
      <c r="BR525" s="90"/>
      <c r="BS525" s="90"/>
      <c r="BT525" s="90"/>
      <c r="BU525" s="90"/>
      <c r="BV525" s="90"/>
      <c r="BW525" s="90"/>
      <c r="BX525" s="90"/>
      <c r="BY525" s="90"/>
      <c r="BZ525" s="90"/>
      <c r="CA525" s="90"/>
      <c r="CB525" s="90"/>
      <c r="CC525" s="90"/>
      <c r="CD525" s="90"/>
      <c r="CE525" s="90"/>
      <c r="CF525" s="90"/>
      <c r="CG525" s="90"/>
      <c r="CH525" s="90"/>
      <c r="CI525" s="90"/>
      <c r="CJ525" s="90"/>
      <c r="CK525" s="90"/>
      <c r="CL525" s="90"/>
      <c r="CM525" s="90"/>
      <c r="CN525" s="90"/>
      <c r="CO525" s="90"/>
      <c r="CP525" s="90"/>
      <c r="CQ525" s="90"/>
      <c r="CR525" s="90"/>
      <c r="CS525" s="90"/>
      <c r="CT525" s="90"/>
      <c r="CU525" s="90"/>
      <c r="CV525" s="90"/>
      <c r="CW525" s="90"/>
      <c r="CX525" s="90"/>
      <c r="CY525" s="90"/>
      <c r="CZ525" s="90"/>
      <c r="DA525" s="90"/>
      <c r="DB525" s="90"/>
      <c r="DC525" s="90"/>
      <c r="DD525" s="90"/>
      <c r="DE525" s="90"/>
      <c r="DF525" s="90"/>
      <c r="DG525" s="90"/>
      <c r="DH525" s="90"/>
      <c r="DI525" s="90"/>
      <c r="DJ525" s="90"/>
      <c r="DK525" s="90"/>
      <c r="DL525" s="90"/>
    </row>
    <row r="526" s="249" customFormat="1" ht="17.8" customHeight="1" spans="1:116">
      <c r="A526" s="263"/>
      <c r="B526" s="259"/>
      <c r="C526" s="264"/>
      <c r="D526" s="261"/>
      <c r="E526" s="52"/>
      <c r="F526" s="265"/>
      <c r="G526" s="45"/>
      <c r="H526" s="46" t="s">
        <v>47</v>
      </c>
      <c r="I526" s="46">
        <f t="shared" si="92"/>
        <v>0</v>
      </c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  <c r="AB526" s="275"/>
      <c r="AC526" s="275"/>
      <c r="AD526" s="275"/>
      <c r="AE526" s="275"/>
      <c r="AF526" s="275"/>
      <c r="AG526" s="275"/>
      <c r="AH526" s="275"/>
      <c r="AI526" s="275"/>
      <c r="AJ526" s="275"/>
      <c r="AK526" s="275"/>
      <c r="AL526" s="275"/>
      <c r="AM526" s="275"/>
      <c r="AN526" s="275"/>
      <c r="AO526" s="65"/>
      <c r="AP526" s="285"/>
      <c r="AQ526" s="286"/>
      <c r="AR526" s="286"/>
      <c r="AS526" s="32"/>
      <c r="AT526" s="32"/>
      <c r="AU526" s="285"/>
      <c r="AV526" s="285"/>
      <c r="AW526" s="285"/>
      <c r="AX526" s="285"/>
      <c r="AY526" s="285"/>
      <c r="AZ526" s="285"/>
      <c r="BA526" s="285"/>
      <c r="BB526" s="285"/>
      <c r="BC526" s="285"/>
      <c r="BD526" s="285"/>
      <c r="BE526" s="285"/>
      <c r="BF526" s="285"/>
      <c r="BG526" s="285"/>
      <c r="BH526" s="285"/>
      <c r="BI526" s="285"/>
      <c r="BJ526" s="285"/>
      <c r="BK526" s="285"/>
      <c r="BL526" s="285"/>
      <c r="BM526" s="285"/>
      <c r="BN526" s="285"/>
      <c r="BO526" s="285"/>
      <c r="BP526" s="285"/>
      <c r="BQ526" s="285"/>
      <c r="BR526" s="285"/>
      <c r="BS526" s="285"/>
      <c r="BT526" s="285"/>
      <c r="BU526" s="285"/>
      <c r="BV526" s="285"/>
      <c r="BW526" s="285"/>
      <c r="BX526" s="285"/>
      <c r="BY526" s="285"/>
      <c r="BZ526" s="285"/>
      <c r="CA526" s="285"/>
      <c r="CB526" s="285"/>
      <c r="CC526" s="285"/>
      <c r="CD526" s="285"/>
      <c r="CE526" s="285"/>
      <c r="CF526" s="285"/>
      <c r="CG526" s="285"/>
      <c r="CH526" s="285"/>
      <c r="CI526" s="285"/>
      <c r="CJ526" s="285"/>
      <c r="CK526" s="285"/>
      <c r="CL526" s="285"/>
      <c r="CM526" s="285"/>
      <c r="CN526" s="285"/>
      <c r="CO526" s="285"/>
      <c r="CP526" s="285"/>
      <c r="CQ526" s="285"/>
      <c r="CR526" s="285"/>
      <c r="CS526" s="285"/>
      <c r="CT526" s="285"/>
      <c r="CU526" s="285"/>
      <c r="CV526" s="285"/>
      <c r="CW526" s="285"/>
      <c r="CX526" s="285"/>
      <c r="CY526" s="285"/>
      <c r="CZ526" s="285"/>
      <c r="DA526" s="285"/>
      <c r="DB526" s="285"/>
      <c r="DC526" s="285"/>
      <c r="DD526" s="285"/>
      <c r="DE526" s="285"/>
      <c r="DF526" s="285"/>
      <c r="DG526" s="285"/>
      <c r="DH526" s="285"/>
      <c r="DI526" s="285"/>
      <c r="DJ526" s="285"/>
      <c r="DK526" s="285"/>
      <c r="DL526" s="285"/>
    </row>
    <row r="527" s="248" customFormat="1" ht="17.8" customHeight="1" spans="1:116">
      <c r="A527" s="258">
        <v>210</v>
      </c>
      <c r="B527" s="259"/>
      <c r="C527" s="266"/>
      <c r="D527" s="268"/>
      <c r="E527" s="51"/>
      <c r="F527" s="262" t="s">
        <v>45</v>
      </c>
      <c r="G527" s="39">
        <f>E527+I527-I528</f>
        <v>0</v>
      </c>
      <c r="H527" s="40" t="s">
        <v>46</v>
      </c>
      <c r="I527" s="40">
        <f t="shared" ref="I527:I530" si="100">SUM(J527:AO527)</f>
        <v>0</v>
      </c>
      <c r="J527" s="277"/>
      <c r="K527" s="277"/>
      <c r="L527" s="277"/>
      <c r="M527" s="277"/>
      <c r="N527" s="277"/>
      <c r="O527" s="277"/>
      <c r="P527" s="277"/>
      <c r="Q527" s="277"/>
      <c r="R527" s="277"/>
      <c r="S527" s="277"/>
      <c r="T527" s="277"/>
      <c r="U527" s="277"/>
      <c r="V527" s="277"/>
      <c r="W527" s="277"/>
      <c r="X527" s="277"/>
      <c r="Y527" s="277"/>
      <c r="Z527" s="277"/>
      <c r="AA527" s="277"/>
      <c r="AB527" s="277"/>
      <c r="AC527" s="277"/>
      <c r="AD527" s="277"/>
      <c r="AE527" s="277"/>
      <c r="AF527" s="277"/>
      <c r="AG527" s="277"/>
      <c r="AH527" s="277"/>
      <c r="AI527" s="277"/>
      <c r="AJ527" s="277"/>
      <c r="AK527" s="277"/>
      <c r="AL527" s="277"/>
      <c r="AM527" s="277"/>
      <c r="AN527" s="277"/>
      <c r="AO527" s="67"/>
      <c r="AP527" s="90"/>
      <c r="AQ527" s="284"/>
      <c r="AR527" s="284"/>
      <c r="AS527" s="99"/>
      <c r="AT527" s="99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  <c r="CN527" s="90"/>
      <c r="CO527" s="90"/>
      <c r="CP527" s="90"/>
      <c r="CQ527" s="90"/>
      <c r="CR527" s="90"/>
      <c r="CS527" s="90"/>
      <c r="CT527" s="90"/>
      <c r="CU527" s="90"/>
      <c r="CV527" s="90"/>
      <c r="CW527" s="90"/>
      <c r="CX527" s="90"/>
      <c r="CY527" s="90"/>
      <c r="CZ527" s="90"/>
      <c r="DA527" s="90"/>
      <c r="DB527" s="90"/>
      <c r="DC527" s="90"/>
      <c r="DD527" s="90"/>
      <c r="DE527" s="90"/>
      <c r="DF527" s="90"/>
      <c r="DG527" s="90"/>
      <c r="DH527" s="90"/>
      <c r="DI527" s="90"/>
      <c r="DJ527" s="90"/>
      <c r="DK527" s="90"/>
      <c r="DL527" s="90"/>
    </row>
    <row r="528" s="249" customFormat="1" ht="17.8" customHeight="1" spans="1:116">
      <c r="A528" s="263"/>
      <c r="B528" s="259"/>
      <c r="C528" s="261"/>
      <c r="D528" s="268"/>
      <c r="E528" s="52"/>
      <c r="F528" s="265"/>
      <c r="G528" s="45"/>
      <c r="H528" s="46" t="s">
        <v>47</v>
      </c>
      <c r="I528" s="46">
        <f t="shared" si="100"/>
        <v>0</v>
      </c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  <c r="AB528" s="275"/>
      <c r="AC528" s="275"/>
      <c r="AD528" s="275"/>
      <c r="AE528" s="275"/>
      <c r="AF528" s="275"/>
      <c r="AG528" s="275"/>
      <c r="AH528" s="275"/>
      <c r="AI528" s="275"/>
      <c r="AJ528" s="275"/>
      <c r="AK528" s="275"/>
      <c r="AL528" s="275"/>
      <c r="AM528" s="275"/>
      <c r="AN528" s="275"/>
      <c r="AO528" s="65"/>
      <c r="AP528" s="285"/>
      <c r="AQ528" s="286"/>
      <c r="AR528" s="286"/>
      <c r="AS528" s="32"/>
      <c r="AT528" s="32"/>
      <c r="AU528" s="285"/>
      <c r="AV528" s="285"/>
      <c r="AW528" s="285"/>
      <c r="AX528" s="285"/>
      <c r="AY528" s="285"/>
      <c r="AZ528" s="285"/>
      <c r="BA528" s="285"/>
      <c r="BB528" s="285"/>
      <c r="BC528" s="285"/>
      <c r="BD528" s="285"/>
      <c r="BE528" s="285"/>
      <c r="BF528" s="285"/>
      <c r="BG528" s="285"/>
      <c r="BH528" s="285"/>
      <c r="BI528" s="285"/>
      <c r="BJ528" s="285"/>
      <c r="BK528" s="285"/>
      <c r="BL528" s="285"/>
      <c r="BM528" s="285"/>
      <c r="BN528" s="285"/>
      <c r="BO528" s="285"/>
      <c r="BP528" s="285"/>
      <c r="BQ528" s="285"/>
      <c r="BR528" s="285"/>
      <c r="BS528" s="285"/>
      <c r="BT528" s="285"/>
      <c r="BU528" s="285"/>
      <c r="BV528" s="285"/>
      <c r="BW528" s="285"/>
      <c r="BX528" s="285"/>
      <c r="BY528" s="285"/>
      <c r="BZ528" s="285"/>
      <c r="CA528" s="285"/>
      <c r="CB528" s="285"/>
      <c r="CC528" s="285"/>
      <c r="CD528" s="285"/>
      <c r="CE528" s="285"/>
      <c r="CF528" s="285"/>
      <c r="CG528" s="285"/>
      <c r="CH528" s="285"/>
      <c r="CI528" s="285"/>
      <c r="CJ528" s="285"/>
      <c r="CK528" s="285"/>
      <c r="CL528" s="285"/>
      <c r="CM528" s="285"/>
      <c r="CN528" s="285"/>
      <c r="CO528" s="285"/>
      <c r="CP528" s="285"/>
      <c r="CQ528" s="285"/>
      <c r="CR528" s="285"/>
      <c r="CS528" s="285"/>
      <c r="CT528" s="285"/>
      <c r="CU528" s="285"/>
      <c r="CV528" s="285"/>
      <c r="CW528" s="285"/>
      <c r="CX528" s="285"/>
      <c r="CY528" s="285"/>
      <c r="CZ528" s="285"/>
      <c r="DA528" s="285"/>
      <c r="DB528" s="285"/>
      <c r="DC528" s="285"/>
      <c r="DD528" s="285"/>
      <c r="DE528" s="285"/>
      <c r="DF528" s="285"/>
      <c r="DG528" s="285"/>
      <c r="DH528" s="285"/>
      <c r="DI528" s="285"/>
      <c r="DJ528" s="285"/>
      <c r="DK528" s="285"/>
      <c r="DL528" s="285"/>
    </row>
    <row r="529" s="248" customFormat="1" ht="17.8" customHeight="1" spans="1:116">
      <c r="A529" s="258">
        <v>211</v>
      </c>
      <c r="B529" s="267"/>
      <c r="C529" s="266"/>
      <c r="D529" s="261"/>
      <c r="E529" s="51">
        <v>0</v>
      </c>
      <c r="F529" s="262" t="s">
        <v>45</v>
      </c>
      <c r="G529" s="39">
        <f>E529+I529-I530</f>
        <v>0</v>
      </c>
      <c r="H529" s="40" t="s">
        <v>46</v>
      </c>
      <c r="I529" s="40">
        <f t="shared" si="100"/>
        <v>0</v>
      </c>
      <c r="J529" s="277"/>
      <c r="K529" s="277"/>
      <c r="L529" s="277"/>
      <c r="M529" s="277"/>
      <c r="N529" s="277"/>
      <c r="O529" s="277"/>
      <c r="P529" s="277"/>
      <c r="Q529" s="277"/>
      <c r="R529" s="277"/>
      <c r="S529" s="277"/>
      <c r="T529" s="277"/>
      <c r="U529" s="277"/>
      <c r="V529" s="277"/>
      <c r="W529" s="277"/>
      <c r="X529" s="277"/>
      <c r="Y529" s="277"/>
      <c r="Z529" s="277"/>
      <c r="AA529" s="277"/>
      <c r="AB529" s="277"/>
      <c r="AC529" s="277"/>
      <c r="AD529" s="277"/>
      <c r="AE529" s="277"/>
      <c r="AF529" s="277"/>
      <c r="AG529" s="277"/>
      <c r="AH529" s="277"/>
      <c r="AI529" s="277"/>
      <c r="AJ529" s="277"/>
      <c r="AK529" s="277"/>
      <c r="AL529" s="277"/>
      <c r="AM529" s="277"/>
      <c r="AN529" s="277"/>
      <c r="AO529" s="67"/>
      <c r="AP529" s="90"/>
      <c r="AQ529" s="284"/>
      <c r="AR529" s="284"/>
      <c r="AS529" s="99"/>
      <c r="AT529" s="99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  <c r="BO529" s="90"/>
      <c r="BP529" s="90"/>
      <c r="BQ529" s="90"/>
      <c r="BR529" s="90"/>
      <c r="BS529" s="90"/>
      <c r="BT529" s="90"/>
      <c r="BU529" s="90"/>
      <c r="BV529" s="90"/>
      <c r="BW529" s="90"/>
      <c r="BX529" s="90"/>
      <c r="BY529" s="90"/>
      <c r="BZ529" s="90"/>
      <c r="CA529" s="90"/>
      <c r="CB529" s="90"/>
      <c r="CC529" s="90"/>
      <c r="CD529" s="90"/>
      <c r="CE529" s="90"/>
      <c r="CF529" s="90"/>
      <c r="CG529" s="90"/>
      <c r="CH529" s="90"/>
      <c r="CI529" s="90"/>
      <c r="CJ529" s="90"/>
      <c r="CK529" s="90"/>
      <c r="CL529" s="90"/>
      <c r="CM529" s="90"/>
      <c r="CN529" s="90"/>
      <c r="CO529" s="90"/>
      <c r="CP529" s="90"/>
      <c r="CQ529" s="90"/>
      <c r="CR529" s="90"/>
      <c r="CS529" s="90"/>
      <c r="CT529" s="90"/>
      <c r="CU529" s="90"/>
      <c r="CV529" s="90"/>
      <c r="CW529" s="90"/>
      <c r="CX529" s="90"/>
      <c r="CY529" s="90"/>
      <c r="CZ529" s="90"/>
      <c r="DA529" s="90"/>
      <c r="DB529" s="90"/>
      <c r="DC529" s="90"/>
      <c r="DD529" s="90"/>
      <c r="DE529" s="90"/>
      <c r="DF529" s="90"/>
      <c r="DG529" s="90"/>
      <c r="DH529" s="90"/>
      <c r="DI529" s="90"/>
      <c r="DJ529" s="90"/>
      <c r="DK529" s="90"/>
      <c r="DL529" s="90"/>
    </row>
    <row r="530" s="249" customFormat="1" ht="17.8" customHeight="1" spans="1:116">
      <c r="A530" s="263"/>
      <c r="B530" s="267"/>
      <c r="C530" s="261"/>
      <c r="D530" s="261"/>
      <c r="E530" s="52"/>
      <c r="F530" s="265"/>
      <c r="G530" s="45"/>
      <c r="H530" s="46" t="s">
        <v>47</v>
      </c>
      <c r="I530" s="46">
        <f t="shared" si="100"/>
        <v>0</v>
      </c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  <c r="AB530" s="275"/>
      <c r="AC530" s="275"/>
      <c r="AD530" s="275"/>
      <c r="AE530" s="275"/>
      <c r="AF530" s="275"/>
      <c r="AG530" s="275"/>
      <c r="AH530" s="275"/>
      <c r="AI530" s="275"/>
      <c r="AJ530" s="275"/>
      <c r="AK530" s="275"/>
      <c r="AL530" s="275"/>
      <c r="AM530" s="275"/>
      <c r="AN530" s="275"/>
      <c r="AO530" s="65"/>
      <c r="AP530" s="285"/>
      <c r="AQ530" s="286"/>
      <c r="AR530" s="286"/>
      <c r="AS530" s="32"/>
      <c r="AT530" s="32"/>
      <c r="AU530" s="285"/>
      <c r="AV530" s="285"/>
      <c r="AW530" s="285"/>
      <c r="AX530" s="285"/>
      <c r="AY530" s="285"/>
      <c r="AZ530" s="285"/>
      <c r="BA530" s="285"/>
      <c r="BB530" s="285"/>
      <c r="BC530" s="285"/>
      <c r="BD530" s="285"/>
      <c r="BE530" s="285"/>
      <c r="BF530" s="285"/>
      <c r="BG530" s="285"/>
      <c r="BH530" s="285"/>
      <c r="BI530" s="285"/>
      <c r="BJ530" s="285"/>
      <c r="BK530" s="285"/>
      <c r="BL530" s="285"/>
      <c r="BM530" s="285"/>
      <c r="BN530" s="285"/>
      <c r="BO530" s="285"/>
      <c r="BP530" s="285"/>
      <c r="BQ530" s="285"/>
      <c r="BR530" s="285"/>
      <c r="BS530" s="285"/>
      <c r="BT530" s="285"/>
      <c r="BU530" s="285"/>
      <c r="BV530" s="285"/>
      <c r="BW530" s="285"/>
      <c r="BX530" s="285"/>
      <c r="BY530" s="285"/>
      <c r="BZ530" s="285"/>
      <c r="CA530" s="285"/>
      <c r="CB530" s="285"/>
      <c r="CC530" s="285"/>
      <c r="CD530" s="285"/>
      <c r="CE530" s="285"/>
      <c r="CF530" s="285"/>
      <c r="CG530" s="285"/>
      <c r="CH530" s="285"/>
      <c r="CI530" s="285"/>
      <c r="CJ530" s="285"/>
      <c r="CK530" s="285"/>
      <c r="CL530" s="285"/>
      <c r="CM530" s="285"/>
      <c r="CN530" s="285"/>
      <c r="CO530" s="285"/>
      <c r="CP530" s="285"/>
      <c r="CQ530" s="285"/>
      <c r="CR530" s="285"/>
      <c r="CS530" s="285"/>
      <c r="CT530" s="285"/>
      <c r="CU530" s="285"/>
      <c r="CV530" s="285"/>
      <c r="CW530" s="285"/>
      <c r="CX530" s="285"/>
      <c r="CY530" s="285"/>
      <c r="CZ530" s="285"/>
      <c r="DA530" s="285"/>
      <c r="DB530" s="285"/>
      <c r="DC530" s="285"/>
      <c r="DD530" s="285"/>
      <c r="DE530" s="285"/>
      <c r="DF530" s="285"/>
      <c r="DG530" s="285"/>
      <c r="DH530" s="285"/>
      <c r="DI530" s="285"/>
      <c r="DJ530" s="285"/>
      <c r="DK530" s="285"/>
      <c r="DL530" s="285"/>
    </row>
    <row r="531" s="248" customFormat="1" ht="17.8" customHeight="1" spans="1:116">
      <c r="A531" s="258">
        <v>212</v>
      </c>
      <c r="B531" s="267"/>
      <c r="C531" s="266"/>
      <c r="D531" s="266"/>
      <c r="E531" s="309"/>
      <c r="F531" s="262" t="s">
        <v>45</v>
      </c>
      <c r="G531" s="39">
        <f>E531+I531-I532</f>
        <v>0</v>
      </c>
      <c r="H531" s="40" t="s">
        <v>46</v>
      </c>
      <c r="I531" s="40">
        <f t="shared" ref="I531:I592" si="101">SUM(J531:AO531)</f>
        <v>0</v>
      </c>
      <c r="J531" s="277"/>
      <c r="K531" s="277"/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/>
      <c r="W531" s="277"/>
      <c r="X531" s="277"/>
      <c r="Y531" s="277"/>
      <c r="Z531" s="277"/>
      <c r="AA531" s="277"/>
      <c r="AB531" s="277"/>
      <c r="AC531" s="277"/>
      <c r="AD531" s="277"/>
      <c r="AE531" s="277"/>
      <c r="AF531" s="277"/>
      <c r="AG531" s="277"/>
      <c r="AH531" s="277"/>
      <c r="AI531" s="277"/>
      <c r="AJ531" s="277"/>
      <c r="AK531" s="277"/>
      <c r="AL531" s="277"/>
      <c r="AM531" s="277"/>
      <c r="AN531" s="277"/>
      <c r="AO531" s="67"/>
      <c r="AP531" s="90"/>
      <c r="AQ531" s="284"/>
      <c r="AR531" s="284"/>
      <c r="AS531" s="99"/>
      <c r="AT531" s="99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90"/>
      <c r="BQ531" s="90"/>
      <c r="BR531" s="90"/>
      <c r="BS531" s="90"/>
      <c r="BT531" s="90"/>
      <c r="BU531" s="90"/>
      <c r="BV531" s="90"/>
      <c r="BW531" s="90"/>
      <c r="BX531" s="90"/>
      <c r="BY531" s="90"/>
      <c r="BZ531" s="90"/>
      <c r="CA531" s="90"/>
      <c r="CB531" s="90"/>
      <c r="CC531" s="90"/>
      <c r="CD531" s="90"/>
      <c r="CE531" s="90"/>
      <c r="CF531" s="90"/>
      <c r="CG531" s="90"/>
      <c r="CH531" s="90"/>
      <c r="CI531" s="90"/>
      <c r="CJ531" s="90"/>
      <c r="CK531" s="90"/>
      <c r="CL531" s="90"/>
      <c r="CM531" s="90"/>
      <c r="CN531" s="90"/>
      <c r="CO531" s="90"/>
      <c r="CP531" s="90"/>
      <c r="CQ531" s="90"/>
      <c r="CR531" s="90"/>
      <c r="CS531" s="90"/>
      <c r="CT531" s="90"/>
      <c r="CU531" s="90"/>
      <c r="CV531" s="90"/>
      <c r="CW531" s="90"/>
      <c r="CX531" s="90"/>
      <c r="CY531" s="90"/>
      <c r="CZ531" s="90"/>
      <c r="DA531" s="90"/>
      <c r="DB531" s="90"/>
      <c r="DC531" s="90"/>
      <c r="DD531" s="90"/>
      <c r="DE531" s="90"/>
      <c r="DF531" s="90"/>
      <c r="DG531" s="90"/>
      <c r="DH531" s="90"/>
      <c r="DI531" s="90"/>
      <c r="DJ531" s="90"/>
      <c r="DK531" s="90"/>
      <c r="DL531" s="90"/>
    </row>
    <row r="532" s="249" customFormat="1" ht="17.8" customHeight="1" spans="1:116">
      <c r="A532" s="263"/>
      <c r="B532" s="267"/>
      <c r="C532" s="261"/>
      <c r="D532" s="261"/>
      <c r="E532" s="310"/>
      <c r="F532" s="265"/>
      <c r="G532" s="45"/>
      <c r="H532" s="46" t="s">
        <v>47</v>
      </c>
      <c r="I532" s="46">
        <f t="shared" si="101"/>
        <v>0</v>
      </c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  <c r="AB532" s="275"/>
      <c r="AC532" s="275"/>
      <c r="AD532" s="275"/>
      <c r="AE532" s="275"/>
      <c r="AF532" s="275"/>
      <c r="AG532" s="275"/>
      <c r="AH532" s="275"/>
      <c r="AI532" s="275"/>
      <c r="AJ532" s="275"/>
      <c r="AK532" s="275"/>
      <c r="AL532" s="275"/>
      <c r="AM532" s="275"/>
      <c r="AN532" s="275"/>
      <c r="AO532" s="65"/>
      <c r="AP532" s="285"/>
      <c r="AQ532" s="286"/>
      <c r="AR532" s="286"/>
      <c r="AS532" s="32"/>
      <c r="AT532" s="32"/>
      <c r="AU532" s="285"/>
      <c r="AV532" s="285"/>
      <c r="AW532" s="285"/>
      <c r="AX532" s="285"/>
      <c r="AY532" s="285"/>
      <c r="AZ532" s="285"/>
      <c r="BA532" s="285"/>
      <c r="BB532" s="285"/>
      <c r="BC532" s="285"/>
      <c r="BD532" s="285"/>
      <c r="BE532" s="285"/>
      <c r="BF532" s="285"/>
      <c r="BG532" s="285"/>
      <c r="BH532" s="285"/>
      <c r="BI532" s="285"/>
      <c r="BJ532" s="285"/>
      <c r="BK532" s="285"/>
      <c r="BL532" s="285"/>
      <c r="BM532" s="285"/>
      <c r="BN532" s="285"/>
      <c r="BO532" s="285"/>
      <c r="BP532" s="285"/>
      <c r="BQ532" s="285"/>
      <c r="BR532" s="285"/>
      <c r="BS532" s="285"/>
      <c r="BT532" s="285"/>
      <c r="BU532" s="285"/>
      <c r="BV532" s="285"/>
      <c r="BW532" s="285"/>
      <c r="BX532" s="285"/>
      <c r="BY532" s="285"/>
      <c r="BZ532" s="285"/>
      <c r="CA532" s="285"/>
      <c r="CB532" s="285"/>
      <c r="CC532" s="285"/>
      <c r="CD532" s="285"/>
      <c r="CE532" s="285"/>
      <c r="CF532" s="285"/>
      <c r="CG532" s="285"/>
      <c r="CH532" s="285"/>
      <c r="CI532" s="285"/>
      <c r="CJ532" s="285"/>
      <c r="CK532" s="285"/>
      <c r="CL532" s="285"/>
      <c r="CM532" s="285"/>
      <c r="CN532" s="285"/>
      <c r="CO532" s="285"/>
      <c r="CP532" s="285"/>
      <c r="CQ532" s="285"/>
      <c r="CR532" s="285"/>
      <c r="CS532" s="285"/>
      <c r="CT532" s="285"/>
      <c r="CU532" s="285"/>
      <c r="CV532" s="285"/>
      <c r="CW532" s="285"/>
      <c r="CX532" s="285"/>
      <c r="CY532" s="285"/>
      <c r="CZ532" s="285"/>
      <c r="DA532" s="285"/>
      <c r="DB532" s="285"/>
      <c r="DC532" s="285"/>
      <c r="DD532" s="285"/>
      <c r="DE532" s="285"/>
      <c r="DF532" s="285"/>
      <c r="DG532" s="285"/>
      <c r="DH532" s="285"/>
      <c r="DI532" s="285"/>
      <c r="DJ532" s="285"/>
      <c r="DK532" s="285"/>
      <c r="DL532" s="285"/>
    </row>
    <row r="533" s="248" customFormat="1" ht="17.8" customHeight="1" spans="1:116">
      <c r="A533" s="258">
        <v>213</v>
      </c>
      <c r="B533" s="267"/>
      <c r="C533" s="266"/>
      <c r="D533" s="261"/>
      <c r="E533" s="309"/>
      <c r="F533" s="262" t="s">
        <v>45</v>
      </c>
      <c r="G533" s="39">
        <f t="shared" ref="G533:G537" si="102">E533+I533-I534</f>
        <v>0</v>
      </c>
      <c r="H533" s="40" t="s">
        <v>46</v>
      </c>
      <c r="I533" s="40">
        <f t="shared" si="101"/>
        <v>0</v>
      </c>
      <c r="J533" s="277"/>
      <c r="K533" s="277"/>
      <c r="L533" s="277"/>
      <c r="M533" s="277"/>
      <c r="N533" s="277"/>
      <c r="O533" s="277"/>
      <c r="P533" s="277"/>
      <c r="Q533" s="277"/>
      <c r="R533" s="277"/>
      <c r="S533" s="277"/>
      <c r="T533" s="277"/>
      <c r="U533" s="277"/>
      <c r="V533" s="277"/>
      <c r="W533" s="277"/>
      <c r="X533" s="277"/>
      <c r="Y533" s="277"/>
      <c r="Z533" s="277"/>
      <c r="AA533" s="277"/>
      <c r="AB533" s="277"/>
      <c r="AC533" s="277"/>
      <c r="AD533" s="277"/>
      <c r="AE533" s="277"/>
      <c r="AF533" s="277"/>
      <c r="AG533" s="277"/>
      <c r="AH533" s="277"/>
      <c r="AI533" s="277"/>
      <c r="AJ533" s="277"/>
      <c r="AK533" s="277"/>
      <c r="AL533" s="277"/>
      <c r="AM533" s="277"/>
      <c r="AN533" s="277"/>
      <c r="AO533" s="67"/>
      <c r="AP533" s="90"/>
      <c r="AQ533" s="284"/>
      <c r="AR533" s="284"/>
      <c r="AS533" s="99"/>
      <c r="AT533" s="99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  <c r="BO533" s="90"/>
      <c r="BP533" s="90"/>
      <c r="BQ533" s="90"/>
      <c r="BR533" s="90"/>
      <c r="BS533" s="90"/>
      <c r="BT533" s="90"/>
      <c r="BU533" s="90"/>
      <c r="BV533" s="90"/>
      <c r="BW533" s="90"/>
      <c r="BX533" s="90"/>
      <c r="BY533" s="90"/>
      <c r="BZ533" s="90"/>
      <c r="CA533" s="90"/>
      <c r="CB533" s="90"/>
      <c r="CC533" s="90"/>
      <c r="CD533" s="90"/>
      <c r="CE533" s="90"/>
      <c r="CF533" s="90"/>
      <c r="CG533" s="90"/>
      <c r="CH533" s="90"/>
      <c r="CI533" s="90"/>
      <c r="CJ533" s="90"/>
      <c r="CK533" s="90"/>
      <c r="CL533" s="90"/>
      <c r="CM533" s="90"/>
      <c r="CN533" s="90"/>
      <c r="CO533" s="90"/>
      <c r="CP533" s="90"/>
      <c r="CQ533" s="90"/>
      <c r="CR533" s="90"/>
      <c r="CS533" s="90"/>
      <c r="CT533" s="90"/>
      <c r="CU533" s="90"/>
      <c r="CV533" s="90"/>
      <c r="CW533" s="90"/>
      <c r="CX533" s="90"/>
      <c r="CY533" s="90"/>
      <c r="CZ533" s="90"/>
      <c r="DA533" s="90"/>
      <c r="DB533" s="90"/>
      <c r="DC533" s="90"/>
      <c r="DD533" s="90"/>
      <c r="DE533" s="90"/>
      <c r="DF533" s="90"/>
      <c r="DG533" s="90"/>
      <c r="DH533" s="90"/>
      <c r="DI533" s="90"/>
      <c r="DJ533" s="90"/>
      <c r="DK533" s="90"/>
      <c r="DL533" s="90"/>
    </row>
    <row r="534" s="249" customFormat="1" ht="17.8" customHeight="1" spans="1:116">
      <c r="A534" s="263"/>
      <c r="B534" s="267"/>
      <c r="C534" s="261"/>
      <c r="D534" s="261"/>
      <c r="E534" s="310"/>
      <c r="F534" s="265"/>
      <c r="G534" s="45"/>
      <c r="H534" s="46" t="s">
        <v>47</v>
      </c>
      <c r="I534" s="46">
        <f t="shared" si="101"/>
        <v>0</v>
      </c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  <c r="AB534" s="275"/>
      <c r="AC534" s="275"/>
      <c r="AD534" s="275"/>
      <c r="AE534" s="275"/>
      <c r="AF534" s="275"/>
      <c r="AG534" s="275"/>
      <c r="AH534" s="275"/>
      <c r="AI534" s="275"/>
      <c r="AJ534" s="275"/>
      <c r="AK534" s="275"/>
      <c r="AL534" s="275"/>
      <c r="AM534" s="275"/>
      <c r="AN534" s="275"/>
      <c r="AO534" s="65"/>
      <c r="AP534" s="285"/>
      <c r="AQ534" s="286"/>
      <c r="AR534" s="286"/>
      <c r="AS534" s="32"/>
      <c r="AT534" s="32"/>
      <c r="AU534" s="285"/>
      <c r="AV534" s="285"/>
      <c r="AW534" s="285"/>
      <c r="AX534" s="285"/>
      <c r="AY534" s="285"/>
      <c r="AZ534" s="285"/>
      <c r="BA534" s="285"/>
      <c r="BB534" s="285"/>
      <c r="BC534" s="285"/>
      <c r="BD534" s="285"/>
      <c r="BE534" s="285"/>
      <c r="BF534" s="285"/>
      <c r="BG534" s="285"/>
      <c r="BH534" s="285"/>
      <c r="BI534" s="285"/>
      <c r="BJ534" s="285"/>
      <c r="BK534" s="285"/>
      <c r="BL534" s="285"/>
      <c r="BM534" s="285"/>
      <c r="BN534" s="285"/>
      <c r="BO534" s="285"/>
      <c r="BP534" s="285"/>
      <c r="BQ534" s="285"/>
      <c r="BR534" s="285"/>
      <c r="BS534" s="285"/>
      <c r="BT534" s="285"/>
      <c r="BU534" s="285"/>
      <c r="BV534" s="285"/>
      <c r="BW534" s="285"/>
      <c r="BX534" s="285"/>
      <c r="BY534" s="285"/>
      <c r="BZ534" s="285"/>
      <c r="CA534" s="285"/>
      <c r="CB534" s="285"/>
      <c r="CC534" s="285"/>
      <c r="CD534" s="285"/>
      <c r="CE534" s="285"/>
      <c r="CF534" s="285"/>
      <c r="CG534" s="285"/>
      <c r="CH534" s="285"/>
      <c r="CI534" s="285"/>
      <c r="CJ534" s="285"/>
      <c r="CK534" s="285"/>
      <c r="CL534" s="285"/>
      <c r="CM534" s="285"/>
      <c r="CN534" s="285"/>
      <c r="CO534" s="285"/>
      <c r="CP534" s="285"/>
      <c r="CQ534" s="285"/>
      <c r="CR534" s="285"/>
      <c r="CS534" s="285"/>
      <c r="CT534" s="285"/>
      <c r="CU534" s="285"/>
      <c r="CV534" s="285"/>
      <c r="CW534" s="285"/>
      <c r="CX534" s="285"/>
      <c r="CY534" s="285"/>
      <c r="CZ534" s="285"/>
      <c r="DA534" s="285"/>
      <c r="DB534" s="285"/>
      <c r="DC534" s="285"/>
      <c r="DD534" s="285"/>
      <c r="DE534" s="285"/>
      <c r="DF534" s="285"/>
      <c r="DG534" s="285"/>
      <c r="DH534" s="285"/>
      <c r="DI534" s="285"/>
      <c r="DJ534" s="285"/>
      <c r="DK534" s="285"/>
      <c r="DL534" s="285"/>
    </row>
    <row r="535" s="248" customFormat="1" ht="17.8" customHeight="1" spans="1:116">
      <c r="A535" s="258">
        <v>214</v>
      </c>
      <c r="B535" s="267"/>
      <c r="C535" s="266"/>
      <c r="D535" s="261"/>
      <c r="E535" s="309"/>
      <c r="F535" s="262" t="s">
        <v>45</v>
      </c>
      <c r="G535" s="39">
        <f t="shared" si="102"/>
        <v>0</v>
      </c>
      <c r="H535" s="40" t="s">
        <v>46</v>
      </c>
      <c r="I535" s="40">
        <f t="shared" si="101"/>
        <v>0</v>
      </c>
      <c r="J535" s="277"/>
      <c r="K535" s="277"/>
      <c r="L535" s="277"/>
      <c r="M535" s="277"/>
      <c r="N535" s="277"/>
      <c r="O535" s="277"/>
      <c r="P535" s="277"/>
      <c r="Q535" s="277"/>
      <c r="R535" s="277"/>
      <c r="S535" s="277"/>
      <c r="T535" s="277"/>
      <c r="U535" s="277"/>
      <c r="V535" s="277"/>
      <c r="W535" s="277"/>
      <c r="X535" s="277"/>
      <c r="Y535" s="277"/>
      <c r="Z535" s="277"/>
      <c r="AA535" s="277"/>
      <c r="AB535" s="277"/>
      <c r="AC535" s="277"/>
      <c r="AD535" s="277"/>
      <c r="AE535" s="277"/>
      <c r="AF535" s="277"/>
      <c r="AG535" s="277"/>
      <c r="AH535" s="277"/>
      <c r="AI535" s="277"/>
      <c r="AJ535" s="277"/>
      <c r="AK535" s="277"/>
      <c r="AL535" s="277"/>
      <c r="AM535" s="277"/>
      <c r="AN535" s="277"/>
      <c r="AO535" s="67"/>
      <c r="AP535" s="90"/>
      <c r="AQ535" s="284"/>
      <c r="AR535" s="284"/>
      <c r="AS535" s="99"/>
      <c r="AT535" s="99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  <c r="BO535" s="90"/>
      <c r="BP535" s="90"/>
      <c r="BQ535" s="90"/>
      <c r="BR535" s="90"/>
      <c r="BS535" s="90"/>
      <c r="BT535" s="90"/>
      <c r="BU535" s="90"/>
      <c r="BV535" s="90"/>
      <c r="BW535" s="90"/>
      <c r="BX535" s="90"/>
      <c r="BY535" s="90"/>
      <c r="BZ535" s="90"/>
      <c r="CA535" s="90"/>
      <c r="CB535" s="90"/>
      <c r="CC535" s="90"/>
      <c r="CD535" s="90"/>
      <c r="CE535" s="90"/>
      <c r="CF535" s="90"/>
      <c r="CG535" s="90"/>
      <c r="CH535" s="90"/>
      <c r="CI535" s="90"/>
      <c r="CJ535" s="90"/>
      <c r="CK535" s="90"/>
      <c r="CL535" s="90"/>
      <c r="CM535" s="90"/>
      <c r="CN535" s="90"/>
      <c r="CO535" s="90"/>
      <c r="CP535" s="90"/>
      <c r="CQ535" s="90"/>
      <c r="CR535" s="90"/>
      <c r="CS535" s="90"/>
      <c r="CT535" s="90"/>
      <c r="CU535" s="90"/>
      <c r="CV535" s="90"/>
      <c r="CW535" s="90"/>
      <c r="CX535" s="90"/>
      <c r="CY535" s="90"/>
      <c r="CZ535" s="90"/>
      <c r="DA535" s="90"/>
      <c r="DB535" s="90"/>
      <c r="DC535" s="90"/>
      <c r="DD535" s="90"/>
      <c r="DE535" s="90"/>
      <c r="DF535" s="90"/>
      <c r="DG535" s="90"/>
      <c r="DH535" s="90"/>
      <c r="DI535" s="90"/>
      <c r="DJ535" s="90"/>
      <c r="DK535" s="90"/>
      <c r="DL535" s="90"/>
    </row>
    <row r="536" s="249" customFormat="1" ht="17.8" customHeight="1" spans="1:116">
      <c r="A536" s="263"/>
      <c r="B536" s="267"/>
      <c r="C536" s="261"/>
      <c r="D536" s="261"/>
      <c r="E536" s="310"/>
      <c r="F536" s="265"/>
      <c r="G536" s="45"/>
      <c r="H536" s="46" t="s">
        <v>47</v>
      </c>
      <c r="I536" s="46">
        <f t="shared" si="101"/>
        <v>0</v>
      </c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  <c r="AB536" s="275"/>
      <c r="AC536" s="275"/>
      <c r="AD536" s="275"/>
      <c r="AE536" s="275"/>
      <c r="AF536" s="275"/>
      <c r="AG536" s="275"/>
      <c r="AH536" s="275"/>
      <c r="AI536" s="275"/>
      <c r="AJ536" s="275"/>
      <c r="AK536" s="275"/>
      <c r="AL536" s="275"/>
      <c r="AM536" s="275"/>
      <c r="AN536" s="275"/>
      <c r="AO536" s="65"/>
      <c r="AP536" s="285"/>
      <c r="AQ536" s="286"/>
      <c r="AR536" s="286"/>
      <c r="AS536" s="32"/>
      <c r="AT536" s="32"/>
      <c r="AU536" s="285"/>
      <c r="AV536" s="285"/>
      <c r="AW536" s="285"/>
      <c r="AX536" s="285"/>
      <c r="AY536" s="285"/>
      <c r="AZ536" s="285"/>
      <c r="BA536" s="285"/>
      <c r="BB536" s="285"/>
      <c r="BC536" s="285"/>
      <c r="BD536" s="285"/>
      <c r="BE536" s="285"/>
      <c r="BF536" s="285"/>
      <c r="BG536" s="285"/>
      <c r="BH536" s="285"/>
      <c r="BI536" s="285"/>
      <c r="BJ536" s="285"/>
      <c r="BK536" s="285"/>
      <c r="BL536" s="285"/>
      <c r="BM536" s="285"/>
      <c r="BN536" s="285"/>
      <c r="BO536" s="285"/>
      <c r="BP536" s="285"/>
      <c r="BQ536" s="285"/>
      <c r="BR536" s="285"/>
      <c r="BS536" s="285"/>
      <c r="BT536" s="285"/>
      <c r="BU536" s="285"/>
      <c r="BV536" s="285"/>
      <c r="BW536" s="285"/>
      <c r="BX536" s="285"/>
      <c r="BY536" s="285"/>
      <c r="BZ536" s="285"/>
      <c r="CA536" s="285"/>
      <c r="CB536" s="285"/>
      <c r="CC536" s="285"/>
      <c r="CD536" s="285"/>
      <c r="CE536" s="285"/>
      <c r="CF536" s="285"/>
      <c r="CG536" s="285"/>
      <c r="CH536" s="285"/>
      <c r="CI536" s="285"/>
      <c r="CJ536" s="285"/>
      <c r="CK536" s="285"/>
      <c r="CL536" s="285"/>
      <c r="CM536" s="285"/>
      <c r="CN536" s="285"/>
      <c r="CO536" s="285"/>
      <c r="CP536" s="285"/>
      <c r="CQ536" s="285"/>
      <c r="CR536" s="285"/>
      <c r="CS536" s="285"/>
      <c r="CT536" s="285"/>
      <c r="CU536" s="285"/>
      <c r="CV536" s="285"/>
      <c r="CW536" s="285"/>
      <c r="CX536" s="285"/>
      <c r="CY536" s="285"/>
      <c r="CZ536" s="285"/>
      <c r="DA536" s="285"/>
      <c r="DB536" s="285"/>
      <c r="DC536" s="285"/>
      <c r="DD536" s="285"/>
      <c r="DE536" s="285"/>
      <c r="DF536" s="285"/>
      <c r="DG536" s="285"/>
      <c r="DH536" s="285"/>
      <c r="DI536" s="285"/>
      <c r="DJ536" s="285"/>
      <c r="DK536" s="285"/>
      <c r="DL536" s="285"/>
    </row>
    <row r="537" s="248" customFormat="1" ht="17.8" customHeight="1" spans="1:116">
      <c r="A537" s="258">
        <v>215</v>
      </c>
      <c r="B537" s="267"/>
      <c r="C537" s="266"/>
      <c r="D537" s="261"/>
      <c r="E537" s="309"/>
      <c r="F537" s="262" t="s">
        <v>45</v>
      </c>
      <c r="G537" s="39">
        <f t="shared" si="102"/>
        <v>0</v>
      </c>
      <c r="H537" s="40" t="s">
        <v>46</v>
      </c>
      <c r="I537" s="40">
        <f t="shared" si="101"/>
        <v>0</v>
      </c>
      <c r="J537" s="277"/>
      <c r="K537" s="277"/>
      <c r="L537" s="277"/>
      <c r="M537" s="277"/>
      <c r="N537" s="277"/>
      <c r="O537" s="277"/>
      <c r="P537" s="277"/>
      <c r="Q537" s="277"/>
      <c r="R537" s="277"/>
      <c r="S537" s="277"/>
      <c r="T537" s="277"/>
      <c r="U537" s="277"/>
      <c r="V537" s="277"/>
      <c r="W537" s="277"/>
      <c r="X537" s="277"/>
      <c r="Y537" s="277"/>
      <c r="Z537" s="277"/>
      <c r="AA537" s="277"/>
      <c r="AB537" s="277"/>
      <c r="AC537" s="277"/>
      <c r="AD537" s="277"/>
      <c r="AE537" s="277"/>
      <c r="AF537" s="277"/>
      <c r="AG537" s="277"/>
      <c r="AH537" s="277"/>
      <c r="AI537" s="277"/>
      <c r="AJ537" s="277"/>
      <c r="AK537" s="277"/>
      <c r="AL537" s="277"/>
      <c r="AM537" s="277"/>
      <c r="AN537" s="277"/>
      <c r="AO537" s="67"/>
      <c r="AP537" s="90"/>
      <c r="AQ537" s="284"/>
      <c r="AR537" s="284"/>
      <c r="AS537" s="99"/>
      <c r="AT537" s="99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90"/>
      <c r="CB537" s="90"/>
      <c r="CC537" s="90"/>
      <c r="CD537" s="90"/>
      <c r="CE537" s="90"/>
      <c r="CF537" s="90"/>
      <c r="CG537" s="90"/>
      <c r="CH537" s="90"/>
      <c r="CI537" s="90"/>
      <c r="CJ537" s="90"/>
      <c r="CK537" s="90"/>
      <c r="CL537" s="90"/>
      <c r="CM537" s="90"/>
      <c r="CN537" s="90"/>
      <c r="CO537" s="90"/>
      <c r="CP537" s="90"/>
      <c r="CQ537" s="90"/>
      <c r="CR537" s="90"/>
      <c r="CS537" s="90"/>
      <c r="CT537" s="90"/>
      <c r="CU537" s="90"/>
      <c r="CV537" s="90"/>
      <c r="CW537" s="90"/>
      <c r="CX537" s="90"/>
      <c r="CY537" s="90"/>
      <c r="CZ537" s="90"/>
      <c r="DA537" s="90"/>
      <c r="DB537" s="90"/>
      <c r="DC537" s="90"/>
      <c r="DD537" s="90"/>
      <c r="DE537" s="90"/>
      <c r="DF537" s="90"/>
      <c r="DG537" s="90"/>
      <c r="DH537" s="90"/>
      <c r="DI537" s="90"/>
      <c r="DJ537" s="90"/>
      <c r="DK537" s="90"/>
      <c r="DL537" s="90"/>
    </row>
    <row r="538" s="249" customFormat="1" ht="17.8" customHeight="1" spans="1:116">
      <c r="A538" s="263"/>
      <c r="B538" s="267"/>
      <c r="C538" s="261"/>
      <c r="D538" s="261"/>
      <c r="E538" s="310"/>
      <c r="F538" s="265"/>
      <c r="G538" s="45"/>
      <c r="H538" s="46" t="s">
        <v>47</v>
      </c>
      <c r="I538" s="46">
        <f t="shared" si="101"/>
        <v>0</v>
      </c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  <c r="AB538" s="275"/>
      <c r="AC538" s="275"/>
      <c r="AD538" s="275"/>
      <c r="AE538" s="275"/>
      <c r="AF538" s="275"/>
      <c r="AG538" s="275"/>
      <c r="AH538" s="275"/>
      <c r="AI538" s="275"/>
      <c r="AJ538" s="275"/>
      <c r="AK538" s="275"/>
      <c r="AL538" s="275"/>
      <c r="AM538" s="275"/>
      <c r="AN538" s="275"/>
      <c r="AO538" s="65"/>
      <c r="AP538" s="285"/>
      <c r="AQ538" s="286"/>
      <c r="AR538" s="286"/>
      <c r="AS538" s="32"/>
      <c r="AT538" s="32"/>
      <c r="AU538" s="285"/>
      <c r="AV538" s="285"/>
      <c r="AW538" s="285"/>
      <c r="AX538" s="285"/>
      <c r="AY538" s="285"/>
      <c r="AZ538" s="285"/>
      <c r="BA538" s="285"/>
      <c r="BB538" s="285"/>
      <c r="BC538" s="285"/>
      <c r="BD538" s="285"/>
      <c r="BE538" s="285"/>
      <c r="BF538" s="285"/>
      <c r="BG538" s="285"/>
      <c r="BH538" s="285"/>
      <c r="BI538" s="285"/>
      <c r="BJ538" s="285"/>
      <c r="BK538" s="285"/>
      <c r="BL538" s="285"/>
      <c r="BM538" s="285"/>
      <c r="BN538" s="285"/>
      <c r="BO538" s="285"/>
      <c r="BP538" s="285"/>
      <c r="BQ538" s="285"/>
      <c r="BR538" s="285"/>
      <c r="BS538" s="285"/>
      <c r="BT538" s="285"/>
      <c r="BU538" s="285"/>
      <c r="BV538" s="285"/>
      <c r="BW538" s="285"/>
      <c r="BX538" s="285"/>
      <c r="BY538" s="285"/>
      <c r="BZ538" s="285"/>
      <c r="CA538" s="285"/>
      <c r="CB538" s="285"/>
      <c r="CC538" s="285"/>
      <c r="CD538" s="285"/>
      <c r="CE538" s="285"/>
      <c r="CF538" s="285"/>
      <c r="CG538" s="285"/>
      <c r="CH538" s="285"/>
      <c r="CI538" s="285"/>
      <c r="CJ538" s="285"/>
      <c r="CK538" s="285"/>
      <c r="CL538" s="285"/>
      <c r="CM538" s="285"/>
      <c r="CN538" s="285"/>
      <c r="CO538" s="285"/>
      <c r="CP538" s="285"/>
      <c r="CQ538" s="285"/>
      <c r="CR538" s="285"/>
      <c r="CS538" s="285"/>
      <c r="CT538" s="285"/>
      <c r="CU538" s="285"/>
      <c r="CV538" s="285"/>
      <c r="CW538" s="285"/>
      <c r="CX538" s="285"/>
      <c r="CY538" s="285"/>
      <c r="CZ538" s="285"/>
      <c r="DA538" s="285"/>
      <c r="DB538" s="285"/>
      <c r="DC538" s="285"/>
      <c r="DD538" s="285"/>
      <c r="DE538" s="285"/>
      <c r="DF538" s="285"/>
      <c r="DG538" s="285"/>
      <c r="DH538" s="285"/>
      <c r="DI538" s="285"/>
      <c r="DJ538" s="285"/>
      <c r="DK538" s="285"/>
      <c r="DL538" s="285"/>
    </row>
    <row r="539" s="248" customFormat="1" ht="17.8" customHeight="1" spans="1:116">
      <c r="A539" s="258">
        <v>216</v>
      </c>
      <c r="B539" s="267"/>
      <c r="C539" s="266"/>
      <c r="D539" s="266"/>
      <c r="E539" s="309"/>
      <c r="F539" s="262" t="s">
        <v>45</v>
      </c>
      <c r="G539" s="39">
        <f t="shared" ref="G539:G543" si="103">E539+I539-I540</f>
        <v>0</v>
      </c>
      <c r="H539" s="40" t="s">
        <v>46</v>
      </c>
      <c r="I539" s="40">
        <f t="shared" si="101"/>
        <v>0</v>
      </c>
      <c r="J539" s="277"/>
      <c r="K539" s="277"/>
      <c r="L539" s="277"/>
      <c r="M539" s="277"/>
      <c r="N539" s="277"/>
      <c r="O539" s="277"/>
      <c r="P539" s="277"/>
      <c r="Q539" s="277"/>
      <c r="R539" s="277"/>
      <c r="S539" s="277"/>
      <c r="T539" s="277"/>
      <c r="U539" s="277"/>
      <c r="V539" s="277"/>
      <c r="W539" s="277"/>
      <c r="X539" s="277"/>
      <c r="Y539" s="277"/>
      <c r="Z539" s="277"/>
      <c r="AA539" s="277"/>
      <c r="AB539" s="277"/>
      <c r="AC539" s="277"/>
      <c r="AD539" s="277"/>
      <c r="AE539" s="277"/>
      <c r="AF539" s="277"/>
      <c r="AG539" s="277"/>
      <c r="AH539" s="277"/>
      <c r="AI539" s="277"/>
      <c r="AJ539" s="277"/>
      <c r="AK539" s="277"/>
      <c r="AL539" s="277"/>
      <c r="AM539" s="277"/>
      <c r="AN539" s="277"/>
      <c r="AO539" s="67"/>
      <c r="AP539" s="90"/>
      <c r="AQ539" s="284"/>
      <c r="AR539" s="284"/>
      <c r="AS539" s="99"/>
      <c r="AT539" s="99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  <c r="BO539" s="90"/>
      <c r="BP539" s="90"/>
      <c r="BQ539" s="90"/>
      <c r="BR539" s="90"/>
      <c r="BS539" s="90"/>
      <c r="BT539" s="90"/>
      <c r="BU539" s="90"/>
      <c r="BV539" s="90"/>
      <c r="BW539" s="90"/>
      <c r="BX539" s="90"/>
      <c r="BY539" s="90"/>
      <c r="BZ539" s="90"/>
      <c r="CA539" s="90"/>
      <c r="CB539" s="90"/>
      <c r="CC539" s="90"/>
      <c r="CD539" s="90"/>
      <c r="CE539" s="90"/>
      <c r="CF539" s="90"/>
      <c r="CG539" s="90"/>
      <c r="CH539" s="90"/>
      <c r="CI539" s="90"/>
      <c r="CJ539" s="90"/>
      <c r="CK539" s="90"/>
      <c r="CL539" s="90"/>
      <c r="CM539" s="90"/>
      <c r="CN539" s="90"/>
      <c r="CO539" s="90"/>
      <c r="CP539" s="90"/>
      <c r="CQ539" s="90"/>
      <c r="CR539" s="90"/>
      <c r="CS539" s="90"/>
      <c r="CT539" s="90"/>
      <c r="CU539" s="90"/>
      <c r="CV539" s="90"/>
      <c r="CW539" s="90"/>
      <c r="CX539" s="90"/>
      <c r="CY539" s="90"/>
      <c r="CZ539" s="90"/>
      <c r="DA539" s="90"/>
      <c r="DB539" s="90"/>
      <c r="DC539" s="90"/>
      <c r="DD539" s="90"/>
      <c r="DE539" s="90"/>
      <c r="DF539" s="90"/>
      <c r="DG539" s="90"/>
      <c r="DH539" s="90"/>
      <c r="DI539" s="90"/>
      <c r="DJ539" s="90"/>
      <c r="DK539" s="90"/>
      <c r="DL539" s="90"/>
    </row>
    <row r="540" s="249" customFormat="1" ht="17.8" customHeight="1" spans="1:116">
      <c r="A540" s="263"/>
      <c r="B540" s="267"/>
      <c r="C540" s="261"/>
      <c r="D540" s="261"/>
      <c r="E540" s="310"/>
      <c r="F540" s="265"/>
      <c r="G540" s="45"/>
      <c r="H540" s="46" t="s">
        <v>47</v>
      </c>
      <c r="I540" s="46">
        <f t="shared" si="101"/>
        <v>0</v>
      </c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  <c r="AB540" s="275"/>
      <c r="AC540" s="275"/>
      <c r="AD540" s="275"/>
      <c r="AE540" s="275"/>
      <c r="AF540" s="275"/>
      <c r="AG540" s="275"/>
      <c r="AH540" s="275"/>
      <c r="AI540" s="275"/>
      <c r="AJ540" s="275"/>
      <c r="AK540" s="275"/>
      <c r="AL540" s="275"/>
      <c r="AM540" s="275"/>
      <c r="AN540" s="275"/>
      <c r="AO540" s="65"/>
      <c r="AP540" s="285"/>
      <c r="AQ540" s="286"/>
      <c r="AR540" s="286"/>
      <c r="AS540" s="32"/>
      <c r="AT540" s="32"/>
      <c r="AU540" s="285"/>
      <c r="AV540" s="285"/>
      <c r="AW540" s="285"/>
      <c r="AX540" s="285"/>
      <c r="AY540" s="285"/>
      <c r="AZ540" s="285"/>
      <c r="BA540" s="285"/>
      <c r="BB540" s="285"/>
      <c r="BC540" s="285"/>
      <c r="BD540" s="285"/>
      <c r="BE540" s="285"/>
      <c r="BF540" s="285"/>
      <c r="BG540" s="285"/>
      <c r="BH540" s="285"/>
      <c r="BI540" s="285"/>
      <c r="BJ540" s="285"/>
      <c r="BK540" s="285"/>
      <c r="BL540" s="285"/>
      <c r="BM540" s="285"/>
      <c r="BN540" s="285"/>
      <c r="BO540" s="285"/>
      <c r="BP540" s="285"/>
      <c r="BQ540" s="285"/>
      <c r="BR540" s="285"/>
      <c r="BS540" s="285"/>
      <c r="BT540" s="285"/>
      <c r="BU540" s="285"/>
      <c r="BV540" s="285"/>
      <c r="BW540" s="285"/>
      <c r="BX540" s="285"/>
      <c r="BY540" s="285"/>
      <c r="BZ540" s="285"/>
      <c r="CA540" s="285"/>
      <c r="CB540" s="285"/>
      <c r="CC540" s="285"/>
      <c r="CD540" s="285"/>
      <c r="CE540" s="285"/>
      <c r="CF540" s="285"/>
      <c r="CG540" s="285"/>
      <c r="CH540" s="285"/>
      <c r="CI540" s="285"/>
      <c r="CJ540" s="285"/>
      <c r="CK540" s="285"/>
      <c r="CL540" s="285"/>
      <c r="CM540" s="285"/>
      <c r="CN540" s="285"/>
      <c r="CO540" s="285"/>
      <c r="CP540" s="285"/>
      <c r="CQ540" s="285"/>
      <c r="CR540" s="285"/>
      <c r="CS540" s="285"/>
      <c r="CT540" s="285"/>
      <c r="CU540" s="285"/>
      <c r="CV540" s="285"/>
      <c r="CW540" s="285"/>
      <c r="CX540" s="285"/>
      <c r="CY540" s="285"/>
      <c r="CZ540" s="285"/>
      <c r="DA540" s="285"/>
      <c r="DB540" s="285"/>
      <c r="DC540" s="285"/>
      <c r="DD540" s="285"/>
      <c r="DE540" s="285"/>
      <c r="DF540" s="285"/>
      <c r="DG540" s="285"/>
      <c r="DH540" s="285"/>
      <c r="DI540" s="285"/>
      <c r="DJ540" s="285"/>
      <c r="DK540" s="285"/>
      <c r="DL540" s="285"/>
    </row>
    <row r="541" s="248" customFormat="1" ht="17.8" customHeight="1" spans="1:116">
      <c r="A541" s="258">
        <v>217</v>
      </c>
      <c r="B541" s="259"/>
      <c r="C541" s="266"/>
      <c r="D541" s="261"/>
      <c r="E541" s="309"/>
      <c r="F541" s="262" t="s">
        <v>45</v>
      </c>
      <c r="G541" s="39">
        <f t="shared" si="103"/>
        <v>0</v>
      </c>
      <c r="H541" s="40" t="s">
        <v>46</v>
      </c>
      <c r="I541" s="40">
        <f t="shared" si="101"/>
        <v>0</v>
      </c>
      <c r="J541" s="277"/>
      <c r="K541" s="277"/>
      <c r="L541" s="277"/>
      <c r="M541" s="277"/>
      <c r="N541" s="277"/>
      <c r="O541" s="277"/>
      <c r="P541" s="277"/>
      <c r="Q541" s="277"/>
      <c r="R541" s="277"/>
      <c r="S541" s="277"/>
      <c r="T541" s="277"/>
      <c r="U541" s="277"/>
      <c r="V541" s="277"/>
      <c r="W541" s="277"/>
      <c r="X541" s="277"/>
      <c r="Y541" s="277"/>
      <c r="Z541" s="277"/>
      <c r="AA541" s="277"/>
      <c r="AB541" s="277"/>
      <c r="AC541" s="277"/>
      <c r="AD541" s="277"/>
      <c r="AE541" s="277"/>
      <c r="AF541" s="277"/>
      <c r="AG541" s="277"/>
      <c r="AH541" s="277"/>
      <c r="AI541" s="277"/>
      <c r="AJ541" s="277"/>
      <c r="AK541" s="277"/>
      <c r="AL541" s="277"/>
      <c r="AM541" s="277"/>
      <c r="AN541" s="277"/>
      <c r="AO541" s="67"/>
      <c r="AP541" s="90"/>
      <c r="AQ541" s="284"/>
      <c r="AR541" s="284"/>
      <c r="AS541" s="99"/>
      <c r="AT541" s="99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  <c r="BO541" s="90"/>
      <c r="BP541" s="90"/>
      <c r="BQ541" s="90"/>
      <c r="BR541" s="90"/>
      <c r="BS541" s="90"/>
      <c r="BT541" s="90"/>
      <c r="BU541" s="90"/>
      <c r="BV541" s="90"/>
      <c r="BW541" s="90"/>
      <c r="BX541" s="90"/>
      <c r="BY541" s="90"/>
      <c r="BZ541" s="90"/>
      <c r="CA541" s="90"/>
      <c r="CB541" s="90"/>
      <c r="CC541" s="90"/>
      <c r="CD541" s="90"/>
      <c r="CE541" s="90"/>
      <c r="CF541" s="90"/>
      <c r="CG541" s="90"/>
      <c r="CH541" s="90"/>
      <c r="CI541" s="90"/>
      <c r="CJ541" s="90"/>
      <c r="CK541" s="90"/>
      <c r="CL541" s="90"/>
      <c r="CM541" s="90"/>
      <c r="CN541" s="90"/>
      <c r="CO541" s="90"/>
      <c r="CP541" s="90"/>
      <c r="CQ541" s="90"/>
      <c r="CR541" s="90"/>
      <c r="CS541" s="90"/>
      <c r="CT541" s="90"/>
      <c r="CU541" s="90"/>
      <c r="CV541" s="90"/>
      <c r="CW541" s="90"/>
      <c r="CX541" s="90"/>
      <c r="CY541" s="90"/>
      <c r="CZ541" s="90"/>
      <c r="DA541" s="90"/>
      <c r="DB541" s="90"/>
      <c r="DC541" s="90"/>
      <c r="DD541" s="90"/>
      <c r="DE541" s="90"/>
      <c r="DF541" s="90"/>
      <c r="DG541" s="90"/>
      <c r="DH541" s="90"/>
      <c r="DI541" s="90"/>
      <c r="DJ541" s="90"/>
      <c r="DK541" s="90"/>
      <c r="DL541" s="90"/>
    </row>
    <row r="542" s="249" customFormat="1" ht="17.8" customHeight="1" spans="1:116">
      <c r="A542" s="263"/>
      <c r="B542" s="259"/>
      <c r="C542" s="261"/>
      <c r="D542" s="261"/>
      <c r="E542" s="310"/>
      <c r="F542" s="265"/>
      <c r="G542" s="45"/>
      <c r="H542" s="46" t="s">
        <v>47</v>
      </c>
      <c r="I542" s="46">
        <f t="shared" si="101"/>
        <v>0</v>
      </c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  <c r="AB542" s="275"/>
      <c r="AC542" s="275"/>
      <c r="AD542" s="275"/>
      <c r="AE542" s="275"/>
      <c r="AF542" s="275"/>
      <c r="AG542" s="275"/>
      <c r="AH542" s="275"/>
      <c r="AI542" s="275"/>
      <c r="AJ542" s="275"/>
      <c r="AK542" s="275"/>
      <c r="AL542" s="275"/>
      <c r="AM542" s="275"/>
      <c r="AN542" s="275"/>
      <c r="AO542" s="65"/>
      <c r="AP542" s="285"/>
      <c r="AQ542" s="286"/>
      <c r="AR542" s="286"/>
      <c r="AS542" s="32"/>
      <c r="AT542" s="32"/>
      <c r="AU542" s="285"/>
      <c r="AV542" s="285"/>
      <c r="AW542" s="285"/>
      <c r="AX542" s="285"/>
      <c r="AY542" s="285"/>
      <c r="AZ542" s="285"/>
      <c r="BA542" s="285"/>
      <c r="BB542" s="285"/>
      <c r="BC542" s="285"/>
      <c r="BD542" s="285"/>
      <c r="BE542" s="285"/>
      <c r="BF542" s="285"/>
      <c r="BG542" s="285"/>
      <c r="BH542" s="285"/>
      <c r="BI542" s="285"/>
      <c r="BJ542" s="285"/>
      <c r="BK542" s="285"/>
      <c r="BL542" s="285"/>
      <c r="BM542" s="285"/>
      <c r="BN542" s="285"/>
      <c r="BO542" s="285"/>
      <c r="BP542" s="285"/>
      <c r="BQ542" s="285"/>
      <c r="BR542" s="285"/>
      <c r="BS542" s="285"/>
      <c r="BT542" s="285"/>
      <c r="BU542" s="285"/>
      <c r="BV542" s="285"/>
      <c r="BW542" s="285"/>
      <c r="BX542" s="285"/>
      <c r="BY542" s="285"/>
      <c r="BZ542" s="285"/>
      <c r="CA542" s="285"/>
      <c r="CB542" s="285"/>
      <c r="CC542" s="285"/>
      <c r="CD542" s="285"/>
      <c r="CE542" s="285"/>
      <c r="CF542" s="285"/>
      <c r="CG542" s="285"/>
      <c r="CH542" s="285"/>
      <c r="CI542" s="285"/>
      <c r="CJ542" s="285"/>
      <c r="CK542" s="285"/>
      <c r="CL542" s="285"/>
      <c r="CM542" s="285"/>
      <c r="CN542" s="285"/>
      <c r="CO542" s="285"/>
      <c r="CP542" s="285"/>
      <c r="CQ542" s="285"/>
      <c r="CR542" s="285"/>
      <c r="CS542" s="285"/>
      <c r="CT542" s="285"/>
      <c r="CU542" s="285"/>
      <c r="CV542" s="285"/>
      <c r="CW542" s="285"/>
      <c r="CX542" s="285"/>
      <c r="CY542" s="285"/>
      <c r="CZ542" s="285"/>
      <c r="DA542" s="285"/>
      <c r="DB542" s="285"/>
      <c r="DC542" s="285"/>
      <c r="DD542" s="285"/>
      <c r="DE542" s="285"/>
      <c r="DF542" s="285"/>
      <c r="DG542" s="285"/>
      <c r="DH542" s="285"/>
      <c r="DI542" s="285"/>
      <c r="DJ542" s="285"/>
      <c r="DK542" s="285"/>
      <c r="DL542" s="285"/>
    </row>
    <row r="543" s="248" customFormat="1" ht="17.8" customHeight="1" spans="1:116">
      <c r="A543" s="258">
        <v>218</v>
      </c>
      <c r="B543" s="259"/>
      <c r="C543" s="266"/>
      <c r="D543" s="261"/>
      <c r="E543" s="309"/>
      <c r="F543" s="262" t="s">
        <v>45</v>
      </c>
      <c r="G543" s="39">
        <f t="shared" si="103"/>
        <v>0</v>
      </c>
      <c r="H543" s="40" t="s">
        <v>46</v>
      </c>
      <c r="I543" s="40">
        <f t="shared" si="101"/>
        <v>0</v>
      </c>
      <c r="J543" s="277"/>
      <c r="K543" s="277"/>
      <c r="L543" s="277"/>
      <c r="M543" s="277"/>
      <c r="N543" s="277"/>
      <c r="O543" s="277"/>
      <c r="P543" s="277"/>
      <c r="Q543" s="277"/>
      <c r="R543" s="277"/>
      <c r="S543" s="277"/>
      <c r="T543" s="277"/>
      <c r="U543" s="277"/>
      <c r="V543" s="277"/>
      <c r="W543" s="277"/>
      <c r="X543" s="277"/>
      <c r="Y543" s="277"/>
      <c r="Z543" s="277"/>
      <c r="AA543" s="277"/>
      <c r="AB543" s="277"/>
      <c r="AC543" s="277"/>
      <c r="AD543" s="277"/>
      <c r="AE543" s="277"/>
      <c r="AF543" s="277"/>
      <c r="AG543" s="277"/>
      <c r="AH543" s="277"/>
      <c r="AI543" s="277"/>
      <c r="AJ543" s="277"/>
      <c r="AK543" s="277"/>
      <c r="AL543" s="277"/>
      <c r="AM543" s="277"/>
      <c r="AN543" s="277"/>
      <c r="AO543" s="67"/>
      <c r="AP543" s="90"/>
      <c r="AQ543" s="284"/>
      <c r="AR543" s="284"/>
      <c r="AS543" s="99"/>
      <c r="AT543" s="99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90"/>
      <c r="CB543" s="90"/>
      <c r="CC543" s="90"/>
      <c r="CD543" s="90"/>
      <c r="CE543" s="90"/>
      <c r="CF543" s="90"/>
      <c r="CG543" s="90"/>
      <c r="CH543" s="90"/>
      <c r="CI543" s="90"/>
      <c r="CJ543" s="90"/>
      <c r="CK543" s="90"/>
      <c r="CL543" s="90"/>
      <c r="CM543" s="90"/>
      <c r="CN543" s="90"/>
      <c r="CO543" s="90"/>
      <c r="CP543" s="90"/>
      <c r="CQ543" s="90"/>
      <c r="CR543" s="90"/>
      <c r="CS543" s="90"/>
      <c r="CT543" s="90"/>
      <c r="CU543" s="90"/>
      <c r="CV543" s="90"/>
      <c r="CW543" s="90"/>
      <c r="CX543" s="90"/>
      <c r="CY543" s="90"/>
      <c r="CZ543" s="90"/>
      <c r="DA543" s="90"/>
      <c r="DB543" s="90"/>
      <c r="DC543" s="90"/>
      <c r="DD543" s="90"/>
      <c r="DE543" s="90"/>
      <c r="DF543" s="90"/>
      <c r="DG543" s="90"/>
      <c r="DH543" s="90"/>
      <c r="DI543" s="90"/>
      <c r="DJ543" s="90"/>
      <c r="DK543" s="90"/>
      <c r="DL543" s="90"/>
    </row>
    <row r="544" s="249" customFormat="1" ht="17.8" customHeight="1" spans="1:116">
      <c r="A544" s="263"/>
      <c r="B544" s="259"/>
      <c r="C544" s="261"/>
      <c r="D544" s="261"/>
      <c r="E544" s="310"/>
      <c r="F544" s="265"/>
      <c r="G544" s="45"/>
      <c r="H544" s="46" t="s">
        <v>47</v>
      </c>
      <c r="I544" s="46">
        <f t="shared" si="101"/>
        <v>0</v>
      </c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  <c r="AB544" s="275"/>
      <c r="AC544" s="275"/>
      <c r="AD544" s="275"/>
      <c r="AE544" s="275"/>
      <c r="AF544" s="275"/>
      <c r="AG544" s="275"/>
      <c r="AH544" s="275"/>
      <c r="AI544" s="275"/>
      <c r="AJ544" s="275"/>
      <c r="AK544" s="275"/>
      <c r="AL544" s="275"/>
      <c r="AM544" s="275"/>
      <c r="AN544" s="275"/>
      <c r="AO544" s="65"/>
      <c r="AP544" s="285"/>
      <c r="AQ544" s="286"/>
      <c r="AR544" s="286"/>
      <c r="AS544" s="32"/>
      <c r="AT544" s="32"/>
      <c r="AU544" s="285"/>
      <c r="AV544" s="285"/>
      <c r="AW544" s="285"/>
      <c r="AX544" s="285"/>
      <c r="AY544" s="285"/>
      <c r="AZ544" s="285"/>
      <c r="BA544" s="285"/>
      <c r="BB544" s="285"/>
      <c r="BC544" s="285"/>
      <c r="BD544" s="285"/>
      <c r="BE544" s="285"/>
      <c r="BF544" s="285"/>
      <c r="BG544" s="285"/>
      <c r="BH544" s="285"/>
      <c r="BI544" s="285"/>
      <c r="BJ544" s="285"/>
      <c r="BK544" s="285"/>
      <c r="BL544" s="285"/>
      <c r="BM544" s="285"/>
      <c r="BN544" s="285"/>
      <c r="BO544" s="285"/>
      <c r="BP544" s="285"/>
      <c r="BQ544" s="285"/>
      <c r="BR544" s="285"/>
      <c r="BS544" s="285"/>
      <c r="BT544" s="285"/>
      <c r="BU544" s="285"/>
      <c r="BV544" s="285"/>
      <c r="BW544" s="285"/>
      <c r="BX544" s="285"/>
      <c r="BY544" s="285"/>
      <c r="BZ544" s="285"/>
      <c r="CA544" s="285"/>
      <c r="CB544" s="285"/>
      <c r="CC544" s="285"/>
      <c r="CD544" s="285"/>
      <c r="CE544" s="285"/>
      <c r="CF544" s="285"/>
      <c r="CG544" s="285"/>
      <c r="CH544" s="285"/>
      <c r="CI544" s="285"/>
      <c r="CJ544" s="285"/>
      <c r="CK544" s="285"/>
      <c r="CL544" s="285"/>
      <c r="CM544" s="285"/>
      <c r="CN544" s="285"/>
      <c r="CO544" s="285"/>
      <c r="CP544" s="285"/>
      <c r="CQ544" s="285"/>
      <c r="CR544" s="285"/>
      <c r="CS544" s="285"/>
      <c r="CT544" s="285"/>
      <c r="CU544" s="285"/>
      <c r="CV544" s="285"/>
      <c r="CW544" s="285"/>
      <c r="CX544" s="285"/>
      <c r="CY544" s="285"/>
      <c r="CZ544" s="285"/>
      <c r="DA544" s="285"/>
      <c r="DB544" s="285"/>
      <c r="DC544" s="285"/>
      <c r="DD544" s="285"/>
      <c r="DE544" s="285"/>
      <c r="DF544" s="285"/>
      <c r="DG544" s="285"/>
      <c r="DH544" s="285"/>
      <c r="DI544" s="285"/>
      <c r="DJ544" s="285"/>
      <c r="DK544" s="285"/>
      <c r="DL544" s="285"/>
    </row>
    <row r="545" s="248" customFormat="1" ht="17.8" customHeight="1" spans="1:116">
      <c r="A545" s="258">
        <v>219</v>
      </c>
      <c r="B545" s="267"/>
      <c r="C545" s="266"/>
      <c r="D545" s="268"/>
      <c r="E545" s="309"/>
      <c r="F545" s="262" t="s">
        <v>45</v>
      </c>
      <c r="G545" s="39">
        <f t="shared" ref="G545:G549" si="104">E545+I545-I546</f>
        <v>0</v>
      </c>
      <c r="H545" s="40" t="s">
        <v>46</v>
      </c>
      <c r="I545" s="40">
        <f t="shared" si="101"/>
        <v>0</v>
      </c>
      <c r="J545" s="277"/>
      <c r="K545" s="277"/>
      <c r="L545" s="277"/>
      <c r="M545" s="277"/>
      <c r="N545" s="277"/>
      <c r="O545" s="277"/>
      <c r="P545" s="277"/>
      <c r="Q545" s="277"/>
      <c r="R545" s="277"/>
      <c r="S545" s="277"/>
      <c r="T545" s="277"/>
      <c r="U545" s="277"/>
      <c r="V545" s="277"/>
      <c r="W545" s="277"/>
      <c r="X545" s="277"/>
      <c r="Y545" s="277"/>
      <c r="Z545" s="277"/>
      <c r="AA545" s="277"/>
      <c r="AB545" s="277"/>
      <c r="AC545" s="277"/>
      <c r="AD545" s="277"/>
      <c r="AE545" s="277"/>
      <c r="AF545" s="277"/>
      <c r="AG545" s="277"/>
      <c r="AH545" s="277"/>
      <c r="AI545" s="277"/>
      <c r="AJ545" s="277"/>
      <c r="AK545" s="277"/>
      <c r="AL545" s="277"/>
      <c r="AM545" s="277"/>
      <c r="AN545" s="277"/>
      <c r="AO545" s="67"/>
      <c r="AP545" s="90"/>
      <c r="AQ545" s="284"/>
      <c r="AR545" s="284"/>
      <c r="AS545" s="99"/>
      <c r="AT545" s="99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  <c r="BO545" s="90"/>
      <c r="BP545" s="90"/>
      <c r="BQ545" s="90"/>
      <c r="BR545" s="90"/>
      <c r="BS545" s="90"/>
      <c r="BT545" s="90"/>
      <c r="BU545" s="90"/>
      <c r="BV545" s="90"/>
      <c r="BW545" s="90"/>
      <c r="BX545" s="90"/>
      <c r="BY545" s="90"/>
      <c r="BZ545" s="90"/>
      <c r="CA545" s="90"/>
      <c r="CB545" s="90"/>
      <c r="CC545" s="90"/>
      <c r="CD545" s="90"/>
      <c r="CE545" s="90"/>
      <c r="CF545" s="90"/>
      <c r="CG545" s="90"/>
      <c r="CH545" s="90"/>
      <c r="CI545" s="90"/>
      <c r="CJ545" s="90"/>
      <c r="CK545" s="90"/>
      <c r="CL545" s="90"/>
      <c r="CM545" s="90"/>
      <c r="CN545" s="90"/>
      <c r="CO545" s="90"/>
      <c r="CP545" s="90"/>
      <c r="CQ545" s="90"/>
      <c r="CR545" s="90"/>
      <c r="CS545" s="90"/>
      <c r="CT545" s="90"/>
      <c r="CU545" s="90"/>
      <c r="CV545" s="90"/>
      <c r="CW545" s="90"/>
      <c r="CX545" s="90"/>
      <c r="CY545" s="90"/>
      <c r="CZ545" s="90"/>
      <c r="DA545" s="90"/>
      <c r="DB545" s="90"/>
      <c r="DC545" s="90"/>
      <c r="DD545" s="90"/>
      <c r="DE545" s="90"/>
      <c r="DF545" s="90"/>
      <c r="DG545" s="90"/>
      <c r="DH545" s="90"/>
      <c r="DI545" s="90"/>
      <c r="DJ545" s="90"/>
      <c r="DK545" s="90"/>
      <c r="DL545" s="90"/>
    </row>
    <row r="546" s="249" customFormat="1" ht="17.8" customHeight="1" spans="1:116">
      <c r="A546" s="263"/>
      <c r="B546" s="267"/>
      <c r="C546" s="261"/>
      <c r="D546" s="268"/>
      <c r="E546" s="310"/>
      <c r="F546" s="265"/>
      <c r="G546" s="45"/>
      <c r="H546" s="46" t="s">
        <v>47</v>
      </c>
      <c r="I546" s="46">
        <f t="shared" si="101"/>
        <v>0</v>
      </c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  <c r="AB546" s="275"/>
      <c r="AC546" s="275"/>
      <c r="AD546" s="275"/>
      <c r="AE546" s="275"/>
      <c r="AF546" s="275"/>
      <c r="AG546" s="275"/>
      <c r="AH546" s="275"/>
      <c r="AI546" s="275"/>
      <c r="AJ546" s="275"/>
      <c r="AK546" s="275"/>
      <c r="AL546" s="275"/>
      <c r="AM546" s="275"/>
      <c r="AN546" s="275"/>
      <c r="AO546" s="65"/>
      <c r="AP546" s="285"/>
      <c r="AQ546" s="286"/>
      <c r="AR546" s="286"/>
      <c r="AS546" s="32"/>
      <c r="AT546" s="32"/>
      <c r="AU546" s="285"/>
      <c r="AV546" s="285"/>
      <c r="AW546" s="285"/>
      <c r="AX546" s="285"/>
      <c r="AY546" s="285"/>
      <c r="AZ546" s="285"/>
      <c r="BA546" s="285"/>
      <c r="BB546" s="285"/>
      <c r="BC546" s="285"/>
      <c r="BD546" s="285"/>
      <c r="BE546" s="285"/>
      <c r="BF546" s="285"/>
      <c r="BG546" s="285"/>
      <c r="BH546" s="285"/>
      <c r="BI546" s="285"/>
      <c r="BJ546" s="285"/>
      <c r="BK546" s="285"/>
      <c r="BL546" s="285"/>
      <c r="BM546" s="285"/>
      <c r="BN546" s="285"/>
      <c r="BO546" s="285"/>
      <c r="BP546" s="285"/>
      <c r="BQ546" s="285"/>
      <c r="BR546" s="285"/>
      <c r="BS546" s="285"/>
      <c r="BT546" s="285"/>
      <c r="BU546" s="285"/>
      <c r="BV546" s="285"/>
      <c r="BW546" s="285"/>
      <c r="BX546" s="285"/>
      <c r="BY546" s="285"/>
      <c r="BZ546" s="285"/>
      <c r="CA546" s="285"/>
      <c r="CB546" s="285"/>
      <c r="CC546" s="285"/>
      <c r="CD546" s="285"/>
      <c r="CE546" s="285"/>
      <c r="CF546" s="285"/>
      <c r="CG546" s="285"/>
      <c r="CH546" s="285"/>
      <c r="CI546" s="285"/>
      <c r="CJ546" s="285"/>
      <c r="CK546" s="285"/>
      <c r="CL546" s="285"/>
      <c r="CM546" s="285"/>
      <c r="CN546" s="285"/>
      <c r="CO546" s="285"/>
      <c r="CP546" s="285"/>
      <c r="CQ546" s="285"/>
      <c r="CR546" s="285"/>
      <c r="CS546" s="285"/>
      <c r="CT546" s="285"/>
      <c r="CU546" s="285"/>
      <c r="CV546" s="285"/>
      <c r="CW546" s="285"/>
      <c r="CX546" s="285"/>
      <c r="CY546" s="285"/>
      <c r="CZ546" s="285"/>
      <c r="DA546" s="285"/>
      <c r="DB546" s="285"/>
      <c r="DC546" s="285"/>
      <c r="DD546" s="285"/>
      <c r="DE546" s="285"/>
      <c r="DF546" s="285"/>
      <c r="DG546" s="285"/>
      <c r="DH546" s="285"/>
      <c r="DI546" s="285"/>
      <c r="DJ546" s="285"/>
      <c r="DK546" s="285"/>
      <c r="DL546" s="285"/>
    </row>
    <row r="547" s="248" customFormat="1" ht="17.8" customHeight="1" spans="1:116">
      <c r="A547" s="258">
        <v>220</v>
      </c>
      <c r="B547" s="259"/>
      <c r="C547" s="266"/>
      <c r="D547" s="266"/>
      <c r="E547" s="309"/>
      <c r="F547" s="262" t="s">
        <v>45</v>
      </c>
      <c r="G547" s="39">
        <f t="shared" si="104"/>
        <v>0</v>
      </c>
      <c r="H547" s="40" t="s">
        <v>46</v>
      </c>
      <c r="I547" s="40">
        <f t="shared" si="101"/>
        <v>0</v>
      </c>
      <c r="J547" s="277"/>
      <c r="K547" s="277"/>
      <c r="L547" s="277"/>
      <c r="M547" s="277"/>
      <c r="N547" s="277"/>
      <c r="O547" s="277"/>
      <c r="P547" s="277"/>
      <c r="Q547" s="277"/>
      <c r="R547" s="277"/>
      <c r="S547" s="277"/>
      <c r="T547" s="277"/>
      <c r="U547" s="277"/>
      <c r="V547" s="277"/>
      <c r="W547" s="277"/>
      <c r="X547" s="277"/>
      <c r="Y547" s="277"/>
      <c r="Z547" s="277"/>
      <c r="AA547" s="277"/>
      <c r="AB547" s="277"/>
      <c r="AC547" s="277"/>
      <c r="AD547" s="277"/>
      <c r="AE547" s="277"/>
      <c r="AF547" s="277"/>
      <c r="AG547" s="277"/>
      <c r="AH547" s="277"/>
      <c r="AI547" s="277"/>
      <c r="AJ547" s="277"/>
      <c r="AK547" s="277"/>
      <c r="AL547" s="277"/>
      <c r="AM547" s="277"/>
      <c r="AN547" s="277"/>
      <c r="AO547" s="67"/>
      <c r="AP547" s="90"/>
      <c r="AQ547" s="284"/>
      <c r="AR547" s="284"/>
      <c r="AS547" s="99"/>
      <c r="AT547" s="99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  <c r="BO547" s="90"/>
      <c r="BP547" s="90"/>
      <c r="BQ547" s="90"/>
      <c r="BR547" s="90"/>
      <c r="BS547" s="90"/>
      <c r="BT547" s="90"/>
      <c r="BU547" s="90"/>
      <c r="BV547" s="90"/>
      <c r="BW547" s="90"/>
      <c r="BX547" s="90"/>
      <c r="BY547" s="90"/>
      <c r="BZ547" s="90"/>
      <c r="CA547" s="90"/>
      <c r="CB547" s="90"/>
      <c r="CC547" s="90"/>
      <c r="CD547" s="90"/>
      <c r="CE547" s="90"/>
      <c r="CF547" s="90"/>
      <c r="CG547" s="90"/>
      <c r="CH547" s="90"/>
      <c r="CI547" s="90"/>
      <c r="CJ547" s="90"/>
      <c r="CK547" s="90"/>
      <c r="CL547" s="90"/>
      <c r="CM547" s="90"/>
      <c r="CN547" s="90"/>
      <c r="CO547" s="90"/>
      <c r="CP547" s="90"/>
      <c r="CQ547" s="90"/>
      <c r="CR547" s="90"/>
      <c r="CS547" s="90"/>
      <c r="CT547" s="90"/>
      <c r="CU547" s="90"/>
      <c r="CV547" s="90"/>
      <c r="CW547" s="90"/>
      <c r="CX547" s="90"/>
      <c r="CY547" s="90"/>
      <c r="CZ547" s="90"/>
      <c r="DA547" s="90"/>
      <c r="DB547" s="90"/>
      <c r="DC547" s="90"/>
      <c r="DD547" s="90"/>
      <c r="DE547" s="90"/>
      <c r="DF547" s="90"/>
      <c r="DG547" s="90"/>
      <c r="DH547" s="90"/>
      <c r="DI547" s="90"/>
      <c r="DJ547" s="90"/>
      <c r="DK547" s="90"/>
      <c r="DL547" s="90"/>
    </row>
    <row r="548" s="249" customFormat="1" ht="17.8" customHeight="1" spans="1:116">
      <c r="A548" s="263"/>
      <c r="B548" s="259"/>
      <c r="C548" s="261"/>
      <c r="D548" s="261"/>
      <c r="E548" s="310"/>
      <c r="F548" s="265"/>
      <c r="G548" s="45"/>
      <c r="H548" s="46" t="s">
        <v>47</v>
      </c>
      <c r="I548" s="46">
        <f t="shared" si="101"/>
        <v>0</v>
      </c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  <c r="AB548" s="275"/>
      <c r="AC548" s="275"/>
      <c r="AD548" s="275"/>
      <c r="AE548" s="275"/>
      <c r="AF548" s="275"/>
      <c r="AG548" s="275"/>
      <c r="AH548" s="275"/>
      <c r="AI548" s="275"/>
      <c r="AJ548" s="275"/>
      <c r="AK548" s="275"/>
      <c r="AL548" s="275"/>
      <c r="AM548" s="275"/>
      <c r="AN548" s="275"/>
      <c r="AO548" s="65"/>
      <c r="AP548" s="285"/>
      <c r="AQ548" s="286"/>
      <c r="AR548" s="286"/>
      <c r="AS548" s="32"/>
      <c r="AT548" s="32"/>
      <c r="AU548" s="285"/>
      <c r="AV548" s="285"/>
      <c r="AW548" s="285"/>
      <c r="AX548" s="285"/>
      <c r="AY548" s="285"/>
      <c r="AZ548" s="285"/>
      <c r="BA548" s="285"/>
      <c r="BB548" s="285"/>
      <c r="BC548" s="285"/>
      <c r="BD548" s="285"/>
      <c r="BE548" s="285"/>
      <c r="BF548" s="285"/>
      <c r="BG548" s="285"/>
      <c r="BH548" s="285"/>
      <c r="BI548" s="285"/>
      <c r="BJ548" s="285"/>
      <c r="BK548" s="285"/>
      <c r="BL548" s="285"/>
      <c r="BM548" s="285"/>
      <c r="BN548" s="285"/>
      <c r="BO548" s="285"/>
      <c r="BP548" s="285"/>
      <c r="BQ548" s="285"/>
      <c r="BR548" s="285"/>
      <c r="BS548" s="285"/>
      <c r="BT548" s="285"/>
      <c r="BU548" s="285"/>
      <c r="BV548" s="285"/>
      <c r="BW548" s="285"/>
      <c r="BX548" s="285"/>
      <c r="BY548" s="285"/>
      <c r="BZ548" s="285"/>
      <c r="CA548" s="285"/>
      <c r="CB548" s="285"/>
      <c r="CC548" s="285"/>
      <c r="CD548" s="285"/>
      <c r="CE548" s="285"/>
      <c r="CF548" s="285"/>
      <c r="CG548" s="285"/>
      <c r="CH548" s="285"/>
      <c r="CI548" s="285"/>
      <c r="CJ548" s="285"/>
      <c r="CK548" s="285"/>
      <c r="CL548" s="285"/>
      <c r="CM548" s="285"/>
      <c r="CN548" s="285"/>
      <c r="CO548" s="285"/>
      <c r="CP548" s="285"/>
      <c r="CQ548" s="285"/>
      <c r="CR548" s="285"/>
      <c r="CS548" s="285"/>
      <c r="CT548" s="285"/>
      <c r="CU548" s="285"/>
      <c r="CV548" s="285"/>
      <c r="CW548" s="285"/>
      <c r="CX548" s="285"/>
      <c r="CY548" s="285"/>
      <c r="CZ548" s="285"/>
      <c r="DA548" s="285"/>
      <c r="DB548" s="285"/>
      <c r="DC548" s="285"/>
      <c r="DD548" s="285"/>
      <c r="DE548" s="285"/>
      <c r="DF548" s="285"/>
      <c r="DG548" s="285"/>
      <c r="DH548" s="285"/>
      <c r="DI548" s="285"/>
      <c r="DJ548" s="285"/>
      <c r="DK548" s="285"/>
      <c r="DL548" s="285"/>
    </row>
    <row r="549" s="248" customFormat="1" ht="17.8" customHeight="1" spans="1:116">
      <c r="A549" s="258">
        <v>221</v>
      </c>
      <c r="B549" s="259"/>
      <c r="C549" s="266"/>
      <c r="D549" s="270"/>
      <c r="E549" s="309"/>
      <c r="F549" s="262" t="s">
        <v>45</v>
      </c>
      <c r="G549" s="39">
        <f t="shared" si="104"/>
        <v>0</v>
      </c>
      <c r="H549" s="40" t="s">
        <v>46</v>
      </c>
      <c r="I549" s="40">
        <f t="shared" si="101"/>
        <v>0</v>
      </c>
      <c r="J549" s="277"/>
      <c r="K549" s="277"/>
      <c r="L549" s="277"/>
      <c r="M549" s="277"/>
      <c r="N549" s="277"/>
      <c r="O549" s="277"/>
      <c r="P549" s="277"/>
      <c r="Q549" s="277"/>
      <c r="R549" s="277"/>
      <c r="S549" s="277"/>
      <c r="T549" s="277"/>
      <c r="U549" s="277"/>
      <c r="V549" s="277"/>
      <c r="W549" s="277"/>
      <c r="X549" s="277"/>
      <c r="Y549" s="277"/>
      <c r="Z549" s="277"/>
      <c r="AA549" s="277"/>
      <c r="AB549" s="277"/>
      <c r="AC549" s="277"/>
      <c r="AD549" s="277"/>
      <c r="AE549" s="277"/>
      <c r="AF549" s="277"/>
      <c r="AG549" s="277"/>
      <c r="AH549" s="277"/>
      <c r="AI549" s="277"/>
      <c r="AJ549" s="277"/>
      <c r="AK549" s="277"/>
      <c r="AL549" s="277"/>
      <c r="AM549" s="277"/>
      <c r="AN549" s="277"/>
      <c r="AO549" s="67"/>
      <c r="AP549" s="90"/>
      <c r="AQ549" s="284"/>
      <c r="AR549" s="284"/>
      <c r="AS549" s="99"/>
      <c r="AT549" s="99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  <c r="CN549" s="90"/>
      <c r="CO549" s="90"/>
      <c r="CP549" s="90"/>
      <c r="CQ549" s="90"/>
      <c r="CR549" s="90"/>
      <c r="CS549" s="90"/>
      <c r="CT549" s="90"/>
      <c r="CU549" s="90"/>
      <c r="CV549" s="90"/>
      <c r="CW549" s="90"/>
      <c r="CX549" s="90"/>
      <c r="CY549" s="90"/>
      <c r="CZ549" s="90"/>
      <c r="DA549" s="90"/>
      <c r="DB549" s="90"/>
      <c r="DC549" s="90"/>
      <c r="DD549" s="90"/>
      <c r="DE549" s="90"/>
      <c r="DF549" s="90"/>
      <c r="DG549" s="90"/>
      <c r="DH549" s="90"/>
      <c r="DI549" s="90"/>
      <c r="DJ549" s="90"/>
      <c r="DK549" s="90"/>
      <c r="DL549" s="90"/>
    </row>
    <row r="550" s="249" customFormat="1" ht="17.8" customHeight="1" spans="1:116">
      <c r="A550" s="263"/>
      <c r="B550" s="259"/>
      <c r="C550" s="261"/>
      <c r="D550" s="268"/>
      <c r="E550" s="310"/>
      <c r="F550" s="265"/>
      <c r="G550" s="45"/>
      <c r="H550" s="46" t="s">
        <v>47</v>
      </c>
      <c r="I550" s="46">
        <f t="shared" si="101"/>
        <v>0</v>
      </c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  <c r="AB550" s="275"/>
      <c r="AC550" s="275"/>
      <c r="AD550" s="275"/>
      <c r="AE550" s="275"/>
      <c r="AF550" s="275"/>
      <c r="AG550" s="275"/>
      <c r="AH550" s="275"/>
      <c r="AI550" s="275"/>
      <c r="AJ550" s="275"/>
      <c r="AK550" s="275"/>
      <c r="AL550" s="275"/>
      <c r="AM550" s="275"/>
      <c r="AN550" s="275"/>
      <c r="AO550" s="65"/>
      <c r="AP550" s="285"/>
      <c r="AQ550" s="286"/>
      <c r="AR550" s="286"/>
      <c r="AS550" s="32"/>
      <c r="AT550" s="32"/>
      <c r="AU550" s="285"/>
      <c r="AV550" s="285"/>
      <c r="AW550" s="285"/>
      <c r="AX550" s="285"/>
      <c r="AY550" s="285"/>
      <c r="AZ550" s="285"/>
      <c r="BA550" s="285"/>
      <c r="BB550" s="285"/>
      <c r="BC550" s="285"/>
      <c r="BD550" s="285"/>
      <c r="BE550" s="285"/>
      <c r="BF550" s="285"/>
      <c r="BG550" s="285"/>
      <c r="BH550" s="285"/>
      <c r="BI550" s="285"/>
      <c r="BJ550" s="285"/>
      <c r="BK550" s="285"/>
      <c r="BL550" s="285"/>
      <c r="BM550" s="285"/>
      <c r="BN550" s="285"/>
      <c r="BO550" s="285"/>
      <c r="BP550" s="285"/>
      <c r="BQ550" s="285"/>
      <c r="BR550" s="285"/>
      <c r="BS550" s="285"/>
      <c r="BT550" s="285"/>
      <c r="BU550" s="285"/>
      <c r="BV550" s="285"/>
      <c r="BW550" s="285"/>
      <c r="BX550" s="285"/>
      <c r="BY550" s="285"/>
      <c r="BZ550" s="285"/>
      <c r="CA550" s="285"/>
      <c r="CB550" s="285"/>
      <c r="CC550" s="285"/>
      <c r="CD550" s="285"/>
      <c r="CE550" s="285"/>
      <c r="CF550" s="285"/>
      <c r="CG550" s="285"/>
      <c r="CH550" s="285"/>
      <c r="CI550" s="285"/>
      <c r="CJ550" s="285"/>
      <c r="CK550" s="285"/>
      <c r="CL550" s="285"/>
      <c r="CM550" s="285"/>
      <c r="CN550" s="285"/>
      <c r="CO550" s="285"/>
      <c r="CP550" s="285"/>
      <c r="CQ550" s="285"/>
      <c r="CR550" s="285"/>
      <c r="CS550" s="285"/>
      <c r="CT550" s="285"/>
      <c r="CU550" s="285"/>
      <c r="CV550" s="285"/>
      <c r="CW550" s="285"/>
      <c r="CX550" s="285"/>
      <c r="CY550" s="285"/>
      <c r="CZ550" s="285"/>
      <c r="DA550" s="285"/>
      <c r="DB550" s="285"/>
      <c r="DC550" s="285"/>
      <c r="DD550" s="285"/>
      <c r="DE550" s="285"/>
      <c r="DF550" s="285"/>
      <c r="DG550" s="285"/>
      <c r="DH550" s="285"/>
      <c r="DI550" s="285"/>
      <c r="DJ550" s="285"/>
      <c r="DK550" s="285"/>
      <c r="DL550" s="285"/>
    </row>
    <row r="551" s="248" customFormat="1" ht="17.8" customHeight="1" spans="1:116">
      <c r="A551" s="258">
        <v>222</v>
      </c>
      <c r="B551" s="259"/>
      <c r="C551" s="266"/>
      <c r="D551" s="266"/>
      <c r="E551" s="309"/>
      <c r="F551" s="262" t="s">
        <v>45</v>
      </c>
      <c r="G551" s="39">
        <f t="shared" ref="G551:G555" si="105">E551+I551-I552</f>
        <v>0</v>
      </c>
      <c r="H551" s="40" t="s">
        <v>46</v>
      </c>
      <c r="I551" s="40">
        <f t="shared" si="101"/>
        <v>0</v>
      </c>
      <c r="J551" s="277"/>
      <c r="K551" s="277"/>
      <c r="L551" s="277"/>
      <c r="M551" s="277"/>
      <c r="N551" s="277"/>
      <c r="O551" s="277"/>
      <c r="P551" s="277"/>
      <c r="Q551" s="277"/>
      <c r="R551" s="277"/>
      <c r="S551" s="277"/>
      <c r="T551" s="277"/>
      <c r="U551" s="277"/>
      <c r="V551" s="277"/>
      <c r="W551" s="277"/>
      <c r="X551" s="277"/>
      <c r="Y551" s="277"/>
      <c r="Z551" s="277"/>
      <c r="AA551" s="277"/>
      <c r="AB551" s="277"/>
      <c r="AC551" s="277"/>
      <c r="AD551" s="277"/>
      <c r="AE551" s="277"/>
      <c r="AF551" s="277"/>
      <c r="AG551" s="277"/>
      <c r="AH551" s="277"/>
      <c r="AI551" s="277"/>
      <c r="AJ551" s="277"/>
      <c r="AK551" s="277"/>
      <c r="AL551" s="277"/>
      <c r="AM551" s="277"/>
      <c r="AN551" s="277"/>
      <c r="AO551" s="67"/>
      <c r="AP551" s="90"/>
      <c r="AQ551" s="284"/>
      <c r="AR551" s="284"/>
      <c r="AS551" s="99"/>
      <c r="AT551" s="99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  <c r="BO551" s="90"/>
      <c r="BP551" s="90"/>
      <c r="BQ551" s="90"/>
      <c r="BR551" s="90"/>
      <c r="BS551" s="90"/>
      <c r="BT551" s="90"/>
      <c r="BU551" s="90"/>
      <c r="BV551" s="90"/>
      <c r="BW551" s="90"/>
      <c r="BX551" s="90"/>
      <c r="BY551" s="90"/>
      <c r="BZ551" s="90"/>
      <c r="CA551" s="90"/>
      <c r="CB551" s="90"/>
      <c r="CC551" s="90"/>
      <c r="CD551" s="90"/>
      <c r="CE551" s="90"/>
      <c r="CF551" s="90"/>
      <c r="CG551" s="90"/>
      <c r="CH551" s="90"/>
      <c r="CI551" s="90"/>
      <c r="CJ551" s="90"/>
      <c r="CK551" s="90"/>
      <c r="CL551" s="90"/>
      <c r="CM551" s="90"/>
      <c r="CN551" s="90"/>
      <c r="CO551" s="90"/>
      <c r="CP551" s="90"/>
      <c r="CQ551" s="90"/>
      <c r="CR551" s="90"/>
      <c r="CS551" s="90"/>
      <c r="CT551" s="90"/>
      <c r="CU551" s="90"/>
      <c r="CV551" s="90"/>
      <c r="CW551" s="90"/>
      <c r="CX551" s="90"/>
      <c r="CY551" s="90"/>
      <c r="CZ551" s="90"/>
      <c r="DA551" s="90"/>
      <c r="DB551" s="90"/>
      <c r="DC551" s="90"/>
      <c r="DD551" s="90"/>
      <c r="DE551" s="90"/>
      <c r="DF551" s="90"/>
      <c r="DG551" s="90"/>
      <c r="DH551" s="90"/>
      <c r="DI551" s="90"/>
      <c r="DJ551" s="90"/>
      <c r="DK551" s="90"/>
      <c r="DL551" s="90"/>
    </row>
    <row r="552" s="249" customFormat="1" ht="17.8" customHeight="1" spans="1:116">
      <c r="A552" s="263"/>
      <c r="B552" s="259"/>
      <c r="C552" s="261"/>
      <c r="D552" s="261"/>
      <c r="E552" s="310"/>
      <c r="F552" s="265"/>
      <c r="G552" s="45"/>
      <c r="H552" s="46" t="s">
        <v>47</v>
      </c>
      <c r="I552" s="46">
        <f t="shared" si="101"/>
        <v>0</v>
      </c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  <c r="AB552" s="275"/>
      <c r="AC552" s="275"/>
      <c r="AD552" s="275"/>
      <c r="AE552" s="275"/>
      <c r="AF552" s="275"/>
      <c r="AG552" s="275"/>
      <c r="AH552" s="275"/>
      <c r="AI552" s="275"/>
      <c r="AJ552" s="275"/>
      <c r="AK552" s="275"/>
      <c r="AL552" s="275"/>
      <c r="AM552" s="275"/>
      <c r="AN552" s="275"/>
      <c r="AO552" s="65"/>
      <c r="AP552" s="285"/>
      <c r="AQ552" s="286"/>
      <c r="AR552" s="286"/>
      <c r="AS552" s="32"/>
      <c r="AT552" s="32"/>
      <c r="AU552" s="285"/>
      <c r="AV552" s="285"/>
      <c r="AW552" s="285"/>
      <c r="AX552" s="285"/>
      <c r="AY552" s="285"/>
      <c r="AZ552" s="285"/>
      <c r="BA552" s="285"/>
      <c r="BB552" s="285"/>
      <c r="BC552" s="285"/>
      <c r="BD552" s="285"/>
      <c r="BE552" s="285"/>
      <c r="BF552" s="285"/>
      <c r="BG552" s="285"/>
      <c r="BH552" s="285"/>
      <c r="BI552" s="285"/>
      <c r="BJ552" s="285"/>
      <c r="BK552" s="285"/>
      <c r="BL552" s="285"/>
      <c r="BM552" s="285"/>
      <c r="BN552" s="285"/>
      <c r="BO552" s="285"/>
      <c r="BP552" s="285"/>
      <c r="BQ552" s="285"/>
      <c r="BR552" s="285"/>
      <c r="BS552" s="285"/>
      <c r="BT552" s="285"/>
      <c r="BU552" s="285"/>
      <c r="BV552" s="285"/>
      <c r="BW552" s="285"/>
      <c r="BX552" s="285"/>
      <c r="BY552" s="285"/>
      <c r="BZ552" s="285"/>
      <c r="CA552" s="285"/>
      <c r="CB552" s="285"/>
      <c r="CC552" s="285"/>
      <c r="CD552" s="285"/>
      <c r="CE552" s="285"/>
      <c r="CF552" s="285"/>
      <c r="CG552" s="285"/>
      <c r="CH552" s="285"/>
      <c r="CI552" s="285"/>
      <c r="CJ552" s="285"/>
      <c r="CK552" s="285"/>
      <c r="CL552" s="285"/>
      <c r="CM552" s="285"/>
      <c r="CN552" s="285"/>
      <c r="CO552" s="285"/>
      <c r="CP552" s="285"/>
      <c r="CQ552" s="285"/>
      <c r="CR552" s="285"/>
      <c r="CS552" s="285"/>
      <c r="CT552" s="285"/>
      <c r="CU552" s="285"/>
      <c r="CV552" s="285"/>
      <c r="CW552" s="285"/>
      <c r="CX552" s="285"/>
      <c r="CY552" s="285"/>
      <c r="CZ552" s="285"/>
      <c r="DA552" s="285"/>
      <c r="DB552" s="285"/>
      <c r="DC552" s="285"/>
      <c r="DD552" s="285"/>
      <c r="DE552" s="285"/>
      <c r="DF552" s="285"/>
      <c r="DG552" s="285"/>
      <c r="DH552" s="285"/>
      <c r="DI552" s="285"/>
      <c r="DJ552" s="285"/>
      <c r="DK552" s="285"/>
      <c r="DL552" s="285"/>
    </row>
    <row r="553" s="248" customFormat="1" ht="17.8" customHeight="1" spans="1:116">
      <c r="A553" s="258">
        <v>223</v>
      </c>
      <c r="B553" s="259"/>
      <c r="C553" s="266"/>
      <c r="D553" s="266"/>
      <c r="E553" s="309"/>
      <c r="F553" s="262" t="s">
        <v>45</v>
      </c>
      <c r="G553" s="39">
        <f t="shared" si="105"/>
        <v>0</v>
      </c>
      <c r="H553" s="40" t="s">
        <v>46</v>
      </c>
      <c r="I553" s="40">
        <f t="shared" si="101"/>
        <v>0</v>
      </c>
      <c r="J553" s="277"/>
      <c r="K553" s="277"/>
      <c r="L553" s="277"/>
      <c r="M553" s="277"/>
      <c r="N553" s="277"/>
      <c r="O553" s="277"/>
      <c r="P553" s="277"/>
      <c r="Q553" s="277"/>
      <c r="R553" s="277"/>
      <c r="S553" s="277"/>
      <c r="T553" s="277"/>
      <c r="U553" s="277"/>
      <c r="V553" s="277"/>
      <c r="W553" s="277"/>
      <c r="X553" s="277"/>
      <c r="Y553" s="277"/>
      <c r="Z553" s="277"/>
      <c r="AA553" s="277"/>
      <c r="AB553" s="277"/>
      <c r="AC553" s="277"/>
      <c r="AD553" s="277"/>
      <c r="AE553" s="277"/>
      <c r="AF553" s="277"/>
      <c r="AG553" s="277"/>
      <c r="AH553" s="277"/>
      <c r="AI553" s="277"/>
      <c r="AJ553" s="277"/>
      <c r="AK553" s="277"/>
      <c r="AL553" s="277"/>
      <c r="AM553" s="277"/>
      <c r="AN553" s="277"/>
      <c r="AO553" s="67"/>
      <c r="AP553" s="90"/>
      <c r="AQ553" s="284"/>
      <c r="AR553" s="284"/>
      <c r="AS553" s="99"/>
      <c r="AT553" s="99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  <c r="BO553" s="90"/>
      <c r="BP553" s="90"/>
      <c r="BQ553" s="90"/>
      <c r="BR553" s="90"/>
      <c r="BS553" s="90"/>
      <c r="BT553" s="90"/>
      <c r="BU553" s="90"/>
      <c r="BV553" s="90"/>
      <c r="BW553" s="90"/>
      <c r="BX553" s="90"/>
      <c r="BY553" s="90"/>
      <c r="BZ553" s="90"/>
      <c r="CA553" s="90"/>
      <c r="CB553" s="90"/>
      <c r="CC553" s="90"/>
      <c r="CD553" s="90"/>
      <c r="CE553" s="90"/>
      <c r="CF553" s="90"/>
      <c r="CG553" s="90"/>
      <c r="CH553" s="90"/>
      <c r="CI553" s="90"/>
      <c r="CJ553" s="90"/>
      <c r="CK553" s="90"/>
      <c r="CL553" s="90"/>
      <c r="CM553" s="90"/>
      <c r="CN553" s="90"/>
      <c r="CO553" s="90"/>
      <c r="CP553" s="90"/>
      <c r="CQ553" s="90"/>
      <c r="CR553" s="90"/>
      <c r="CS553" s="90"/>
      <c r="CT553" s="90"/>
      <c r="CU553" s="90"/>
      <c r="CV553" s="90"/>
      <c r="CW553" s="90"/>
      <c r="CX553" s="90"/>
      <c r="CY553" s="90"/>
      <c r="CZ553" s="90"/>
      <c r="DA553" s="90"/>
      <c r="DB553" s="90"/>
      <c r="DC553" s="90"/>
      <c r="DD553" s="90"/>
      <c r="DE553" s="90"/>
      <c r="DF553" s="90"/>
      <c r="DG553" s="90"/>
      <c r="DH553" s="90"/>
      <c r="DI553" s="90"/>
      <c r="DJ553" s="90"/>
      <c r="DK553" s="90"/>
      <c r="DL553" s="90"/>
    </row>
    <row r="554" s="249" customFormat="1" ht="17.8" customHeight="1" spans="1:116">
      <c r="A554" s="263"/>
      <c r="B554" s="259"/>
      <c r="C554" s="261"/>
      <c r="D554" s="261"/>
      <c r="E554" s="310"/>
      <c r="F554" s="265"/>
      <c r="G554" s="45"/>
      <c r="H554" s="46" t="s">
        <v>47</v>
      </c>
      <c r="I554" s="46">
        <f t="shared" si="101"/>
        <v>0</v>
      </c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  <c r="AB554" s="275"/>
      <c r="AC554" s="275"/>
      <c r="AD554" s="275"/>
      <c r="AE554" s="275"/>
      <c r="AF554" s="275"/>
      <c r="AG554" s="275"/>
      <c r="AH554" s="275"/>
      <c r="AI554" s="275"/>
      <c r="AJ554" s="275"/>
      <c r="AK554" s="275"/>
      <c r="AL554" s="275"/>
      <c r="AM554" s="275"/>
      <c r="AN554" s="275"/>
      <c r="AO554" s="65"/>
      <c r="AP554" s="285"/>
      <c r="AQ554" s="286"/>
      <c r="AR554" s="286"/>
      <c r="AS554" s="32"/>
      <c r="AT554" s="32"/>
      <c r="AU554" s="285"/>
      <c r="AV554" s="285"/>
      <c r="AW554" s="285"/>
      <c r="AX554" s="285"/>
      <c r="AY554" s="285"/>
      <c r="AZ554" s="285"/>
      <c r="BA554" s="285"/>
      <c r="BB554" s="285"/>
      <c r="BC554" s="285"/>
      <c r="BD554" s="285"/>
      <c r="BE554" s="285"/>
      <c r="BF554" s="285"/>
      <c r="BG554" s="285"/>
      <c r="BH554" s="285"/>
      <c r="BI554" s="285"/>
      <c r="BJ554" s="285"/>
      <c r="BK554" s="285"/>
      <c r="BL554" s="285"/>
      <c r="BM554" s="285"/>
      <c r="BN554" s="285"/>
      <c r="BO554" s="285"/>
      <c r="BP554" s="285"/>
      <c r="BQ554" s="285"/>
      <c r="BR554" s="285"/>
      <c r="BS554" s="285"/>
      <c r="BT554" s="285"/>
      <c r="BU554" s="285"/>
      <c r="BV554" s="285"/>
      <c r="BW554" s="285"/>
      <c r="BX554" s="285"/>
      <c r="BY554" s="285"/>
      <c r="BZ554" s="285"/>
      <c r="CA554" s="285"/>
      <c r="CB554" s="285"/>
      <c r="CC554" s="285"/>
      <c r="CD554" s="285"/>
      <c r="CE554" s="285"/>
      <c r="CF554" s="285"/>
      <c r="CG554" s="285"/>
      <c r="CH554" s="285"/>
      <c r="CI554" s="285"/>
      <c r="CJ554" s="285"/>
      <c r="CK554" s="285"/>
      <c r="CL554" s="285"/>
      <c r="CM554" s="285"/>
      <c r="CN554" s="285"/>
      <c r="CO554" s="285"/>
      <c r="CP554" s="285"/>
      <c r="CQ554" s="285"/>
      <c r="CR554" s="285"/>
      <c r="CS554" s="285"/>
      <c r="CT554" s="285"/>
      <c r="CU554" s="285"/>
      <c r="CV554" s="285"/>
      <c r="CW554" s="285"/>
      <c r="CX554" s="285"/>
      <c r="CY554" s="285"/>
      <c r="CZ554" s="285"/>
      <c r="DA554" s="285"/>
      <c r="DB554" s="285"/>
      <c r="DC554" s="285"/>
      <c r="DD554" s="285"/>
      <c r="DE554" s="285"/>
      <c r="DF554" s="285"/>
      <c r="DG554" s="285"/>
      <c r="DH554" s="285"/>
      <c r="DI554" s="285"/>
      <c r="DJ554" s="285"/>
      <c r="DK554" s="285"/>
      <c r="DL554" s="285"/>
    </row>
    <row r="555" s="248" customFormat="1" ht="17.8" customHeight="1" spans="1:116">
      <c r="A555" s="258">
        <v>224</v>
      </c>
      <c r="B555" s="259"/>
      <c r="C555" s="266"/>
      <c r="D555" s="261"/>
      <c r="E555" s="309"/>
      <c r="F555" s="262" t="s">
        <v>45</v>
      </c>
      <c r="G555" s="39">
        <f t="shared" si="105"/>
        <v>0</v>
      </c>
      <c r="H555" s="40" t="s">
        <v>46</v>
      </c>
      <c r="I555" s="40">
        <f t="shared" si="101"/>
        <v>0</v>
      </c>
      <c r="J555" s="277"/>
      <c r="K555" s="277"/>
      <c r="L555" s="277"/>
      <c r="M555" s="277"/>
      <c r="N555" s="277"/>
      <c r="O555" s="277"/>
      <c r="P555" s="277"/>
      <c r="Q555" s="277"/>
      <c r="R555" s="277"/>
      <c r="S555" s="277"/>
      <c r="T555" s="277"/>
      <c r="U555" s="277"/>
      <c r="V555" s="277"/>
      <c r="W555" s="277"/>
      <c r="X555" s="277"/>
      <c r="Y555" s="277"/>
      <c r="Z555" s="277"/>
      <c r="AA555" s="277"/>
      <c r="AB555" s="277"/>
      <c r="AC555" s="277"/>
      <c r="AD555" s="277"/>
      <c r="AE555" s="277"/>
      <c r="AF555" s="277"/>
      <c r="AG555" s="277"/>
      <c r="AH555" s="277"/>
      <c r="AI555" s="277"/>
      <c r="AJ555" s="277"/>
      <c r="AK555" s="277"/>
      <c r="AL555" s="277"/>
      <c r="AM555" s="277"/>
      <c r="AN555" s="277"/>
      <c r="AO555" s="67"/>
      <c r="AP555" s="90"/>
      <c r="AQ555" s="284"/>
      <c r="AR555" s="284"/>
      <c r="AS555" s="99"/>
      <c r="AT555" s="99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  <c r="BO555" s="90"/>
      <c r="BP555" s="90"/>
      <c r="BQ555" s="90"/>
      <c r="BR555" s="90"/>
      <c r="BS555" s="90"/>
      <c r="BT555" s="90"/>
      <c r="BU555" s="90"/>
      <c r="BV555" s="90"/>
      <c r="BW555" s="90"/>
      <c r="BX555" s="90"/>
      <c r="BY555" s="90"/>
      <c r="BZ555" s="90"/>
      <c r="CA555" s="90"/>
      <c r="CB555" s="90"/>
      <c r="CC555" s="90"/>
      <c r="CD555" s="90"/>
      <c r="CE555" s="90"/>
      <c r="CF555" s="90"/>
      <c r="CG555" s="90"/>
      <c r="CH555" s="90"/>
      <c r="CI555" s="90"/>
      <c r="CJ555" s="90"/>
      <c r="CK555" s="90"/>
      <c r="CL555" s="90"/>
      <c r="CM555" s="90"/>
      <c r="CN555" s="90"/>
      <c r="CO555" s="90"/>
      <c r="CP555" s="90"/>
      <c r="CQ555" s="90"/>
      <c r="CR555" s="90"/>
      <c r="CS555" s="90"/>
      <c r="CT555" s="90"/>
      <c r="CU555" s="90"/>
      <c r="CV555" s="90"/>
      <c r="CW555" s="90"/>
      <c r="CX555" s="90"/>
      <c r="CY555" s="90"/>
      <c r="CZ555" s="90"/>
      <c r="DA555" s="90"/>
      <c r="DB555" s="90"/>
      <c r="DC555" s="90"/>
      <c r="DD555" s="90"/>
      <c r="DE555" s="90"/>
      <c r="DF555" s="90"/>
      <c r="DG555" s="90"/>
      <c r="DH555" s="90"/>
      <c r="DI555" s="90"/>
      <c r="DJ555" s="90"/>
      <c r="DK555" s="90"/>
      <c r="DL555" s="90"/>
    </row>
    <row r="556" s="249" customFormat="1" ht="17.8" customHeight="1" spans="1:116">
      <c r="A556" s="263"/>
      <c r="B556" s="259"/>
      <c r="C556" s="261"/>
      <c r="D556" s="261"/>
      <c r="E556" s="310"/>
      <c r="F556" s="265"/>
      <c r="G556" s="45"/>
      <c r="H556" s="46" t="s">
        <v>47</v>
      </c>
      <c r="I556" s="46">
        <f t="shared" si="101"/>
        <v>0</v>
      </c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  <c r="AB556" s="275"/>
      <c r="AC556" s="275"/>
      <c r="AD556" s="275"/>
      <c r="AE556" s="275"/>
      <c r="AF556" s="275"/>
      <c r="AG556" s="275"/>
      <c r="AH556" s="275"/>
      <c r="AI556" s="275"/>
      <c r="AJ556" s="275"/>
      <c r="AK556" s="275"/>
      <c r="AL556" s="275"/>
      <c r="AM556" s="275"/>
      <c r="AN556" s="275"/>
      <c r="AO556" s="65"/>
      <c r="AP556" s="285"/>
      <c r="AQ556" s="286"/>
      <c r="AR556" s="286"/>
      <c r="AS556" s="32"/>
      <c r="AT556" s="32"/>
      <c r="AU556" s="285"/>
      <c r="AV556" s="285"/>
      <c r="AW556" s="285"/>
      <c r="AX556" s="285"/>
      <c r="AY556" s="285"/>
      <c r="AZ556" s="285"/>
      <c r="BA556" s="285"/>
      <c r="BB556" s="285"/>
      <c r="BC556" s="285"/>
      <c r="BD556" s="285"/>
      <c r="BE556" s="285"/>
      <c r="BF556" s="285"/>
      <c r="BG556" s="285"/>
      <c r="BH556" s="285"/>
      <c r="BI556" s="285"/>
      <c r="BJ556" s="285"/>
      <c r="BK556" s="285"/>
      <c r="BL556" s="285"/>
      <c r="BM556" s="285"/>
      <c r="BN556" s="285"/>
      <c r="BO556" s="285"/>
      <c r="BP556" s="285"/>
      <c r="BQ556" s="285"/>
      <c r="BR556" s="285"/>
      <c r="BS556" s="285"/>
      <c r="BT556" s="285"/>
      <c r="BU556" s="285"/>
      <c r="BV556" s="285"/>
      <c r="BW556" s="285"/>
      <c r="BX556" s="285"/>
      <c r="BY556" s="285"/>
      <c r="BZ556" s="285"/>
      <c r="CA556" s="285"/>
      <c r="CB556" s="285"/>
      <c r="CC556" s="285"/>
      <c r="CD556" s="285"/>
      <c r="CE556" s="285"/>
      <c r="CF556" s="285"/>
      <c r="CG556" s="285"/>
      <c r="CH556" s="285"/>
      <c r="CI556" s="285"/>
      <c r="CJ556" s="285"/>
      <c r="CK556" s="285"/>
      <c r="CL556" s="285"/>
      <c r="CM556" s="285"/>
      <c r="CN556" s="285"/>
      <c r="CO556" s="285"/>
      <c r="CP556" s="285"/>
      <c r="CQ556" s="285"/>
      <c r="CR556" s="285"/>
      <c r="CS556" s="285"/>
      <c r="CT556" s="285"/>
      <c r="CU556" s="285"/>
      <c r="CV556" s="285"/>
      <c r="CW556" s="285"/>
      <c r="CX556" s="285"/>
      <c r="CY556" s="285"/>
      <c r="CZ556" s="285"/>
      <c r="DA556" s="285"/>
      <c r="DB556" s="285"/>
      <c r="DC556" s="285"/>
      <c r="DD556" s="285"/>
      <c r="DE556" s="285"/>
      <c r="DF556" s="285"/>
      <c r="DG556" s="285"/>
      <c r="DH556" s="285"/>
      <c r="DI556" s="285"/>
      <c r="DJ556" s="285"/>
      <c r="DK556" s="285"/>
      <c r="DL556" s="285"/>
    </row>
    <row r="557" s="248" customFormat="1" ht="17.8" customHeight="1" spans="1:116">
      <c r="A557" s="258">
        <v>225</v>
      </c>
      <c r="B557" s="259"/>
      <c r="C557" s="266"/>
      <c r="D557" s="261"/>
      <c r="E557" s="309"/>
      <c r="F557" s="262" t="s">
        <v>45</v>
      </c>
      <c r="G557" s="39">
        <f t="shared" ref="G557:G561" si="106">E557+I557-I558</f>
        <v>0</v>
      </c>
      <c r="H557" s="40" t="s">
        <v>46</v>
      </c>
      <c r="I557" s="40">
        <f t="shared" si="101"/>
        <v>0</v>
      </c>
      <c r="J557" s="277"/>
      <c r="K557" s="277"/>
      <c r="L557" s="277"/>
      <c r="M557" s="277"/>
      <c r="N557" s="277"/>
      <c r="O557" s="277"/>
      <c r="P557" s="277"/>
      <c r="Q557" s="277"/>
      <c r="R557" s="277"/>
      <c r="S557" s="277"/>
      <c r="T557" s="277"/>
      <c r="U557" s="277"/>
      <c r="V557" s="277"/>
      <c r="W557" s="277"/>
      <c r="X557" s="277"/>
      <c r="Y557" s="277"/>
      <c r="Z557" s="277"/>
      <c r="AA557" s="277"/>
      <c r="AB557" s="277"/>
      <c r="AC557" s="277"/>
      <c r="AD557" s="277"/>
      <c r="AE557" s="277"/>
      <c r="AF557" s="277"/>
      <c r="AG557" s="277"/>
      <c r="AH557" s="277"/>
      <c r="AI557" s="277"/>
      <c r="AJ557" s="277"/>
      <c r="AK557" s="277"/>
      <c r="AL557" s="277"/>
      <c r="AM557" s="277"/>
      <c r="AN557" s="277"/>
      <c r="AO557" s="67"/>
      <c r="AP557" s="90"/>
      <c r="AQ557" s="284"/>
      <c r="AR557" s="284"/>
      <c r="AS557" s="99"/>
      <c r="AT557" s="99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  <c r="BO557" s="90"/>
      <c r="BP557" s="90"/>
      <c r="BQ557" s="90"/>
      <c r="BR557" s="90"/>
      <c r="BS557" s="90"/>
      <c r="BT557" s="90"/>
      <c r="BU557" s="90"/>
      <c r="BV557" s="90"/>
      <c r="BW557" s="90"/>
      <c r="BX557" s="90"/>
      <c r="BY557" s="90"/>
      <c r="BZ557" s="90"/>
      <c r="CA557" s="90"/>
      <c r="CB557" s="90"/>
      <c r="CC557" s="90"/>
      <c r="CD557" s="90"/>
      <c r="CE557" s="90"/>
      <c r="CF557" s="90"/>
      <c r="CG557" s="90"/>
      <c r="CH557" s="90"/>
      <c r="CI557" s="90"/>
      <c r="CJ557" s="90"/>
      <c r="CK557" s="90"/>
      <c r="CL557" s="90"/>
      <c r="CM557" s="90"/>
      <c r="CN557" s="90"/>
      <c r="CO557" s="90"/>
      <c r="CP557" s="90"/>
      <c r="CQ557" s="90"/>
      <c r="CR557" s="90"/>
      <c r="CS557" s="90"/>
      <c r="CT557" s="90"/>
      <c r="CU557" s="90"/>
      <c r="CV557" s="90"/>
      <c r="CW557" s="90"/>
      <c r="CX557" s="90"/>
      <c r="CY557" s="90"/>
      <c r="CZ557" s="90"/>
      <c r="DA557" s="90"/>
      <c r="DB557" s="90"/>
      <c r="DC557" s="90"/>
      <c r="DD557" s="90"/>
      <c r="DE557" s="90"/>
      <c r="DF557" s="90"/>
      <c r="DG557" s="90"/>
      <c r="DH557" s="90"/>
      <c r="DI557" s="90"/>
      <c r="DJ557" s="90"/>
      <c r="DK557" s="90"/>
      <c r="DL557" s="90"/>
    </row>
    <row r="558" s="249" customFormat="1" ht="17.8" customHeight="1" spans="1:116">
      <c r="A558" s="263"/>
      <c r="B558" s="259"/>
      <c r="C558" s="261"/>
      <c r="D558" s="261"/>
      <c r="E558" s="310"/>
      <c r="F558" s="265"/>
      <c r="G558" s="45"/>
      <c r="H558" s="46" t="s">
        <v>47</v>
      </c>
      <c r="I558" s="46">
        <f t="shared" si="101"/>
        <v>0</v>
      </c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  <c r="AB558" s="275"/>
      <c r="AC558" s="275"/>
      <c r="AD558" s="275"/>
      <c r="AE558" s="275"/>
      <c r="AF558" s="275"/>
      <c r="AG558" s="275"/>
      <c r="AH558" s="275"/>
      <c r="AI558" s="275"/>
      <c r="AJ558" s="275"/>
      <c r="AK558" s="275"/>
      <c r="AL558" s="275"/>
      <c r="AM558" s="275"/>
      <c r="AN558" s="275"/>
      <c r="AO558" s="65"/>
      <c r="AP558" s="285"/>
      <c r="AQ558" s="286"/>
      <c r="AR558" s="286"/>
      <c r="AS558" s="32"/>
      <c r="AT558" s="32"/>
      <c r="AU558" s="285"/>
      <c r="AV558" s="285"/>
      <c r="AW558" s="285"/>
      <c r="AX558" s="285"/>
      <c r="AY558" s="285"/>
      <c r="AZ558" s="285"/>
      <c r="BA558" s="285"/>
      <c r="BB558" s="285"/>
      <c r="BC558" s="285"/>
      <c r="BD558" s="285"/>
      <c r="BE558" s="285"/>
      <c r="BF558" s="285"/>
      <c r="BG558" s="285"/>
      <c r="BH558" s="285"/>
      <c r="BI558" s="285"/>
      <c r="BJ558" s="285"/>
      <c r="BK558" s="285"/>
      <c r="BL558" s="285"/>
      <c r="BM558" s="285"/>
      <c r="BN558" s="285"/>
      <c r="BO558" s="285"/>
      <c r="BP558" s="285"/>
      <c r="BQ558" s="285"/>
      <c r="BR558" s="285"/>
      <c r="BS558" s="285"/>
      <c r="BT558" s="285"/>
      <c r="BU558" s="285"/>
      <c r="BV558" s="285"/>
      <c r="BW558" s="285"/>
      <c r="BX558" s="285"/>
      <c r="BY558" s="285"/>
      <c r="BZ558" s="285"/>
      <c r="CA558" s="285"/>
      <c r="CB558" s="285"/>
      <c r="CC558" s="285"/>
      <c r="CD558" s="285"/>
      <c r="CE558" s="285"/>
      <c r="CF558" s="285"/>
      <c r="CG558" s="285"/>
      <c r="CH558" s="285"/>
      <c r="CI558" s="285"/>
      <c r="CJ558" s="285"/>
      <c r="CK558" s="285"/>
      <c r="CL558" s="285"/>
      <c r="CM558" s="285"/>
      <c r="CN558" s="285"/>
      <c r="CO558" s="285"/>
      <c r="CP558" s="285"/>
      <c r="CQ558" s="285"/>
      <c r="CR558" s="285"/>
      <c r="CS558" s="285"/>
      <c r="CT558" s="285"/>
      <c r="CU558" s="285"/>
      <c r="CV558" s="285"/>
      <c r="CW558" s="285"/>
      <c r="CX558" s="285"/>
      <c r="CY558" s="285"/>
      <c r="CZ558" s="285"/>
      <c r="DA558" s="285"/>
      <c r="DB558" s="285"/>
      <c r="DC558" s="285"/>
      <c r="DD558" s="285"/>
      <c r="DE558" s="285"/>
      <c r="DF558" s="285"/>
      <c r="DG558" s="285"/>
      <c r="DH558" s="285"/>
      <c r="DI558" s="285"/>
      <c r="DJ558" s="285"/>
      <c r="DK558" s="285"/>
      <c r="DL558" s="285"/>
    </row>
    <row r="559" s="248" customFormat="1" ht="17.8" customHeight="1" spans="1:116">
      <c r="A559" s="258">
        <v>226</v>
      </c>
      <c r="B559" s="259"/>
      <c r="C559" s="266"/>
      <c r="D559" s="266"/>
      <c r="E559" s="309"/>
      <c r="F559" s="262" t="s">
        <v>45</v>
      </c>
      <c r="G559" s="39">
        <f t="shared" si="106"/>
        <v>0</v>
      </c>
      <c r="H559" s="40" t="s">
        <v>46</v>
      </c>
      <c r="I559" s="40">
        <f t="shared" si="101"/>
        <v>0</v>
      </c>
      <c r="J559" s="277"/>
      <c r="K559" s="277"/>
      <c r="L559" s="277"/>
      <c r="M559" s="277"/>
      <c r="N559" s="277"/>
      <c r="O559" s="277"/>
      <c r="P559" s="277"/>
      <c r="Q559" s="277"/>
      <c r="R559" s="277"/>
      <c r="S559" s="277"/>
      <c r="T559" s="277"/>
      <c r="U559" s="277"/>
      <c r="V559" s="277"/>
      <c r="W559" s="277"/>
      <c r="X559" s="277"/>
      <c r="Y559" s="277"/>
      <c r="Z559" s="277"/>
      <c r="AA559" s="277"/>
      <c r="AB559" s="277"/>
      <c r="AC559" s="277"/>
      <c r="AD559" s="277"/>
      <c r="AE559" s="277"/>
      <c r="AF559" s="277"/>
      <c r="AG559" s="277"/>
      <c r="AH559" s="277"/>
      <c r="AI559" s="277"/>
      <c r="AJ559" s="277"/>
      <c r="AK559" s="277"/>
      <c r="AL559" s="277"/>
      <c r="AM559" s="277"/>
      <c r="AN559" s="277"/>
      <c r="AO559" s="67"/>
      <c r="AP559" s="90"/>
      <c r="AQ559" s="284"/>
      <c r="AR559" s="284"/>
      <c r="AS559" s="99"/>
      <c r="AT559" s="99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  <c r="BO559" s="90"/>
      <c r="BP559" s="90"/>
      <c r="BQ559" s="90"/>
      <c r="BR559" s="90"/>
      <c r="BS559" s="90"/>
      <c r="BT559" s="90"/>
      <c r="BU559" s="90"/>
      <c r="BV559" s="90"/>
      <c r="BW559" s="90"/>
      <c r="BX559" s="90"/>
      <c r="BY559" s="90"/>
      <c r="BZ559" s="90"/>
      <c r="CA559" s="90"/>
      <c r="CB559" s="90"/>
      <c r="CC559" s="90"/>
      <c r="CD559" s="90"/>
      <c r="CE559" s="90"/>
      <c r="CF559" s="90"/>
      <c r="CG559" s="90"/>
      <c r="CH559" s="90"/>
      <c r="CI559" s="90"/>
      <c r="CJ559" s="90"/>
      <c r="CK559" s="90"/>
      <c r="CL559" s="90"/>
      <c r="CM559" s="90"/>
      <c r="CN559" s="90"/>
      <c r="CO559" s="90"/>
      <c r="CP559" s="90"/>
      <c r="CQ559" s="90"/>
      <c r="CR559" s="90"/>
      <c r="CS559" s="90"/>
      <c r="CT559" s="90"/>
      <c r="CU559" s="90"/>
      <c r="CV559" s="90"/>
      <c r="CW559" s="90"/>
      <c r="CX559" s="90"/>
      <c r="CY559" s="90"/>
      <c r="CZ559" s="90"/>
      <c r="DA559" s="90"/>
      <c r="DB559" s="90"/>
      <c r="DC559" s="90"/>
      <c r="DD559" s="90"/>
      <c r="DE559" s="90"/>
      <c r="DF559" s="90"/>
      <c r="DG559" s="90"/>
      <c r="DH559" s="90"/>
      <c r="DI559" s="90"/>
      <c r="DJ559" s="90"/>
      <c r="DK559" s="90"/>
      <c r="DL559" s="90"/>
    </row>
    <row r="560" s="249" customFormat="1" ht="17.8" customHeight="1" spans="1:116">
      <c r="A560" s="263"/>
      <c r="B560" s="259"/>
      <c r="C560" s="261"/>
      <c r="D560" s="261"/>
      <c r="E560" s="310"/>
      <c r="F560" s="265"/>
      <c r="G560" s="45"/>
      <c r="H560" s="46" t="s">
        <v>47</v>
      </c>
      <c r="I560" s="46">
        <f t="shared" si="101"/>
        <v>0</v>
      </c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  <c r="AB560" s="275"/>
      <c r="AC560" s="275"/>
      <c r="AD560" s="275"/>
      <c r="AE560" s="275"/>
      <c r="AF560" s="275"/>
      <c r="AG560" s="275"/>
      <c r="AH560" s="275"/>
      <c r="AI560" s="275"/>
      <c r="AJ560" s="275"/>
      <c r="AK560" s="275"/>
      <c r="AL560" s="275"/>
      <c r="AM560" s="275"/>
      <c r="AN560" s="275"/>
      <c r="AO560" s="65"/>
      <c r="AP560" s="285"/>
      <c r="AQ560" s="286"/>
      <c r="AR560" s="286"/>
      <c r="AS560" s="32"/>
      <c r="AT560" s="32"/>
      <c r="AU560" s="285"/>
      <c r="AV560" s="285"/>
      <c r="AW560" s="285"/>
      <c r="AX560" s="285"/>
      <c r="AY560" s="285"/>
      <c r="AZ560" s="285"/>
      <c r="BA560" s="285"/>
      <c r="BB560" s="285"/>
      <c r="BC560" s="285"/>
      <c r="BD560" s="285"/>
      <c r="BE560" s="285"/>
      <c r="BF560" s="285"/>
      <c r="BG560" s="285"/>
      <c r="BH560" s="285"/>
      <c r="BI560" s="285"/>
      <c r="BJ560" s="285"/>
      <c r="BK560" s="285"/>
      <c r="BL560" s="285"/>
      <c r="BM560" s="285"/>
      <c r="BN560" s="285"/>
      <c r="BO560" s="285"/>
      <c r="BP560" s="285"/>
      <c r="BQ560" s="285"/>
      <c r="BR560" s="285"/>
      <c r="BS560" s="285"/>
      <c r="BT560" s="285"/>
      <c r="BU560" s="285"/>
      <c r="BV560" s="285"/>
      <c r="BW560" s="285"/>
      <c r="BX560" s="285"/>
      <c r="BY560" s="285"/>
      <c r="BZ560" s="285"/>
      <c r="CA560" s="285"/>
      <c r="CB560" s="285"/>
      <c r="CC560" s="285"/>
      <c r="CD560" s="285"/>
      <c r="CE560" s="285"/>
      <c r="CF560" s="285"/>
      <c r="CG560" s="285"/>
      <c r="CH560" s="285"/>
      <c r="CI560" s="285"/>
      <c r="CJ560" s="285"/>
      <c r="CK560" s="285"/>
      <c r="CL560" s="285"/>
      <c r="CM560" s="285"/>
      <c r="CN560" s="285"/>
      <c r="CO560" s="285"/>
      <c r="CP560" s="285"/>
      <c r="CQ560" s="285"/>
      <c r="CR560" s="285"/>
      <c r="CS560" s="285"/>
      <c r="CT560" s="285"/>
      <c r="CU560" s="285"/>
      <c r="CV560" s="285"/>
      <c r="CW560" s="285"/>
      <c r="CX560" s="285"/>
      <c r="CY560" s="285"/>
      <c r="CZ560" s="285"/>
      <c r="DA560" s="285"/>
      <c r="DB560" s="285"/>
      <c r="DC560" s="285"/>
      <c r="DD560" s="285"/>
      <c r="DE560" s="285"/>
      <c r="DF560" s="285"/>
      <c r="DG560" s="285"/>
      <c r="DH560" s="285"/>
      <c r="DI560" s="285"/>
      <c r="DJ560" s="285"/>
      <c r="DK560" s="285"/>
      <c r="DL560" s="285"/>
    </row>
    <row r="561" s="248" customFormat="1" ht="17.8" customHeight="1" spans="1:116">
      <c r="A561" s="258">
        <v>227</v>
      </c>
      <c r="B561" s="259"/>
      <c r="C561" s="266"/>
      <c r="D561" s="261"/>
      <c r="E561" s="309"/>
      <c r="F561" s="262" t="s">
        <v>45</v>
      </c>
      <c r="G561" s="39">
        <f t="shared" si="106"/>
        <v>0</v>
      </c>
      <c r="H561" s="40" t="s">
        <v>46</v>
      </c>
      <c r="I561" s="40">
        <f t="shared" si="101"/>
        <v>0</v>
      </c>
      <c r="J561" s="277"/>
      <c r="K561" s="277"/>
      <c r="L561" s="277"/>
      <c r="M561" s="277"/>
      <c r="N561" s="277"/>
      <c r="O561" s="277"/>
      <c r="P561" s="277"/>
      <c r="Q561" s="277"/>
      <c r="R561" s="277"/>
      <c r="S561" s="277"/>
      <c r="T561" s="277"/>
      <c r="U561" s="277"/>
      <c r="V561" s="277"/>
      <c r="W561" s="277"/>
      <c r="X561" s="277"/>
      <c r="Y561" s="277"/>
      <c r="Z561" s="277"/>
      <c r="AA561" s="277"/>
      <c r="AB561" s="277"/>
      <c r="AC561" s="277"/>
      <c r="AD561" s="277"/>
      <c r="AE561" s="277"/>
      <c r="AF561" s="277"/>
      <c r="AG561" s="277"/>
      <c r="AH561" s="277"/>
      <c r="AI561" s="277"/>
      <c r="AJ561" s="277"/>
      <c r="AK561" s="277"/>
      <c r="AL561" s="277"/>
      <c r="AM561" s="277"/>
      <c r="AN561" s="277"/>
      <c r="AO561" s="67"/>
      <c r="AP561" s="90"/>
      <c r="AQ561" s="284"/>
      <c r="AR561" s="284"/>
      <c r="AS561" s="99"/>
      <c r="AT561" s="99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90"/>
      <c r="BQ561" s="90"/>
      <c r="BR561" s="90"/>
      <c r="BS561" s="90"/>
      <c r="BT561" s="90"/>
      <c r="BU561" s="90"/>
      <c r="BV561" s="90"/>
      <c r="BW561" s="90"/>
      <c r="BX561" s="90"/>
      <c r="BY561" s="90"/>
      <c r="BZ561" s="90"/>
      <c r="CA561" s="90"/>
      <c r="CB561" s="90"/>
      <c r="CC561" s="90"/>
      <c r="CD561" s="90"/>
      <c r="CE561" s="90"/>
      <c r="CF561" s="90"/>
      <c r="CG561" s="90"/>
      <c r="CH561" s="90"/>
      <c r="CI561" s="90"/>
      <c r="CJ561" s="90"/>
      <c r="CK561" s="90"/>
      <c r="CL561" s="90"/>
      <c r="CM561" s="90"/>
      <c r="CN561" s="90"/>
      <c r="CO561" s="90"/>
      <c r="CP561" s="90"/>
      <c r="CQ561" s="90"/>
      <c r="CR561" s="90"/>
      <c r="CS561" s="90"/>
      <c r="CT561" s="90"/>
      <c r="CU561" s="90"/>
      <c r="CV561" s="90"/>
      <c r="CW561" s="90"/>
      <c r="CX561" s="90"/>
      <c r="CY561" s="90"/>
      <c r="CZ561" s="90"/>
      <c r="DA561" s="90"/>
      <c r="DB561" s="90"/>
      <c r="DC561" s="90"/>
      <c r="DD561" s="90"/>
      <c r="DE561" s="90"/>
      <c r="DF561" s="90"/>
      <c r="DG561" s="90"/>
      <c r="DH561" s="90"/>
      <c r="DI561" s="90"/>
      <c r="DJ561" s="90"/>
      <c r="DK561" s="90"/>
      <c r="DL561" s="90"/>
    </row>
    <row r="562" s="249" customFormat="1" ht="17.8" customHeight="1" spans="1:116">
      <c r="A562" s="263"/>
      <c r="B562" s="259"/>
      <c r="C562" s="261"/>
      <c r="D562" s="261"/>
      <c r="E562" s="310"/>
      <c r="F562" s="265"/>
      <c r="G562" s="45"/>
      <c r="H562" s="46" t="s">
        <v>47</v>
      </c>
      <c r="I562" s="46">
        <f t="shared" si="101"/>
        <v>0</v>
      </c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  <c r="AB562" s="275"/>
      <c r="AC562" s="275"/>
      <c r="AD562" s="275"/>
      <c r="AE562" s="275"/>
      <c r="AF562" s="275"/>
      <c r="AG562" s="275"/>
      <c r="AH562" s="275"/>
      <c r="AI562" s="275"/>
      <c r="AJ562" s="275"/>
      <c r="AK562" s="275"/>
      <c r="AL562" s="275"/>
      <c r="AM562" s="275"/>
      <c r="AN562" s="275"/>
      <c r="AO562" s="65"/>
      <c r="AP562" s="285"/>
      <c r="AQ562" s="286"/>
      <c r="AR562" s="286"/>
      <c r="AS562" s="32"/>
      <c r="AT562" s="32"/>
      <c r="AU562" s="285"/>
      <c r="AV562" s="285"/>
      <c r="AW562" s="285"/>
      <c r="AX562" s="285"/>
      <c r="AY562" s="285"/>
      <c r="AZ562" s="285"/>
      <c r="BA562" s="285"/>
      <c r="BB562" s="285"/>
      <c r="BC562" s="285"/>
      <c r="BD562" s="285"/>
      <c r="BE562" s="285"/>
      <c r="BF562" s="285"/>
      <c r="BG562" s="285"/>
      <c r="BH562" s="285"/>
      <c r="BI562" s="285"/>
      <c r="BJ562" s="285"/>
      <c r="BK562" s="285"/>
      <c r="BL562" s="285"/>
      <c r="BM562" s="285"/>
      <c r="BN562" s="285"/>
      <c r="BO562" s="285"/>
      <c r="BP562" s="285"/>
      <c r="BQ562" s="285"/>
      <c r="BR562" s="285"/>
      <c r="BS562" s="285"/>
      <c r="BT562" s="285"/>
      <c r="BU562" s="285"/>
      <c r="BV562" s="285"/>
      <c r="BW562" s="285"/>
      <c r="BX562" s="285"/>
      <c r="BY562" s="285"/>
      <c r="BZ562" s="285"/>
      <c r="CA562" s="285"/>
      <c r="CB562" s="285"/>
      <c r="CC562" s="285"/>
      <c r="CD562" s="285"/>
      <c r="CE562" s="285"/>
      <c r="CF562" s="285"/>
      <c r="CG562" s="285"/>
      <c r="CH562" s="285"/>
      <c r="CI562" s="285"/>
      <c r="CJ562" s="285"/>
      <c r="CK562" s="285"/>
      <c r="CL562" s="285"/>
      <c r="CM562" s="285"/>
      <c r="CN562" s="285"/>
      <c r="CO562" s="285"/>
      <c r="CP562" s="285"/>
      <c r="CQ562" s="285"/>
      <c r="CR562" s="285"/>
      <c r="CS562" s="285"/>
      <c r="CT562" s="285"/>
      <c r="CU562" s="285"/>
      <c r="CV562" s="285"/>
      <c r="CW562" s="285"/>
      <c r="CX562" s="285"/>
      <c r="CY562" s="285"/>
      <c r="CZ562" s="285"/>
      <c r="DA562" s="285"/>
      <c r="DB562" s="285"/>
      <c r="DC562" s="285"/>
      <c r="DD562" s="285"/>
      <c r="DE562" s="285"/>
      <c r="DF562" s="285"/>
      <c r="DG562" s="285"/>
      <c r="DH562" s="285"/>
      <c r="DI562" s="285"/>
      <c r="DJ562" s="285"/>
      <c r="DK562" s="285"/>
      <c r="DL562" s="285"/>
    </row>
    <row r="563" s="248" customFormat="1" ht="17.8" customHeight="1" spans="1:116">
      <c r="A563" s="258">
        <v>228</v>
      </c>
      <c r="B563" s="259"/>
      <c r="C563" s="266"/>
      <c r="D563" s="266"/>
      <c r="E563" s="309"/>
      <c r="F563" s="262" t="s">
        <v>45</v>
      </c>
      <c r="G563" s="39">
        <f t="shared" ref="G563:G567" si="107">E563+I563-I564</f>
        <v>0</v>
      </c>
      <c r="H563" s="40" t="s">
        <v>46</v>
      </c>
      <c r="I563" s="40">
        <f t="shared" si="101"/>
        <v>0</v>
      </c>
      <c r="J563" s="277"/>
      <c r="K563" s="277"/>
      <c r="L563" s="277"/>
      <c r="M563" s="277"/>
      <c r="N563" s="277"/>
      <c r="O563" s="277"/>
      <c r="P563" s="277"/>
      <c r="Q563" s="277"/>
      <c r="R563" s="277"/>
      <c r="S563" s="277"/>
      <c r="T563" s="277"/>
      <c r="U563" s="277"/>
      <c r="V563" s="277"/>
      <c r="W563" s="277"/>
      <c r="X563" s="277"/>
      <c r="Y563" s="277"/>
      <c r="Z563" s="277"/>
      <c r="AA563" s="277"/>
      <c r="AB563" s="277"/>
      <c r="AC563" s="277"/>
      <c r="AD563" s="277"/>
      <c r="AE563" s="277"/>
      <c r="AF563" s="277"/>
      <c r="AG563" s="277"/>
      <c r="AH563" s="277"/>
      <c r="AI563" s="277"/>
      <c r="AJ563" s="277"/>
      <c r="AK563" s="277"/>
      <c r="AL563" s="277"/>
      <c r="AM563" s="277"/>
      <c r="AN563" s="277"/>
      <c r="AO563" s="67"/>
      <c r="AP563" s="90"/>
      <c r="AQ563" s="284"/>
      <c r="AR563" s="284"/>
      <c r="AS563" s="99"/>
      <c r="AT563" s="99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  <c r="BO563" s="90"/>
      <c r="BP563" s="90"/>
      <c r="BQ563" s="90"/>
      <c r="BR563" s="90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  <c r="CN563" s="90"/>
      <c r="CO563" s="90"/>
      <c r="CP563" s="90"/>
      <c r="CQ563" s="90"/>
      <c r="CR563" s="90"/>
      <c r="CS563" s="90"/>
      <c r="CT563" s="90"/>
      <c r="CU563" s="90"/>
      <c r="CV563" s="90"/>
      <c r="CW563" s="90"/>
      <c r="CX563" s="90"/>
      <c r="CY563" s="90"/>
      <c r="CZ563" s="90"/>
      <c r="DA563" s="90"/>
      <c r="DB563" s="90"/>
      <c r="DC563" s="90"/>
      <c r="DD563" s="90"/>
      <c r="DE563" s="90"/>
      <c r="DF563" s="90"/>
      <c r="DG563" s="90"/>
      <c r="DH563" s="90"/>
      <c r="DI563" s="90"/>
      <c r="DJ563" s="90"/>
      <c r="DK563" s="90"/>
      <c r="DL563" s="90"/>
    </row>
    <row r="564" s="249" customFormat="1" ht="17.8" customHeight="1" spans="1:116">
      <c r="A564" s="263"/>
      <c r="B564" s="259"/>
      <c r="C564" s="261"/>
      <c r="D564" s="261"/>
      <c r="E564" s="310"/>
      <c r="F564" s="265"/>
      <c r="G564" s="45"/>
      <c r="H564" s="46" t="s">
        <v>47</v>
      </c>
      <c r="I564" s="46">
        <f t="shared" si="101"/>
        <v>0</v>
      </c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  <c r="AB564" s="275"/>
      <c r="AC564" s="275"/>
      <c r="AD564" s="275"/>
      <c r="AE564" s="275"/>
      <c r="AF564" s="275"/>
      <c r="AG564" s="275"/>
      <c r="AH564" s="275"/>
      <c r="AI564" s="275"/>
      <c r="AJ564" s="275"/>
      <c r="AK564" s="275"/>
      <c r="AL564" s="275"/>
      <c r="AM564" s="275"/>
      <c r="AN564" s="275"/>
      <c r="AO564" s="65"/>
      <c r="AP564" s="285"/>
      <c r="AQ564" s="286"/>
      <c r="AR564" s="286"/>
      <c r="AS564" s="32"/>
      <c r="AT564" s="32"/>
      <c r="AU564" s="285"/>
      <c r="AV564" s="285"/>
      <c r="AW564" s="285"/>
      <c r="AX564" s="285"/>
      <c r="AY564" s="285"/>
      <c r="AZ564" s="285"/>
      <c r="BA564" s="285"/>
      <c r="BB564" s="285"/>
      <c r="BC564" s="285"/>
      <c r="BD564" s="285"/>
      <c r="BE564" s="285"/>
      <c r="BF564" s="285"/>
      <c r="BG564" s="285"/>
      <c r="BH564" s="285"/>
      <c r="BI564" s="285"/>
      <c r="BJ564" s="285"/>
      <c r="BK564" s="285"/>
      <c r="BL564" s="285"/>
      <c r="BM564" s="285"/>
      <c r="BN564" s="285"/>
      <c r="BO564" s="285"/>
      <c r="BP564" s="285"/>
      <c r="BQ564" s="285"/>
      <c r="BR564" s="285"/>
      <c r="BS564" s="285"/>
      <c r="BT564" s="285"/>
      <c r="BU564" s="285"/>
      <c r="BV564" s="285"/>
      <c r="BW564" s="285"/>
      <c r="BX564" s="285"/>
      <c r="BY564" s="285"/>
      <c r="BZ564" s="285"/>
      <c r="CA564" s="285"/>
      <c r="CB564" s="285"/>
      <c r="CC564" s="285"/>
      <c r="CD564" s="285"/>
      <c r="CE564" s="285"/>
      <c r="CF564" s="285"/>
      <c r="CG564" s="285"/>
      <c r="CH564" s="285"/>
      <c r="CI564" s="285"/>
      <c r="CJ564" s="285"/>
      <c r="CK564" s="285"/>
      <c r="CL564" s="285"/>
      <c r="CM564" s="285"/>
      <c r="CN564" s="285"/>
      <c r="CO564" s="285"/>
      <c r="CP564" s="285"/>
      <c r="CQ564" s="285"/>
      <c r="CR564" s="285"/>
      <c r="CS564" s="285"/>
      <c r="CT564" s="285"/>
      <c r="CU564" s="285"/>
      <c r="CV564" s="285"/>
      <c r="CW564" s="285"/>
      <c r="CX564" s="285"/>
      <c r="CY564" s="285"/>
      <c r="CZ564" s="285"/>
      <c r="DA564" s="285"/>
      <c r="DB564" s="285"/>
      <c r="DC564" s="285"/>
      <c r="DD564" s="285"/>
      <c r="DE564" s="285"/>
      <c r="DF564" s="285"/>
      <c r="DG564" s="285"/>
      <c r="DH564" s="285"/>
      <c r="DI564" s="285"/>
      <c r="DJ564" s="285"/>
      <c r="DK564" s="285"/>
      <c r="DL564" s="285"/>
    </row>
    <row r="565" s="248" customFormat="1" ht="17.8" customHeight="1" spans="1:116">
      <c r="A565" s="258">
        <v>229</v>
      </c>
      <c r="B565" s="267"/>
      <c r="C565" s="266"/>
      <c r="D565" s="261"/>
      <c r="E565" s="309"/>
      <c r="F565" s="262" t="s">
        <v>45</v>
      </c>
      <c r="G565" s="39">
        <f t="shared" si="107"/>
        <v>0</v>
      </c>
      <c r="H565" s="40" t="s">
        <v>46</v>
      </c>
      <c r="I565" s="40">
        <f t="shared" si="101"/>
        <v>0</v>
      </c>
      <c r="J565" s="277"/>
      <c r="K565" s="277"/>
      <c r="L565" s="277"/>
      <c r="M565" s="277"/>
      <c r="N565" s="277"/>
      <c r="O565" s="277"/>
      <c r="P565" s="277"/>
      <c r="Q565" s="277"/>
      <c r="R565" s="277"/>
      <c r="S565" s="277"/>
      <c r="T565" s="277"/>
      <c r="U565" s="277"/>
      <c r="V565" s="277"/>
      <c r="W565" s="277"/>
      <c r="X565" s="277"/>
      <c r="Y565" s="277"/>
      <c r="Z565" s="277"/>
      <c r="AA565" s="277"/>
      <c r="AB565" s="277"/>
      <c r="AC565" s="277"/>
      <c r="AD565" s="277"/>
      <c r="AE565" s="277"/>
      <c r="AF565" s="277"/>
      <c r="AG565" s="277"/>
      <c r="AH565" s="277"/>
      <c r="AI565" s="277"/>
      <c r="AJ565" s="277"/>
      <c r="AK565" s="277"/>
      <c r="AL565" s="277"/>
      <c r="AM565" s="277"/>
      <c r="AN565" s="277"/>
      <c r="AO565" s="67"/>
      <c r="AP565" s="90"/>
      <c r="AQ565" s="284"/>
      <c r="AR565" s="284"/>
      <c r="AS565" s="99"/>
      <c r="AT565" s="99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  <c r="BO565" s="90"/>
      <c r="BP565" s="90"/>
      <c r="BQ565" s="90"/>
      <c r="BR565" s="90"/>
      <c r="BS565" s="90"/>
      <c r="BT565" s="90"/>
      <c r="BU565" s="90"/>
      <c r="BV565" s="90"/>
      <c r="BW565" s="90"/>
      <c r="BX565" s="90"/>
      <c r="BY565" s="90"/>
      <c r="BZ565" s="90"/>
      <c r="CA565" s="90"/>
      <c r="CB565" s="90"/>
      <c r="CC565" s="90"/>
      <c r="CD565" s="90"/>
      <c r="CE565" s="90"/>
      <c r="CF565" s="90"/>
      <c r="CG565" s="90"/>
      <c r="CH565" s="90"/>
      <c r="CI565" s="90"/>
      <c r="CJ565" s="90"/>
      <c r="CK565" s="90"/>
      <c r="CL565" s="90"/>
      <c r="CM565" s="90"/>
      <c r="CN565" s="90"/>
      <c r="CO565" s="90"/>
      <c r="CP565" s="90"/>
      <c r="CQ565" s="90"/>
      <c r="CR565" s="90"/>
      <c r="CS565" s="90"/>
      <c r="CT565" s="90"/>
      <c r="CU565" s="90"/>
      <c r="CV565" s="90"/>
      <c r="CW565" s="90"/>
      <c r="CX565" s="90"/>
      <c r="CY565" s="90"/>
      <c r="CZ565" s="90"/>
      <c r="DA565" s="90"/>
      <c r="DB565" s="90"/>
      <c r="DC565" s="90"/>
      <c r="DD565" s="90"/>
      <c r="DE565" s="90"/>
      <c r="DF565" s="90"/>
      <c r="DG565" s="90"/>
      <c r="DH565" s="90"/>
      <c r="DI565" s="90"/>
      <c r="DJ565" s="90"/>
      <c r="DK565" s="90"/>
      <c r="DL565" s="90"/>
    </row>
    <row r="566" s="249" customFormat="1" ht="17.8" customHeight="1" spans="1:116">
      <c r="A566" s="263"/>
      <c r="B566" s="267"/>
      <c r="C566" s="261"/>
      <c r="D566" s="261"/>
      <c r="E566" s="310"/>
      <c r="F566" s="265"/>
      <c r="G566" s="45"/>
      <c r="H566" s="46" t="s">
        <v>47</v>
      </c>
      <c r="I566" s="46">
        <f t="shared" si="101"/>
        <v>0</v>
      </c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  <c r="AB566" s="275"/>
      <c r="AC566" s="275"/>
      <c r="AD566" s="275"/>
      <c r="AE566" s="275"/>
      <c r="AF566" s="275"/>
      <c r="AG566" s="275"/>
      <c r="AH566" s="275"/>
      <c r="AI566" s="275"/>
      <c r="AJ566" s="275"/>
      <c r="AK566" s="275"/>
      <c r="AL566" s="275"/>
      <c r="AM566" s="275"/>
      <c r="AN566" s="275"/>
      <c r="AO566" s="65"/>
      <c r="AP566" s="285"/>
      <c r="AQ566" s="286"/>
      <c r="AR566" s="286"/>
      <c r="AS566" s="32"/>
      <c r="AT566" s="32"/>
      <c r="AU566" s="285"/>
      <c r="AV566" s="285"/>
      <c r="AW566" s="285"/>
      <c r="AX566" s="285"/>
      <c r="AY566" s="285"/>
      <c r="AZ566" s="285"/>
      <c r="BA566" s="285"/>
      <c r="BB566" s="285"/>
      <c r="BC566" s="285"/>
      <c r="BD566" s="285"/>
      <c r="BE566" s="285"/>
      <c r="BF566" s="285"/>
      <c r="BG566" s="285"/>
      <c r="BH566" s="285"/>
      <c r="BI566" s="285"/>
      <c r="BJ566" s="285"/>
      <c r="BK566" s="285"/>
      <c r="BL566" s="285"/>
      <c r="BM566" s="285"/>
      <c r="BN566" s="285"/>
      <c r="BO566" s="285"/>
      <c r="BP566" s="285"/>
      <c r="BQ566" s="285"/>
      <c r="BR566" s="285"/>
      <c r="BS566" s="285"/>
      <c r="BT566" s="285"/>
      <c r="BU566" s="285"/>
      <c r="BV566" s="285"/>
      <c r="BW566" s="285"/>
      <c r="BX566" s="285"/>
      <c r="BY566" s="285"/>
      <c r="BZ566" s="285"/>
      <c r="CA566" s="285"/>
      <c r="CB566" s="285"/>
      <c r="CC566" s="285"/>
      <c r="CD566" s="285"/>
      <c r="CE566" s="285"/>
      <c r="CF566" s="285"/>
      <c r="CG566" s="285"/>
      <c r="CH566" s="285"/>
      <c r="CI566" s="285"/>
      <c r="CJ566" s="285"/>
      <c r="CK566" s="285"/>
      <c r="CL566" s="285"/>
      <c r="CM566" s="285"/>
      <c r="CN566" s="285"/>
      <c r="CO566" s="285"/>
      <c r="CP566" s="285"/>
      <c r="CQ566" s="285"/>
      <c r="CR566" s="285"/>
      <c r="CS566" s="285"/>
      <c r="CT566" s="285"/>
      <c r="CU566" s="285"/>
      <c r="CV566" s="285"/>
      <c r="CW566" s="285"/>
      <c r="CX566" s="285"/>
      <c r="CY566" s="285"/>
      <c r="CZ566" s="285"/>
      <c r="DA566" s="285"/>
      <c r="DB566" s="285"/>
      <c r="DC566" s="285"/>
      <c r="DD566" s="285"/>
      <c r="DE566" s="285"/>
      <c r="DF566" s="285"/>
      <c r="DG566" s="285"/>
      <c r="DH566" s="285"/>
      <c r="DI566" s="285"/>
      <c r="DJ566" s="285"/>
      <c r="DK566" s="285"/>
      <c r="DL566" s="285"/>
    </row>
    <row r="567" s="248" customFormat="1" ht="17.8" customHeight="1" spans="1:116">
      <c r="A567" s="258">
        <v>230</v>
      </c>
      <c r="B567" s="259"/>
      <c r="C567" s="266"/>
      <c r="D567" s="261"/>
      <c r="E567" s="309"/>
      <c r="F567" s="262" t="s">
        <v>45</v>
      </c>
      <c r="G567" s="39">
        <f t="shared" si="107"/>
        <v>0</v>
      </c>
      <c r="H567" s="40" t="s">
        <v>46</v>
      </c>
      <c r="I567" s="40">
        <f t="shared" si="101"/>
        <v>0</v>
      </c>
      <c r="J567" s="277"/>
      <c r="K567" s="277"/>
      <c r="L567" s="277"/>
      <c r="M567" s="277"/>
      <c r="N567" s="277"/>
      <c r="O567" s="277"/>
      <c r="P567" s="277"/>
      <c r="Q567" s="277"/>
      <c r="R567" s="277"/>
      <c r="S567" s="277"/>
      <c r="T567" s="277"/>
      <c r="U567" s="277"/>
      <c r="V567" s="277"/>
      <c r="W567" s="277"/>
      <c r="X567" s="277"/>
      <c r="Y567" s="277"/>
      <c r="Z567" s="277"/>
      <c r="AA567" s="277"/>
      <c r="AB567" s="277"/>
      <c r="AC567" s="277"/>
      <c r="AD567" s="277"/>
      <c r="AE567" s="277"/>
      <c r="AF567" s="277"/>
      <c r="AG567" s="277"/>
      <c r="AH567" s="277"/>
      <c r="AI567" s="277"/>
      <c r="AJ567" s="277"/>
      <c r="AK567" s="277"/>
      <c r="AL567" s="277"/>
      <c r="AM567" s="277"/>
      <c r="AN567" s="277"/>
      <c r="AO567" s="67"/>
      <c r="AP567" s="90"/>
      <c r="AQ567" s="284"/>
      <c r="AR567" s="284"/>
      <c r="AS567" s="99"/>
      <c r="AT567" s="99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  <c r="BO567" s="90"/>
      <c r="BP567" s="90"/>
      <c r="BQ567" s="90"/>
      <c r="BR567" s="90"/>
      <c r="BS567" s="90"/>
      <c r="BT567" s="90"/>
      <c r="BU567" s="90"/>
      <c r="BV567" s="90"/>
      <c r="BW567" s="90"/>
      <c r="BX567" s="90"/>
      <c r="BY567" s="90"/>
      <c r="BZ567" s="90"/>
      <c r="CA567" s="90"/>
      <c r="CB567" s="90"/>
      <c r="CC567" s="90"/>
      <c r="CD567" s="90"/>
      <c r="CE567" s="90"/>
      <c r="CF567" s="90"/>
      <c r="CG567" s="90"/>
      <c r="CH567" s="90"/>
      <c r="CI567" s="90"/>
      <c r="CJ567" s="90"/>
      <c r="CK567" s="90"/>
      <c r="CL567" s="90"/>
      <c r="CM567" s="90"/>
      <c r="CN567" s="90"/>
      <c r="CO567" s="90"/>
      <c r="CP567" s="90"/>
      <c r="CQ567" s="90"/>
      <c r="CR567" s="90"/>
      <c r="CS567" s="90"/>
      <c r="CT567" s="90"/>
      <c r="CU567" s="90"/>
      <c r="CV567" s="90"/>
      <c r="CW567" s="90"/>
      <c r="CX567" s="90"/>
      <c r="CY567" s="90"/>
      <c r="CZ567" s="90"/>
      <c r="DA567" s="90"/>
      <c r="DB567" s="90"/>
      <c r="DC567" s="90"/>
      <c r="DD567" s="90"/>
      <c r="DE567" s="90"/>
      <c r="DF567" s="90"/>
      <c r="DG567" s="90"/>
      <c r="DH567" s="90"/>
      <c r="DI567" s="90"/>
      <c r="DJ567" s="90"/>
      <c r="DK567" s="90"/>
      <c r="DL567" s="90"/>
    </row>
    <row r="568" s="249" customFormat="1" ht="17.8" customHeight="1" spans="1:116">
      <c r="A568" s="263"/>
      <c r="B568" s="259"/>
      <c r="C568" s="261"/>
      <c r="D568" s="261"/>
      <c r="E568" s="310"/>
      <c r="F568" s="265"/>
      <c r="G568" s="45"/>
      <c r="H568" s="46" t="s">
        <v>47</v>
      </c>
      <c r="I568" s="46">
        <f t="shared" si="101"/>
        <v>0</v>
      </c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  <c r="AB568" s="275"/>
      <c r="AC568" s="275"/>
      <c r="AD568" s="275"/>
      <c r="AE568" s="275"/>
      <c r="AF568" s="275"/>
      <c r="AG568" s="275"/>
      <c r="AH568" s="275"/>
      <c r="AI568" s="275"/>
      <c r="AJ568" s="275"/>
      <c r="AK568" s="275"/>
      <c r="AL568" s="275"/>
      <c r="AM568" s="275"/>
      <c r="AN568" s="275"/>
      <c r="AO568" s="65"/>
      <c r="AP568" s="285"/>
      <c r="AQ568" s="286"/>
      <c r="AR568" s="286"/>
      <c r="AS568" s="32"/>
      <c r="AT568" s="32"/>
      <c r="AU568" s="285"/>
      <c r="AV568" s="285"/>
      <c r="AW568" s="285"/>
      <c r="AX568" s="285"/>
      <c r="AY568" s="285"/>
      <c r="AZ568" s="285"/>
      <c r="BA568" s="285"/>
      <c r="BB568" s="285"/>
      <c r="BC568" s="285"/>
      <c r="BD568" s="285"/>
      <c r="BE568" s="285"/>
      <c r="BF568" s="285"/>
      <c r="BG568" s="285"/>
      <c r="BH568" s="285"/>
      <c r="BI568" s="285"/>
      <c r="BJ568" s="285"/>
      <c r="BK568" s="285"/>
      <c r="BL568" s="285"/>
      <c r="BM568" s="285"/>
      <c r="BN568" s="285"/>
      <c r="BO568" s="285"/>
      <c r="BP568" s="285"/>
      <c r="BQ568" s="285"/>
      <c r="BR568" s="285"/>
      <c r="BS568" s="285"/>
      <c r="BT568" s="285"/>
      <c r="BU568" s="285"/>
      <c r="BV568" s="285"/>
      <c r="BW568" s="285"/>
      <c r="BX568" s="285"/>
      <c r="BY568" s="285"/>
      <c r="BZ568" s="285"/>
      <c r="CA568" s="285"/>
      <c r="CB568" s="285"/>
      <c r="CC568" s="285"/>
      <c r="CD568" s="285"/>
      <c r="CE568" s="285"/>
      <c r="CF568" s="285"/>
      <c r="CG568" s="285"/>
      <c r="CH568" s="285"/>
      <c r="CI568" s="285"/>
      <c r="CJ568" s="285"/>
      <c r="CK568" s="285"/>
      <c r="CL568" s="285"/>
      <c r="CM568" s="285"/>
      <c r="CN568" s="285"/>
      <c r="CO568" s="285"/>
      <c r="CP568" s="285"/>
      <c r="CQ568" s="285"/>
      <c r="CR568" s="285"/>
      <c r="CS568" s="285"/>
      <c r="CT568" s="285"/>
      <c r="CU568" s="285"/>
      <c r="CV568" s="285"/>
      <c r="CW568" s="285"/>
      <c r="CX568" s="285"/>
      <c r="CY568" s="285"/>
      <c r="CZ568" s="285"/>
      <c r="DA568" s="285"/>
      <c r="DB568" s="285"/>
      <c r="DC568" s="285"/>
      <c r="DD568" s="285"/>
      <c r="DE568" s="285"/>
      <c r="DF568" s="285"/>
      <c r="DG568" s="285"/>
      <c r="DH568" s="285"/>
      <c r="DI568" s="285"/>
      <c r="DJ568" s="285"/>
      <c r="DK568" s="285"/>
      <c r="DL568" s="285"/>
    </row>
    <row r="569" s="248" customFormat="1" ht="17.8" customHeight="1" spans="1:116">
      <c r="A569" s="258">
        <v>231</v>
      </c>
      <c r="B569" s="259"/>
      <c r="C569" s="266"/>
      <c r="D569" s="268"/>
      <c r="E569" s="309"/>
      <c r="F569" s="262" t="s">
        <v>45</v>
      </c>
      <c r="G569" s="39">
        <f t="shared" ref="G569:G573" si="108">E569+I569-I570</f>
        <v>0</v>
      </c>
      <c r="H569" s="40" t="s">
        <v>46</v>
      </c>
      <c r="I569" s="40">
        <f t="shared" si="101"/>
        <v>0</v>
      </c>
      <c r="J569" s="277"/>
      <c r="K569" s="277"/>
      <c r="L569" s="277"/>
      <c r="M569" s="277"/>
      <c r="N569" s="277"/>
      <c r="O569" s="277"/>
      <c r="P569" s="277"/>
      <c r="Q569" s="277"/>
      <c r="R569" s="277"/>
      <c r="S569" s="277"/>
      <c r="T569" s="277"/>
      <c r="U569" s="277"/>
      <c r="V569" s="277"/>
      <c r="W569" s="277"/>
      <c r="X569" s="277"/>
      <c r="Y569" s="277"/>
      <c r="Z569" s="277"/>
      <c r="AA569" s="277"/>
      <c r="AB569" s="277"/>
      <c r="AC569" s="277"/>
      <c r="AD569" s="277"/>
      <c r="AE569" s="277"/>
      <c r="AF569" s="277"/>
      <c r="AG569" s="277"/>
      <c r="AH569" s="277"/>
      <c r="AI569" s="277"/>
      <c r="AJ569" s="277"/>
      <c r="AK569" s="277"/>
      <c r="AL569" s="277"/>
      <c r="AM569" s="277"/>
      <c r="AN569" s="277"/>
      <c r="AO569" s="67"/>
      <c r="AP569" s="90"/>
      <c r="AQ569" s="284"/>
      <c r="AR569" s="284"/>
      <c r="AS569" s="99"/>
      <c r="AT569" s="99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  <c r="BO569" s="90"/>
      <c r="BP569" s="90"/>
      <c r="BQ569" s="90"/>
      <c r="BR569" s="90"/>
      <c r="BS569" s="90"/>
      <c r="BT569" s="90"/>
      <c r="BU569" s="90"/>
      <c r="BV569" s="90"/>
      <c r="BW569" s="90"/>
      <c r="BX569" s="90"/>
      <c r="BY569" s="90"/>
      <c r="BZ569" s="90"/>
      <c r="CA569" s="90"/>
      <c r="CB569" s="90"/>
      <c r="CC569" s="90"/>
      <c r="CD569" s="90"/>
      <c r="CE569" s="90"/>
      <c r="CF569" s="90"/>
      <c r="CG569" s="90"/>
      <c r="CH569" s="90"/>
      <c r="CI569" s="90"/>
      <c r="CJ569" s="90"/>
      <c r="CK569" s="90"/>
      <c r="CL569" s="90"/>
      <c r="CM569" s="90"/>
      <c r="CN569" s="90"/>
      <c r="CO569" s="90"/>
      <c r="CP569" s="90"/>
      <c r="CQ569" s="90"/>
      <c r="CR569" s="90"/>
      <c r="CS569" s="90"/>
      <c r="CT569" s="90"/>
      <c r="CU569" s="90"/>
      <c r="CV569" s="90"/>
      <c r="CW569" s="90"/>
      <c r="CX569" s="90"/>
      <c r="CY569" s="90"/>
      <c r="CZ569" s="90"/>
      <c r="DA569" s="90"/>
      <c r="DB569" s="90"/>
      <c r="DC569" s="90"/>
      <c r="DD569" s="90"/>
      <c r="DE569" s="90"/>
      <c r="DF569" s="90"/>
      <c r="DG569" s="90"/>
      <c r="DH569" s="90"/>
      <c r="DI569" s="90"/>
      <c r="DJ569" s="90"/>
      <c r="DK569" s="90"/>
      <c r="DL569" s="90"/>
    </row>
    <row r="570" s="249" customFormat="1" ht="17.8" customHeight="1" spans="1:116">
      <c r="A570" s="263"/>
      <c r="B570" s="259"/>
      <c r="C570" s="261"/>
      <c r="D570" s="268"/>
      <c r="E570" s="310"/>
      <c r="F570" s="265"/>
      <c r="G570" s="45"/>
      <c r="H570" s="46" t="s">
        <v>47</v>
      </c>
      <c r="I570" s="46">
        <f t="shared" si="101"/>
        <v>0</v>
      </c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  <c r="AB570" s="275"/>
      <c r="AC570" s="275"/>
      <c r="AD570" s="275"/>
      <c r="AE570" s="275"/>
      <c r="AF570" s="275"/>
      <c r="AG570" s="275"/>
      <c r="AH570" s="275"/>
      <c r="AI570" s="275"/>
      <c r="AJ570" s="275"/>
      <c r="AK570" s="275"/>
      <c r="AL570" s="275"/>
      <c r="AM570" s="275"/>
      <c r="AN570" s="275"/>
      <c r="AO570" s="65"/>
      <c r="AP570" s="285"/>
      <c r="AQ570" s="286"/>
      <c r="AR570" s="286"/>
      <c r="AS570" s="32"/>
      <c r="AT570" s="32"/>
      <c r="AU570" s="285"/>
      <c r="AV570" s="285"/>
      <c r="AW570" s="285"/>
      <c r="AX570" s="285"/>
      <c r="AY570" s="285"/>
      <c r="AZ570" s="285"/>
      <c r="BA570" s="285"/>
      <c r="BB570" s="285"/>
      <c r="BC570" s="285"/>
      <c r="BD570" s="285"/>
      <c r="BE570" s="285"/>
      <c r="BF570" s="285"/>
      <c r="BG570" s="285"/>
      <c r="BH570" s="285"/>
      <c r="BI570" s="285"/>
      <c r="BJ570" s="285"/>
      <c r="BK570" s="285"/>
      <c r="BL570" s="285"/>
      <c r="BM570" s="285"/>
      <c r="BN570" s="285"/>
      <c r="BO570" s="285"/>
      <c r="BP570" s="285"/>
      <c r="BQ570" s="285"/>
      <c r="BR570" s="285"/>
      <c r="BS570" s="285"/>
      <c r="BT570" s="285"/>
      <c r="BU570" s="285"/>
      <c r="BV570" s="285"/>
      <c r="BW570" s="285"/>
      <c r="BX570" s="285"/>
      <c r="BY570" s="285"/>
      <c r="BZ570" s="285"/>
      <c r="CA570" s="285"/>
      <c r="CB570" s="285"/>
      <c r="CC570" s="285"/>
      <c r="CD570" s="285"/>
      <c r="CE570" s="285"/>
      <c r="CF570" s="285"/>
      <c r="CG570" s="285"/>
      <c r="CH570" s="285"/>
      <c r="CI570" s="285"/>
      <c r="CJ570" s="285"/>
      <c r="CK570" s="285"/>
      <c r="CL570" s="285"/>
      <c r="CM570" s="285"/>
      <c r="CN570" s="285"/>
      <c r="CO570" s="285"/>
      <c r="CP570" s="285"/>
      <c r="CQ570" s="285"/>
      <c r="CR570" s="285"/>
      <c r="CS570" s="285"/>
      <c r="CT570" s="285"/>
      <c r="CU570" s="285"/>
      <c r="CV570" s="285"/>
      <c r="CW570" s="285"/>
      <c r="CX570" s="285"/>
      <c r="CY570" s="285"/>
      <c r="CZ570" s="285"/>
      <c r="DA570" s="285"/>
      <c r="DB570" s="285"/>
      <c r="DC570" s="285"/>
      <c r="DD570" s="285"/>
      <c r="DE570" s="285"/>
      <c r="DF570" s="285"/>
      <c r="DG570" s="285"/>
      <c r="DH570" s="285"/>
      <c r="DI570" s="285"/>
      <c r="DJ570" s="285"/>
      <c r="DK570" s="285"/>
      <c r="DL570" s="285"/>
    </row>
    <row r="571" s="248" customFormat="1" ht="17.8" customHeight="1" spans="1:116">
      <c r="A571" s="258">
        <v>232</v>
      </c>
      <c r="B571" s="267"/>
      <c r="C571" s="307"/>
      <c r="D571" s="266"/>
      <c r="E571" s="309"/>
      <c r="F571" s="262" t="s">
        <v>45</v>
      </c>
      <c r="G571" s="39">
        <f t="shared" si="108"/>
        <v>0</v>
      </c>
      <c r="H571" s="40" t="s">
        <v>46</v>
      </c>
      <c r="I571" s="40">
        <f t="shared" si="101"/>
        <v>0</v>
      </c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  <c r="W571" s="277"/>
      <c r="X571" s="277"/>
      <c r="Y571" s="277"/>
      <c r="Z571" s="277"/>
      <c r="AA571" s="277"/>
      <c r="AB571" s="277"/>
      <c r="AC571" s="277"/>
      <c r="AD571" s="277"/>
      <c r="AE571" s="277"/>
      <c r="AF571" s="277"/>
      <c r="AG571" s="277"/>
      <c r="AH571" s="277"/>
      <c r="AI571" s="277"/>
      <c r="AJ571" s="277"/>
      <c r="AK571" s="277"/>
      <c r="AL571" s="277"/>
      <c r="AM571" s="277"/>
      <c r="AN571" s="277"/>
      <c r="AO571" s="67"/>
      <c r="AP571" s="90"/>
      <c r="AQ571" s="284"/>
      <c r="AR571" s="284"/>
      <c r="AS571" s="99"/>
      <c r="AT571" s="99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  <c r="BO571" s="90"/>
      <c r="BP571" s="90"/>
      <c r="BQ571" s="90"/>
      <c r="BR571" s="90"/>
      <c r="BS571" s="90"/>
      <c r="BT571" s="90"/>
      <c r="BU571" s="90"/>
      <c r="BV571" s="90"/>
      <c r="BW571" s="90"/>
      <c r="BX571" s="90"/>
      <c r="BY571" s="90"/>
      <c r="BZ571" s="90"/>
      <c r="CA571" s="90"/>
      <c r="CB571" s="90"/>
      <c r="CC571" s="90"/>
      <c r="CD571" s="90"/>
      <c r="CE571" s="90"/>
      <c r="CF571" s="90"/>
      <c r="CG571" s="90"/>
      <c r="CH571" s="90"/>
      <c r="CI571" s="90"/>
      <c r="CJ571" s="90"/>
      <c r="CK571" s="90"/>
      <c r="CL571" s="90"/>
      <c r="CM571" s="90"/>
      <c r="CN571" s="90"/>
      <c r="CO571" s="90"/>
      <c r="CP571" s="90"/>
      <c r="CQ571" s="90"/>
      <c r="CR571" s="90"/>
      <c r="CS571" s="90"/>
      <c r="CT571" s="90"/>
      <c r="CU571" s="90"/>
      <c r="CV571" s="90"/>
      <c r="CW571" s="90"/>
      <c r="CX571" s="90"/>
      <c r="CY571" s="90"/>
      <c r="CZ571" s="90"/>
      <c r="DA571" s="90"/>
      <c r="DB571" s="90"/>
      <c r="DC571" s="90"/>
      <c r="DD571" s="90"/>
      <c r="DE571" s="90"/>
      <c r="DF571" s="90"/>
      <c r="DG571" s="90"/>
      <c r="DH571" s="90"/>
      <c r="DI571" s="90"/>
      <c r="DJ571" s="90"/>
      <c r="DK571" s="90"/>
      <c r="DL571" s="90"/>
    </row>
    <row r="572" s="249" customFormat="1" ht="17.8" customHeight="1" spans="1:116">
      <c r="A572" s="263"/>
      <c r="B572" s="267"/>
      <c r="C572" s="308"/>
      <c r="D572" s="261"/>
      <c r="E572" s="310"/>
      <c r="F572" s="265"/>
      <c r="G572" s="45"/>
      <c r="H572" s="46" t="s">
        <v>47</v>
      </c>
      <c r="I572" s="46">
        <f t="shared" si="101"/>
        <v>0</v>
      </c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  <c r="AB572" s="275"/>
      <c r="AC572" s="275"/>
      <c r="AD572" s="275"/>
      <c r="AE572" s="275"/>
      <c r="AF572" s="275"/>
      <c r="AG572" s="275"/>
      <c r="AH572" s="275"/>
      <c r="AI572" s="275"/>
      <c r="AJ572" s="275"/>
      <c r="AK572" s="275"/>
      <c r="AL572" s="275"/>
      <c r="AM572" s="275"/>
      <c r="AN572" s="275"/>
      <c r="AO572" s="65"/>
      <c r="AP572" s="285"/>
      <c r="AQ572" s="286"/>
      <c r="AR572" s="286"/>
      <c r="AS572" s="32"/>
      <c r="AT572" s="32"/>
      <c r="AU572" s="285"/>
      <c r="AV572" s="285"/>
      <c r="AW572" s="285"/>
      <c r="AX572" s="285"/>
      <c r="AY572" s="285"/>
      <c r="AZ572" s="285"/>
      <c r="BA572" s="285"/>
      <c r="BB572" s="285"/>
      <c r="BC572" s="285"/>
      <c r="BD572" s="285"/>
      <c r="BE572" s="285"/>
      <c r="BF572" s="285"/>
      <c r="BG572" s="285"/>
      <c r="BH572" s="285"/>
      <c r="BI572" s="285"/>
      <c r="BJ572" s="285"/>
      <c r="BK572" s="285"/>
      <c r="BL572" s="285"/>
      <c r="BM572" s="285"/>
      <c r="BN572" s="285"/>
      <c r="BO572" s="285"/>
      <c r="BP572" s="285"/>
      <c r="BQ572" s="285"/>
      <c r="BR572" s="285"/>
      <c r="BS572" s="285"/>
      <c r="BT572" s="285"/>
      <c r="BU572" s="285"/>
      <c r="BV572" s="285"/>
      <c r="BW572" s="285"/>
      <c r="BX572" s="285"/>
      <c r="BY572" s="285"/>
      <c r="BZ572" s="285"/>
      <c r="CA572" s="285"/>
      <c r="CB572" s="285"/>
      <c r="CC572" s="285"/>
      <c r="CD572" s="285"/>
      <c r="CE572" s="285"/>
      <c r="CF572" s="285"/>
      <c r="CG572" s="285"/>
      <c r="CH572" s="285"/>
      <c r="CI572" s="285"/>
      <c r="CJ572" s="285"/>
      <c r="CK572" s="285"/>
      <c r="CL572" s="285"/>
      <c r="CM572" s="285"/>
      <c r="CN572" s="285"/>
      <c r="CO572" s="285"/>
      <c r="CP572" s="285"/>
      <c r="CQ572" s="285"/>
      <c r="CR572" s="285"/>
      <c r="CS572" s="285"/>
      <c r="CT572" s="285"/>
      <c r="CU572" s="285"/>
      <c r="CV572" s="285"/>
      <c r="CW572" s="285"/>
      <c r="CX572" s="285"/>
      <c r="CY572" s="285"/>
      <c r="CZ572" s="285"/>
      <c r="DA572" s="285"/>
      <c r="DB572" s="285"/>
      <c r="DC572" s="285"/>
      <c r="DD572" s="285"/>
      <c r="DE572" s="285"/>
      <c r="DF572" s="285"/>
      <c r="DG572" s="285"/>
      <c r="DH572" s="285"/>
      <c r="DI572" s="285"/>
      <c r="DJ572" s="285"/>
      <c r="DK572" s="285"/>
      <c r="DL572" s="285"/>
    </row>
    <row r="573" s="248" customFormat="1" ht="17.8" customHeight="1" spans="1:116">
      <c r="A573" s="258">
        <v>233</v>
      </c>
      <c r="B573" s="259"/>
      <c r="C573" s="260"/>
      <c r="D573" s="266"/>
      <c r="E573" s="309"/>
      <c r="F573" s="262" t="s">
        <v>45</v>
      </c>
      <c r="G573" s="39">
        <f t="shared" si="108"/>
        <v>0</v>
      </c>
      <c r="H573" s="40" t="s">
        <v>46</v>
      </c>
      <c r="I573" s="40">
        <f t="shared" si="101"/>
        <v>0</v>
      </c>
      <c r="J573" s="277"/>
      <c r="K573" s="277"/>
      <c r="L573" s="277"/>
      <c r="M573" s="277"/>
      <c r="N573" s="277"/>
      <c r="O573" s="277"/>
      <c r="P573" s="277"/>
      <c r="Q573" s="277"/>
      <c r="R573" s="277"/>
      <c r="S573" s="277"/>
      <c r="T573" s="277"/>
      <c r="U573" s="277"/>
      <c r="V573" s="277"/>
      <c r="W573" s="277"/>
      <c r="X573" s="277"/>
      <c r="Y573" s="277"/>
      <c r="Z573" s="277"/>
      <c r="AA573" s="277"/>
      <c r="AB573" s="277"/>
      <c r="AC573" s="277"/>
      <c r="AD573" s="277"/>
      <c r="AE573" s="277"/>
      <c r="AF573" s="277"/>
      <c r="AG573" s="277"/>
      <c r="AH573" s="277"/>
      <c r="AI573" s="277"/>
      <c r="AJ573" s="277"/>
      <c r="AK573" s="277"/>
      <c r="AL573" s="277"/>
      <c r="AM573" s="277"/>
      <c r="AN573" s="277"/>
      <c r="AO573" s="67"/>
      <c r="AP573" s="90"/>
      <c r="AQ573" s="284"/>
      <c r="AR573" s="284"/>
      <c r="AS573" s="99"/>
      <c r="AT573" s="99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  <c r="BO573" s="90"/>
      <c r="BP573" s="90"/>
      <c r="BQ573" s="90"/>
      <c r="BR573" s="90"/>
      <c r="BS573" s="90"/>
      <c r="BT573" s="90"/>
      <c r="BU573" s="90"/>
      <c r="BV573" s="90"/>
      <c r="BW573" s="90"/>
      <c r="BX573" s="90"/>
      <c r="BY573" s="90"/>
      <c r="BZ573" s="90"/>
      <c r="CA573" s="90"/>
      <c r="CB573" s="90"/>
      <c r="CC573" s="90"/>
      <c r="CD573" s="90"/>
      <c r="CE573" s="90"/>
      <c r="CF573" s="90"/>
      <c r="CG573" s="90"/>
      <c r="CH573" s="90"/>
      <c r="CI573" s="90"/>
      <c r="CJ573" s="90"/>
      <c r="CK573" s="90"/>
      <c r="CL573" s="90"/>
      <c r="CM573" s="90"/>
      <c r="CN573" s="90"/>
      <c r="CO573" s="90"/>
      <c r="CP573" s="90"/>
      <c r="CQ573" s="90"/>
      <c r="CR573" s="90"/>
      <c r="CS573" s="90"/>
      <c r="CT573" s="90"/>
      <c r="CU573" s="90"/>
      <c r="CV573" s="90"/>
      <c r="CW573" s="90"/>
      <c r="CX573" s="90"/>
      <c r="CY573" s="90"/>
      <c r="CZ573" s="90"/>
      <c r="DA573" s="90"/>
      <c r="DB573" s="90"/>
      <c r="DC573" s="90"/>
      <c r="DD573" s="90"/>
      <c r="DE573" s="90"/>
      <c r="DF573" s="90"/>
      <c r="DG573" s="90"/>
      <c r="DH573" s="90"/>
      <c r="DI573" s="90"/>
      <c r="DJ573" s="90"/>
      <c r="DK573" s="90"/>
      <c r="DL573" s="90"/>
    </row>
    <row r="574" s="249" customFormat="1" ht="17.8" customHeight="1" spans="1:116">
      <c r="A574" s="263"/>
      <c r="B574" s="259"/>
      <c r="C574" s="264"/>
      <c r="D574" s="261"/>
      <c r="E574" s="310"/>
      <c r="F574" s="265"/>
      <c r="G574" s="45"/>
      <c r="H574" s="46" t="s">
        <v>47</v>
      </c>
      <c r="I574" s="46">
        <f t="shared" si="101"/>
        <v>0</v>
      </c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  <c r="AB574" s="275"/>
      <c r="AC574" s="275"/>
      <c r="AD574" s="275"/>
      <c r="AE574" s="275"/>
      <c r="AF574" s="275"/>
      <c r="AG574" s="275"/>
      <c r="AH574" s="275"/>
      <c r="AI574" s="275"/>
      <c r="AJ574" s="275"/>
      <c r="AK574" s="275"/>
      <c r="AL574" s="275"/>
      <c r="AM574" s="275"/>
      <c r="AN574" s="275"/>
      <c r="AO574" s="65"/>
      <c r="AP574" s="285"/>
      <c r="AQ574" s="286"/>
      <c r="AR574" s="286"/>
      <c r="AS574" s="32"/>
      <c r="AT574" s="32"/>
      <c r="AU574" s="285"/>
      <c r="AV574" s="285"/>
      <c r="AW574" s="285"/>
      <c r="AX574" s="285"/>
      <c r="AY574" s="285"/>
      <c r="AZ574" s="285"/>
      <c r="BA574" s="285"/>
      <c r="BB574" s="285"/>
      <c r="BC574" s="285"/>
      <c r="BD574" s="285"/>
      <c r="BE574" s="285"/>
      <c r="BF574" s="285"/>
      <c r="BG574" s="285"/>
      <c r="BH574" s="285"/>
      <c r="BI574" s="285"/>
      <c r="BJ574" s="285"/>
      <c r="BK574" s="285"/>
      <c r="BL574" s="285"/>
      <c r="BM574" s="285"/>
      <c r="BN574" s="285"/>
      <c r="BO574" s="285"/>
      <c r="BP574" s="285"/>
      <c r="BQ574" s="285"/>
      <c r="BR574" s="285"/>
      <c r="BS574" s="285"/>
      <c r="BT574" s="285"/>
      <c r="BU574" s="285"/>
      <c r="BV574" s="285"/>
      <c r="BW574" s="285"/>
      <c r="BX574" s="285"/>
      <c r="BY574" s="285"/>
      <c r="BZ574" s="285"/>
      <c r="CA574" s="285"/>
      <c r="CB574" s="285"/>
      <c r="CC574" s="285"/>
      <c r="CD574" s="285"/>
      <c r="CE574" s="285"/>
      <c r="CF574" s="285"/>
      <c r="CG574" s="285"/>
      <c r="CH574" s="285"/>
      <c r="CI574" s="285"/>
      <c r="CJ574" s="285"/>
      <c r="CK574" s="285"/>
      <c r="CL574" s="285"/>
      <c r="CM574" s="285"/>
      <c r="CN574" s="285"/>
      <c r="CO574" s="285"/>
      <c r="CP574" s="285"/>
      <c r="CQ574" s="285"/>
      <c r="CR574" s="285"/>
      <c r="CS574" s="285"/>
      <c r="CT574" s="285"/>
      <c r="CU574" s="285"/>
      <c r="CV574" s="285"/>
      <c r="CW574" s="285"/>
      <c r="CX574" s="285"/>
      <c r="CY574" s="285"/>
      <c r="CZ574" s="285"/>
      <c r="DA574" s="285"/>
      <c r="DB574" s="285"/>
      <c r="DC574" s="285"/>
      <c r="DD574" s="285"/>
      <c r="DE574" s="285"/>
      <c r="DF574" s="285"/>
      <c r="DG574" s="285"/>
      <c r="DH574" s="285"/>
      <c r="DI574" s="285"/>
      <c r="DJ574" s="285"/>
      <c r="DK574" s="285"/>
      <c r="DL574" s="285"/>
    </row>
    <row r="575" s="248" customFormat="1" ht="17.8" customHeight="1" spans="1:116">
      <c r="A575" s="258">
        <v>234</v>
      </c>
      <c r="B575" s="259"/>
      <c r="C575" s="260"/>
      <c r="D575" s="266"/>
      <c r="E575" s="309"/>
      <c r="F575" s="262" t="s">
        <v>45</v>
      </c>
      <c r="G575" s="39">
        <f t="shared" ref="G575:G579" si="109">E575+I575-I576</f>
        <v>0</v>
      </c>
      <c r="H575" s="40" t="s">
        <v>46</v>
      </c>
      <c r="I575" s="40">
        <f t="shared" si="101"/>
        <v>0</v>
      </c>
      <c r="J575" s="277"/>
      <c r="K575" s="277"/>
      <c r="L575" s="277"/>
      <c r="M575" s="277"/>
      <c r="N575" s="277"/>
      <c r="O575" s="277"/>
      <c r="P575" s="277"/>
      <c r="Q575" s="277"/>
      <c r="R575" s="277"/>
      <c r="S575" s="277"/>
      <c r="T575" s="277"/>
      <c r="U575" s="277"/>
      <c r="V575" s="277"/>
      <c r="W575" s="277"/>
      <c r="X575" s="277"/>
      <c r="Y575" s="277"/>
      <c r="Z575" s="277"/>
      <c r="AA575" s="277"/>
      <c r="AB575" s="277"/>
      <c r="AC575" s="277"/>
      <c r="AD575" s="277"/>
      <c r="AE575" s="277"/>
      <c r="AF575" s="277"/>
      <c r="AG575" s="277"/>
      <c r="AH575" s="277"/>
      <c r="AI575" s="277"/>
      <c r="AJ575" s="277"/>
      <c r="AK575" s="277"/>
      <c r="AL575" s="277"/>
      <c r="AM575" s="277"/>
      <c r="AN575" s="277"/>
      <c r="AO575" s="67"/>
      <c r="AP575" s="90"/>
      <c r="AQ575" s="284"/>
      <c r="AR575" s="284"/>
      <c r="AS575" s="99"/>
      <c r="AT575" s="99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  <c r="BO575" s="90"/>
      <c r="BP575" s="90"/>
      <c r="BQ575" s="90"/>
      <c r="BR575" s="90"/>
      <c r="BS575" s="90"/>
      <c r="BT575" s="90"/>
      <c r="BU575" s="90"/>
      <c r="BV575" s="90"/>
      <c r="BW575" s="90"/>
      <c r="BX575" s="90"/>
      <c r="BY575" s="90"/>
      <c r="BZ575" s="90"/>
      <c r="CA575" s="90"/>
      <c r="CB575" s="90"/>
      <c r="CC575" s="90"/>
      <c r="CD575" s="90"/>
      <c r="CE575" s="90"/>
      <c r="CF575" s="90"/>
      <c r="CG575" s="90"/>
      <c r="CH575" s="90"/>
      <c r="CI575" s="90"/>
      <c r="CJ575" s="90"/>
      <c r="CK575" s="90"/>
      <c r="CL575" s="90"/>
      <c r="CM575" s="90"/>
      <c r="CN575" s="90"/>
      <c r="CO575" s="90"/>
      <c r="CP575" s="90"/>
      <c r="CQ575" s="90"/>
      <c r="CR575" s="90"/>
      <c r="CS575" s="90"/>
      <c r="CT575" s="90"/>
      <c r="CU575" s="90"/>
      <c r="CV575" s="90"/>
      <c r="CW575" s="90"/>
      <c r="CX575" s="90"/>
      <c r="CY575" s="90"/>
      <c r="CZ575" s="90"/>
      <c r="DA575" s="90"/>
      <c r="DB575" s="90"/>
      <c r="DC575" s="90"/>
      <c r="DD575" s="90"/>
      <c r="DE575" s="90"/>
      <c r="DF575" s="90"/>
      <c r="DG575" s="90"/>
      <c r="DH575" s="90"/>
      <c r="DI575" s="90"/>
      <c r="DJ575" s="90"/>
      <c r="DK575" s="90"/>
      <c r="DL575" s="90"/>
    </row>
    <row r="576" s="249" customFormat="1" ht="17.8" customHeight="1" spans="1:116">
      <c r="A576" s="263"/>
      <c r="B576" s="259"/>
      <c r="C576" s="264"/>
      <c r="D576" s="261"/>
      <c r="E576" s="310"/>
      <c r="F576" s="265"/>
      <c r="G576" s="45"/>
      <c r="H576" s="46" t="s">
        <v>47</v>
      </c>
      <c r="I576" s="46">
        <f t="shared" si="101"/>
        <v>0</v>
      </c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  <c r="AB576" s="275"/>
      <c r="AC576" s="275"/>
      <c r="AD576" s="275"/>
      <c r="AE576" s="275"/>
      <c r="AF576" s="275"/>
      <c r="AG576" s="275"/>
      <c r="AH576" s="275"/>
      <c r="AI576" s="275"/>
      <c r="AJ576" s="275"/>
      <c r="AK576" s="275"/>
      <c r="AL576" s="275"/>
      <c r="AM576" s="275"/>
      <c r="AN576" s="275"/>
      <c r="AO576" s="65"/>
      <c r="AP576" s="285"/>
      <c r="AQ576" s="286"/>
      <c r="AR576" s="286"/>
      <c r="AS576" s="32"/>
      <c r="AT576" s="32"/>
      <c r="AU576" s="285"/>
      <c r="AV576" s="285"/>
      <c r="AW576" s="285"/>
      <c r="AX576" s="285"/>
      <c r="AY576" s="285"/>
      <c r="AZ576" s="285"/>
      <c r="BA576" s="285"/>
      <c r="BB576" s="285"/>
      <c r="BC576" s="285"/>
      <c r="BD576" s="285"/>
      <c r="BE576" s="285"/>
      <c r="BF576" s="285"/>
      <c r="BG576" s="285"/>
      <c r="BH576" s="285"/>
      <c r="BI576" s="285"/>
      <c r="BJ576" s="285"/>
      <c r="BK576" s="285"/>
      <c r="BL576" s="285"/>
      <c r="BM576" s="285"/>
      <c r="BN576" s="285"/>
      <c r="BO576" s="285"/>
      <c r="BP576" s="285"/>
      <c r="BQ576" s="285"/>
      <c r="BR576" s="285"/>
      <c r="BS576" s="285"/>
      <c r="BT576" s="285"/>
      <c r="BU576" s="285"/>
      <c r="BV576" s="285"/>
      <c r="BW576" s="285"/>
      <c r="BX576" s="285"/>
      <c r="BY576" s="285"/>
      <c r="BZ576" s="285"/>
      <c r="CA576" s="285"/>
      <c r="CB576" s="285"/>
      <c r="CC576" s="285"/>
      <c r="CD576" s="285"/>
      <c r="CE576" s="285"/>
      <c r="CF576" s="285"/>
      <c r="CG576" s="285"/>
      <c r="CH576" s="285"/>
      <c r="CI576" s="285"/>
      <c r="CJ576" s="285"/>
      <c r="CK576" s="285"/>
      <c r="CL576" s="285"/>
      <c r="CM576" s="285"/>
      <c r="CN576" s="285"/>
      <c r="CO576" s="285"/>
      <c r="CP576" s="285"/>
      <c r="CQ576" s="285"/>
      <c r="CR576" s="285"/>
      <c r="CS576" s="285"/>
      <c r="CT576" s="285"/>
      <c r="CU576" s="285"/>
      <c r="CV576" s="285"/>
      <c r="CW576" s="285"/>
      <c r="CX576" s="285"/>
      <c r="CY576" s="285"/>
      <c r="CZ576" s="285"/>
      <c r="DA576" s="285"/>
      <c r="DB576" s="285"/>
      <c r="DC576" s="285"/>
      <c r="DD576" s="285"/>
      <c r="DE576" s="285"/>
      <c r="DF576" s="285"/>
      <c r="DG576" s="285"/>
      <c r="DH576" s="285"/>
      <c r="DI576" s="285"/>
      <c r="DJ576" s="285"/>
      <c r="DK576" s="285"/>
      <c r="DL576" s="285"/>
    </row>
    <row r="577" s="248" customFormat="1" ht="17.8" customHeight="1" spans="1:116">
      <c r="A577" s="258">
        <v>235</v>
      </c>
      <c r="B577" s="259"/>
      <c r="C577" s="260"/>
      <c r="D577" s="266"/>
      <c r="E577" s="309"/>
      <c r="F577" s="262" t="s">
        <v>45</v>
      </c>
      <c r="G577" s="39">
        <f t="shared" si="109"/>
        <v>0</v>
      </c>
      <c r="H577" s="40" t="s">
        <v>46</v>
      </c>
      <c r="I577" s="40">
        <f t="shared" si="101"/>
        <v>0</v>
      </c>
      <c r="J577" s="277"/>
      <c r="K577" s="277"/>
      <c r="L577" s="277"/>
      <c r="M577" s="277"/>
      <c r="N577" s="277"/>
      <c r="O577" s="277"/>
      <c r="P577" s="277"/>
      <c r="Q577" s="277"/>
      <c r="R577" s="277"/>
      <c r="S577" s="277"/>
      <c r="T577" s="277"/>
      <c r="U577" s="277"/>
      <c r="V577" s="277"/>
      <c r="W577" s="277"/>
      <c r="X577" s="277"/>
      <c r="Y577" s="277"/>
      <c r="Z577" s="277"/>
      <c r="AA577" s="277"/>
      <c r="AB577" s="277"/>
      <c r="AC577" s="277"/>
      <c r="AD577" s="277"/>
      <c r="AE577" s="277"/>
      <c r="AF577" s="277"/>
      <c r="AG577" s="277"/>
      <c r="AH577" s="277"/>
      <c r="AI577" s="277"/>
      <c r="AJ577" s="277"/>
      <c r="AK577" s="277"/>
      <c r="AL577" s="277"/>
      <c r="AM577" s="277"/>
      <c r="AN577" s="277"/>
      <c r="AO577" s="67"/>
      <c r="AP577" s="90"/>
      <c r="AQ577" s="284"/>
      <c r="AR577" s="284"/>
      <c r="AS577" s="99"/>
      <c r="AT577" s="99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  <c r="BO577" s="90"/>
      <c r="BP577" s="90"/>
      <c r="BQ577" s="90"/>
      <c r="BR577" s="90"/>
      <c r="BS577" s="90"/>
      <c r="BT577" s="90"/>
      <c r="BU577" s="90"/>
      <c r="BV577" s="90"/>
      <c r="BW577" s="90"/>
      <c r="BX577" s="90"/>
      <c r="BY577" s="90"/>
      <c r="BZ577" s="90"/>
      <c r="CA577" s="90"/>
      <c r="CB577" s="90"/>
      <c r="CC577" s="90"/>
      <c r="CD577" s="90"/>
      <c r="CE577" s="90"/>
      <c r="CF577" s="90"/>
      <c r="CG577" s="90"/>
      <c r="CH577" s="90"/>
      <c r="CI577" s="90"/>
      <c r="CJ577" s="90"/>
      <c r="CK577" s="90"/>
      <c r="CL577" s="90"/>
      <c r="CM577" s="90"/>
      <c r="CN577" s="90"/>
      <c r="CO577" s="90"/>
      <c r="CP577" s="90"/>
      <c r="CQ577" s="90"/>
      <c r="CR577" s="90"/>
      <c r="CS577" s="90"/>
      <c r="CT577" s="90"/>
      <c r="CU577" s="90"/>
      <c r="CV577" s="90"/>
      <c r="CW577" s="90"/>
      <c r="CX577" s="90"/>
      <c r="CY577" s="90"/>
      <c r="CZ577" s="90"/>
      <c r="DA577" s="90"/>
      <c r="DB577" s="90"/>
      <c r="DC577" s="90"/>
      <c r="DD577" s="90"/>
      <c r="DE577" s="90"/>
      <c r="DF577" s="90"/>
      <c r="DG577" s="90"/>
      <c r="DH577" s="90"/>
      <c r="DI577" s="90"/>
      <c r="DJ577" s="90"/>
      <c r="DK577" s="90"/>
      <c r="DL577" s="90"/>
    </row>
    <row r="578" s="249" customFormat="1" ht="17.8" customHeight="1" spans="1:116">
      <c r="A578" s="263"/>
      <c r="B578" s="259"/>
      <c r="C578" s="264"/>
      <c r="D578" s="261"/>
      <c r="E578" s="310"/>
      <c r="F578" s="265"/>
      <c r="G578" s="45"/>
      <c r="H578" s="46" t="s">
        <v>47</v>
      </c>
      <c r="I578" s="46">
        <f t="shared" si="101"/>
        <v>0</v>
      </c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  <c r="AB578" s="275"/>
      <c r="AC578" s="275"/>
      <c r="AD578" s="275"/>
      <c r="AE578" s="275"/>
      <c r="AF578" s="275"/>
      <c r="AG578" s="275"/>
      <c r="AH578" s="275"/>
      <c r="AI578" s="275"/>
      <c r="AJ578" s="275"/>
      <c r="AK578" s="275"/>
      <c r="AL578" s="275"/>
      <c r="AM578" s="275"/>
      <c r="AN578" s="275"/>
      <c r="AO578" s="65"/>
      <c r="AP578" s="285"/>
      <c r="AQ578" s="286"/>
      <c r="AR578" s="286"/>
      <c r="AS578" s="32"/>
      <c r="AT578" s="32"/>
      <c r="AU578" s="285"/>
      <c r="AV578" s="285"/>
      <c r="AW578" s="285"/>
      <c r="AX578" s="285"/>
      <c r="AY578" s="285"/>
      <c r="AZ578" s="285"/>
      <c r="BA578" s="285"/>
      <c r="BB578" s="285"/>
      <c r="BC578" s="285"/>
      <c r="BD578" s="285"/>
      <c r="BE578" s="285"/>
      <c r="BF578" s="285"/>
      <c r="BG578" s="285"/>
      <c r="BH578" s="285"/>
      <c r="BI578" s="285"/>
      <c r="BJ578" s="285"/>
      <c r="BK578" s="285"/>
      <c r="BL578" s="285"/>
      <c r="BM578" s="285"/>
      <c r="BN578" s="285"/>
      <c r="BO578" s="285"/>
      <c r="BP578" s="285"/>
      <c r="BQ578" s="285"/>
      <c r="BR578" s="285"/>
      <c r="BS578" s="285"/>
      <c r="BT578" s="285"/>
      <c r="BU578" s="285"/>
      <c r="BV578" s="285"/>
      <c r="BW578" s="285"/>
      <c r="BX578" s="285"/>
      <c r="BY578" s="285"/>
      <c r="BZ578" s="285"/>
      <c r="CA578" s="285"/>
      <c r="CB578" s="285"/>
      <c r="CC578" s="285"/>
      <c r="CD578" s="285"/>
      <c r="CE578" s="285"/>
      <c r="CF578" s="285"/>
      <c r="CG578" s="285"/>
      <c r="CH578" s="285"/>
      <c r="CI578" s="285"/>
      <c r="CJ578" s="285"/>
      <c r="CK578" s="285"/>
      <c r="CL578" s="285"/>
      <c r="CM578" s="285"/>
      <c r="CN578" s="285"/>
      <c r="CO578" s="285"/>
      <c r="CP578" s="285"/>
      <c r="CQ578" s="285"/>
      <c r="CR578" s="285"/>
      <c r="CS578" s="285"/>
      <c r="CT578" s="285"/>
      <c r="CU578" s="285"/>
      <c r="CV578" s="285"/>
      <c r="CW578" s="285"/>
      <c r="CX578" s="285"/>
      <c r="CY578" s="285"/>
      <c r="CZ578" s="285"/>
      <c r="DA578" s="285"/>
      <c r="DB578" s="285"/>
      <c r="DC578" s="285"/>
      <c r="DD578" s="285"/>
      <c r="DE578" s="285"/>
      <c r="DF578" s="285"/>
      <c r="DG578" s="285"/>
      <c r="DH578" s="285"/>
      <c r="DI578" s="285"/>
      <c r="DJ578" s="285"/>
      <c r="DK578" s="285"/>
      <c r="DL578" s="285"/>
    </row>
    <row r="579" s="248" customFormat="1" ht="17.8" customHeight="1" spans="1:116">
      <c r="A579" s="258">
        <v>236</v>
      </c>
      <c r="B579" s="259"/>
      <c r="C579" s="260"/>
      <c r="D579" s="266"/>
      <c r="E579" s="309"/>
      <c r="F579" s="262" t="s">
        <v>45</v>
      </c>
      <c r="G579" s="39">
        <f t="shared" si="109"/>
        <v>0</v>
      </c>
      <c r="H579" s="40" t="s">
        <v>46</v>
      </c>
      <c r="I579" s="40">
        <f t="shared" si="101"/>
        <v>0</v>
      </c>
      <c r="J579" s="277"/>
      <c r="K579" s="277"/>
      <c r="L579" s="277"/>
      <c r="M579" s="277"/>
      <c r="N579" s="277"/>
      <c r="O579" s="277"/>
      <c r="P579" s="277"/>
      <c r="Q579" s="277"/>
      <c r="R579" s="277"/>
      <c r="S579" s="277"/>
      <c r="T579" s="277"/>
      <c r="U579" s="277"/>
      <c r="V579" s="277"/>
      <c r="W579" s="277"/>
      <c r="X579" s="277"/>
      <c r="Y579" s="277"/>
      <c r="Z579" s="277"/>
      <c r="AA579" s="277"/>
      <c r="AB579" s="277"/>
      <c r="AC579" s="277"/>
      <c r="AD579" s="277"/>
      <c r="AE579" s="277"/>
      <c r="AF579" s="277"/>
      <c r="AG579" s="277"/>
      <c r="AH579" s="277"/>
      <c r="AI579" s="277"/>
      <c r="AJ579" s="277"/>
      <c r="AK579" s="277"/>
      <c r="AL579" s="277"/>
      <c r="AM579" s="277"/>
      <c r="AN579" s="277"/>
      <c r="AO579" s="67"/>
      <c r="AP579" s="90"/>
      <c r="AQ579" s="284"/>
      <c r="AR579" s="284"/>
      <c r="AS579" s="99"/>
      <c r="AT579" s="99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  <c r="BO579" s="90"/>
      <c r="BP579" s="90"/>
      <c r="BQ579" s="90"/>
      <c r="BR579" s="90"/>
      <c r="BS579" s="90"/>
      <c r="BT579" s="90"/>
      <c r="BU579" s="90"/>
      <c r="BV579" s="90"/>
      <c r="BW579" s="90"/>
      <c r="BX579" s="90"/>
      <c r="BY579" s="90"/>
      <c r="BZ579" s="90"/>
      <c r="CA579" s="90"/>
      <c r="CB579" s="90"/>
      <c r="CC579" s="90"/>
      <c r="CD579" s="90"/>
      <c r="CE579" s="90"/>
      <c r="CF579" s="90"/>
      <c r="CG579" s="90"/>
      <c r="CH579" s="90"/>
      <c r="CI579" s="90"/>
      <c r="CJ579" s="90"/>
      <c r="CK579" s="90"/>
      <c r="CL579" s="90"/>
      <c r="CM579" s="90"/>
      <c r="CN579" s="90"/>
      <c r="CO579" s="90"/>
      <c r="CP579" s="90"/>
      <c r="CQ579" s="90"/>
      <c r="CR579" s="90"/>
      <c r="CS579" s="90"/>
      <c r="CT579" s="90"/>
      <c r="CU579" s="90"/>
      <c r="CV579" s="90"/>
      <c r="CW579" s="90"/>
      <c r="CX579" s="90"/>
      <c r="CY579" s="90"/>
      <c r="CZ579" s="90"/>
      <c r="DA579" s="90"/>
      <c r="DB579" s="90"/>
      <c r="DC579" s="90"/>
      <c r="DD579" s="90"/>
      <c r="DE579" s="90"/>
      <c r="DF579" s="90"/>
      <c r="DG579" s="90"/>
      <c r="DH579" s="90"/>
      <c r="DI579" s="90"/>
      <c r="DJ579" s="90"/>
      <c r="DK579" s="90"/>
      <c r="DL579" s="90"/>
    </row>
    <row r="580" s="249" customFormat="1" ht="17.8" customHeight="1" spans="1:116">
      <c r="A580" s="263"/>
      <c r="B580" s="259"/>
      <c r="C580" s="264"/>
      <c r="D580" s="261"/>
      <c r="E580" s="310"/>
      <c r="F580" s="265"/>
      <c r="G580" s="45"/>
      <c r="H580" s="46" t="s">
        <v>47</v>
      </c>
      <c r="I580" s="46">
        <f t="shared" si="101"/>
        <v>0</v>
      </c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  <c r="AB580" s="275"/>
      <c r="AC580" s="275"/>
      <c r="AD580" s="275"/>
      <c r="AE580" s="275"/>
      <c r="AF580" s="275"/>
      <c r="AG580" s="275"/>
      <c r="AH580" s="275"/>
      <c r="AI580" s="275"/>
      <c r="AJ580" s="275"/>
      <c r="AK580" s="275"/>
      <c r="AL580" s="275"/>
      <c r="AM580" s="275"/>
      <c r="AN580" s="275"/>
      <c r="AO580" s="65"/>
      <c r="AP580" s="285"/>
      <c r="AQ580" s="286"/>
      <c r="AR580" s="286"/>
      <c r="AS580" s="32"/>
      <c r="AT580" s="32"/>
      <c r="AU580" s="285"/>
      <c r="AV580" s="285"/>
      <c r="AW580" s="285"/>
      <c r="AX580" s="285"/>
      <c r="AY580" s="285"/>
      <c r="AZ580" s="285"/>
      <c r="BA580" s="285"/>
      <c r="BB580" s="285"/>
      <c r="BC580" s="285"/>
      <c r="BD580" s="285"/>
      <c r="BE580" s="285"/>
      <c r="BF580" s="285"/>
      <c r="BG580" s="285"/>
      <c r="BH580" s="285"/>
      <c r="BI580" s="285"/>
      <c r="BJ580" s="285"/>
      <c r="BK580" s="285"/>
      <c r="BL580" s="285"/>
      <c r="BM580" s="285"/>
      <c r="BN580" s="285"/>
      <c r="BO580" s="285"/>
      <c r="BP580" s="285"/>
      <c r="BQ580" s="285"/>
      <c r="BR580" s="285"/>
      <c r="BS580" s="285"/>
      <c r="BT580" s="285"/>
      <c r="BU580" s="285"/>
      <c r="BV580" s="285"/>
      <c r="BW580" s="285"/>
      <c r="BX580" s="285"/>
      <c r="BY580" s="285"/>
      <c r="BZ580" s="285"/>
      <c r="CA580" s="285"/>
      <c r="CB580" s="285"/>
      <c r="CC580" s="285"/>
      <c r="CD580" s="285"/>
      <c r="CE580" s="285"/>
      <c r="CF580" s="285"/>
      <c r="CG580" s="285"/>
      <c r="CH580" s="285"/>
      <c r="CI580" s="285"/>
      <c r="CJ580" s="285"/>
      <c r="CK580" s="285"/>
      <c r="CL580" s="285"/>
      <c r="CM580" s="285"/>
      <c r="CN580" s="285"/>
      <c r="CO580" s="285"/>
      <c r="CP580" s="285"/>
      <c r="CQ580" s="285"/>
      <c r="CR580" s="285"/>
      <c r="CS580" s="285"/>
      <c r="CT580" s="285"/>
      <c r="CU580" s="285"/>
      <c r="CV580" s="285"/>
      <c r="CW580" s="285"/>
      <c r="CX580" s="285"/>
      <c r="CY580" s="285"/>
      <c r="CZ580" s="285"/>
      <c r="DA580" s="285"/>
      <c r="DB580" s="285"/>
      <c r="DC580" s="285"/>
      <c r="DD580" s="285"/>
      <c r="DE580" s="285"/>
      <c r="DF580" s="285"/>
      <c r="DG580" s="285"/>
      <c r="DH580" s="285"/>
      <c r="DI580" s="285"/>
      <c r="DJ580" s="285"/>
      <c r="DK580" s="285"/>
      <c r="DL580" s="285"/>
    </row>
    <row r="581" s="248" customFormat="1" ht="17.8" customHeight="1" spans="1:116">
      <c r="A581" s="258">
        <v>237</v>
      </c>
      <c r="B581" s="259"/>
      <c r="C581" s="260"/>
      <c r="D581" s="261"/>
      <c r="E581" s="309"/>
      <c r="F581" s="262" t="s">
        <v>45</v>
      </c>
      <c r="G581" s="39">
        <f t="shared" ref="G581:G585" si="110">E581+I581-I582</f>
        <v>0</v>
      </c>
      <c r="H581" s="40" t="s">
        <v>46</v>
      </c>
      <c r="I581" s="40">
        <f t="shared" si="101"/>
        <v>0</v>
      </c>
      <c r="J581" s="277"/>
      <c r="K581" s="277"/>
      <c r="L581" s="277"/>
      <c r="M581" s="277"/>
      <c r="N581" s="277"/>
      <c r="O581" s="277"/>
      <c r="P581" s="277"/>
      <c r="Q581" s="277"/>
      <c r="R581" s="277"/>
      <c r="S581" s="277"/>
      <c r="T581" s="277"/>
      <c r="U581" s="277"/>
      <c r="V581" s="277"/>
      <c r="W581" s="277"/>
      <c r="X581" s="277"/>
      <c r="Y581" s="277"/>
      <c r="Z581" s="277"/>
      <c r="AA581" s="277"/>
      <c r="AB581" s="277"/>
      <c r="AC581" s="277"/>
      <c r="AD581" s="277"/>
      <c r="AE581" s="277"/>
      <c r="AF581" s="277"/>
      <c r="AG581" s="277"/>
      <c r="AH581" s="277"/>
      <c r="AI581" s="277"/>
      <c r="AJ581" s="277"/>
      <c r="AK581" s="277"/>
      <c r="AL581" s="277"/>
      <c r="AM581" s="277"/>
      <c r="AN581" s="277"/>
      <c r="AO581" s="67"/>
      <c r="AP581" s="90"/>
      <c r="AQ581" s="284"/>
      <c r="AR581" s="284"/>
      <c r="AS581" s="99"/>
      <c r="AT581" s="99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  <c r="CN581" s="90"/>
      <c r="CO581" s="90"/>
      <c r="CP581" s="90"/>
      <c r="CQ581" s="90"/>
      <c r="CR581" s="90"/>
      <c r="CS581" s="90"/>
      <c r="CT581" s="90"/>
      <c r="CU581" s="90"/>
      <c r="CV581" s="90"/>
      <c r="CW581" s="90"/>
      <c r="CX581" s="90"/>
      <c r="CY581" s="90"/>
      <c r="CZ581" s="90"/>
      <c r="DA581" s="90"/>
      <c r="DB581" s="90"/>
      <c r="DC581" s="90"/>
      <c r="DD581" s="90"/>
      <c r="DE581" s="90"/>
      <c r="DF581" s="90"/>
      <c r="DG581" s="90"/>
      <c r="DH581" s="90"/>
      <c r="DI581" s="90"/>
      <c r="DJ581" s="90"/>
      <c r="DK581" s="90"/>
      <c r="DL581" s="90"/>
    </row>
    <row r="582" s="249" customFormat="1" ht="17.8" customHeight="1" spans="1:116">
      <c r="A582" s="263"/>
      <c r="B582" s="259"/>
      <c r="C582" s="264"/>
      <c r="D582" s="261"/>
      <c r="E582" s="310"/>
      <c r="F582" s="265"/>
      <c r="G582" s="45"/>
      <c r="H582" s="46" t="s">
        <v>47</v>
      </c>
      <c r="I582" s="46">
        <f t="shared" si="101"/>
        <v>0</v>
      </c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  <c r="AB582" s="275"/>
      <c r="AC582" s="275"/>
      <c r="AD582" s="275"/>
      <c r="AE582" s="275"/>
      <c r="AF582" s="275"/>
      <c r="AG582" s="275"/>
      <c r="AH582" s="275"/>
      <c r="AI582" s="275"/>
      <c r="AJ582" s="275"/>
      <c r="AK582" s="275"/>
      <c r="AL582" s="275"/>
      <c r="AM582" s="275"/>
      <c r="AN582" s="275"/>
      <c r="AO582" s="65"/>
      <c r="AP582" s="285"/>
      <c r="AQ582" s="286"/>
      <c r="AR582" s="286"/>
      <c r="AS582" s="32"/>
      <c r="AT582" s="32"/>
      <c r="AU582" s="285"/>
      <c r="AV582" s="285"/>
      <c r="AW582" s="285"/>
      <c r="AX582" s="285"/>
      <c r="AY582" s="285"/>
      <c r="AZ582" s="285"/>
      <c r="BA582" s="285"/>
      <c r="BB582" s="285"/>
      <c r="BC582" s="285"/>
      <c r="BD582" s="285"/>
      <c r="BE582" s="285"/>
      <c r="BF582" s="285"/>
      <c r="BG582" s="285"/>
      <c r="BH582" s="285"/>
      <c r="BI582" s="285"/>
      <c r="BJ582" s="285"/>
      <c r="BK582" s="285"/>
      <c r="BL582" s="285"/>
      <c r="BM582" s="285"/>
      <c r="BN582" s="285"/>
      <c r="BO582" s="285"/>
      <c r="BP582" s="285"/>
      <c r="BQ582" s="285"/>
      <c r="BR582" s="285"/>
      <c r="BS582" s="285"/>
      <c r="BT582" s="285"/>
      <c r="BU582" s="285"/>
      <c r="BV582" s="285"/>
      <c r="BW582" s="285"/>
      <c r="BX582" s="285"/>
      <c r="BY582" s="285"/>
      <c r="BZ582" s="285"/>
      <c r="CA582" s="285"/>
      <c r="CB582" s="285"/>
      <c r="CC582" s="285"/>
      <c r="CD582" s="285"/>
      <c r="CE582" s="285"/>
      <c r="CF582" s="285"/>
      <c r="CG582" s="285"/>
      <c r="CH582" s="285"/>
      <c r="CI582" s="285"/>
      <c r="CJ582" s="285"/>
      <c r="CK582" s="285"/>
      <c r="CL582" s="285"/>
      <c r="CM582" s="285"/>
      <c r="CN582" s="285"/>
      <c r="CO582" s="285"/>
      <c r="CP582" s="285"/>
      <c r="CQ582" s="285"/>
      <c r="CR582" s="285"/>
      <c r="CS582" s="285"/>
      <c r="CT582" s="285"/>
      <c r="CU582" s="285"/>
      <c r="CV582" s="285"/>
      <c r="CW582" s="285"/>
      <c r="CX582" s="285"/>
      <c r="CY582" s="285"/>
      <c r="CZ582" s="285"/>
      <c r="DA582" s="285"/>
      <c r="DB582" s="285"/>
      <c r="DC582" s="285"/>
      <c r="DD582" s="285"/>
      <c r="DE582" s="285"/>
      <c r="DF582" s="285"/>
      <c r="DG582" s="285"/>
      <c r="DH582" s="285"/>
      <c r="DI582" s="285"/>
      <c r="DJ582" s="285"/>
      <c r="DK582" s="285"/>
      <c r="DL582" s="285"/>
    </row>
    <row r="583" s="248" customFormat="1" ht="17.8" customHeight="1" spans="1:116">
      <c r="A583" s="258">
        <v>238</v>
      </c>
      <c r="B583" s="267"/>
      <c r="C583" s="260"/>
      <c r="D583" s="261"/>
      <c r="E583" s="309"/>
      <c r="F583" s="262" t="s">
        <v>45</v>
      </c>
      <c r="G583" s="39">
        <f t="shared" si="110"/>
        <v>0</v>
      </c>
      <c r="H583" s="40" t="s">
        <v>46</v>
      </c>
      <c r="I583" s="40">
        <f t="shared" si="101"/>
        <v>0</v>
      </c>
      <c r="J583" s="277"/>
      <c r="K583" s="277"/>
      <c r="L583" s="277"/>
      <c r="M583" s="277"/>
      <c r="N583" s="277"/>
      <c r="O583" s="277"/>
      <c r="P583" s="277"/>
      <c r="Q583" s="277"/>
      <c r="R583" s="277"/>
      <c r="S583" s="277"/>
      <c r="T583" s="277"/>
      <c r="U583" s="277"/>
      <c r="V583" s="277"/>
      <c r="W583" s="277"/>
      <c r="X583" s="277"/>
      <c r="Y583" s="277"/>
      <c r="Z583" s="277"/>
      <c r="AA583" s="277"/>
      <c r="AB583" s="277"/>
      <c r="AC583" s="277"/>
      <c r="AD583" s="277"/>
      <c r="AE583" s="277"/>
      <c r="AF583" s="277"/>
      <c r="AG583" s="277"/>
      <c r="AH583" s="277"/>
      <c r="AI583" s="277"/>
      <c r="AJ583" s="277"/>
      <c r="AK583" s="277"/>
      <c r="AL583" s="277"/>
      <c r="AM583" s="277"/>
      <c r="AN583" s="277"/>
      <c r="AO583" s="67"/>
      <c r="AP583" s="90"/>
      <c r="AQ583" s="284"/>
      <c r="AR583" s="284"/>
      <c r="AS583" s="99"/>
      <c r="AT583" s="99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  <c r="CN583" s="90"/>
      <c r="CO583" s="90"/>
      <c r="CP583" s="90"/>
      <c r="CQ583" s="90"/>
      <c r="CR583" s="90"/>
      <c r="CS583" s="90"/>
      <c r="CT583" s="90"/>
      <c r="CU583" s="90"/>
      <c r="CV583" s="90"/>
      <c r="CW583" s="90"/>
      <c r="CX583" s="90"/>
      <c r="CY583" s="90"/>
      <c r="CZ583" s="90"/>
      <c r="DA583" s="90"/>
      <c r="DB583" s="90"/>
      <c r="DC583" s="90"/>
      <c r="DD583" s="90"/>
      <c r="DE583" s="90"/>
      <c r="DF583" s="90"/>
      <c r="DG583" s="90"/>
      <c r="DH583" s="90"/>
      <c r="DI583" s="90"/>
      <c r="DJ583" s="90"/>
      <c r="DK583" s="90"/>
      <c r="DL583" s="90"/>
    </row>
    <row r="584" s="249" customFormat="1" ht="17.8" customHeight="1" spans="1:116">
      <c r="A584" s="263"/>
      <c r="B584" s="267"/>
      <c r="C584" s="264"/>
      <c r="D584" s="261"/>
      <c r="E584" s="310"/>
      <c r="F584" s="265"/>
      <c r="G584" s="45"/>
      <c r="H584" s="46" t="s">
        <v>47</v>
      </c>
      <c r="I584" s="46">
        <f t="shared" si="101"/>
        <v>0</v>
      </c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  <c r="AB584" s="275"/>
      <c r="AC584" s="275"/>
      <c r="AD584" s="275"/>
      <c r="AE584" s="275"/>
      <c r="AF584" s="275"/>
      <c r="AG584" s="275"/>
      <c r="AH584" s="275"/>
      <c r="AI584" s="275"/>
      <c r="AJ584" s="275"/>
      <c r="AK584" s="275"/>
      <c r="AL584" s="275"/>
      <c r="AM584" s="275"/>
      <c r="AN584" s="275"/>
      <c r="AO584" s="65"/>
      <c r="AP584" s="285"/>
      <c r="AQ584" s="286"/>
      <c r="AR584" s="286"/>
      <c r="AS584" s="32"/>
      <c r="AT584" s="32"/>
      <c r="AU584" s="285"/>
      <c r="AV584" s="285"/>
      <c r="AW584" s="285"/>
      <c r="AX584" s="285"/>
      <c r="AY584" s="285"/>
      <c r="AZ584" s="285"/>
      <c r="BA584" s="285"/>
      <c r="BB584" s="285"/>
      <c r="BC584" s="285"/>
      <c r="BD584" s="285"/>
      <c r="BE584" s="285"/>
      <c r="BF584" s="285"/>
      <c r="BG584" s="285"/>
      <c r="BH584" s="285"/>
      <c r="BI584" s="285"/>
      <c r="BJ584" s="285"/>
      <c r="BK584" s="285"/>
      <c r="BL584" s="285"/>
      <c r="BM584" s="285"/>
      <c r="BN584" s="285"/>
      <c r="BO584" s="285"/>
      <c r="BP584" s="285"/>
      <c r="BQ584" s="285"/>
      <c r="BR584" s="285"/>
      <c r="BS584" s="285"/>
      <c r="BT584" s="285"/>
      <c r="BU584" s="285"/>
      <c r="BV584" s="285"/>
      <c r="BW584" s="285"/>
      <c r="BX584" s="285"/>
      <c r="BY584" s="285"/>
      <c r="BZ584" s="285"/>
      <c r="CA584" s="285"/>
      <c r="CB584" s="285"/>
      <c r="CC584" s="285"/>
      <c r="CD584" s="285"/>
      <c r="CE584" s="285"/>
      <c r="CF584" s="285"/>
      <c r="CG584" s="285"/>
      <c r="CH584" s="285"/>
      <c r="CI584" s="285"/>
      <c r="CJ584" s="285"/>
      <c r="CK584" s="285"/>
      <c r="CL584" s="285"/>
      <c r="CM584" s="285"/>
      <c r="CN584" s="285"/>
      <c r="CO584" s="285"/>
      <c r="CP584" s="285"/>
      <c r="CQ584" s="285"/>
      <c r="CR584" s="285"/>
      <c r="CS584" s="285"/>
      <c r="CT584" s="285"/>
      <c r="CU584" s="285"/>
      <c r="CV584" s="285"/>
      <c r="CW584" s="285"/>
      <c r="CX584" s="285"/>
      <c r="CY584" s="285"/>
      <c r="CZ584" s="285"/>
      <c r="DA584" s="285"/>
      <c r="DB584" s="285"/>
      <c r="DC584" s="285"/>
      <c r="DD584" s="285"/>
      <c r="DE584" s="285"/>
      <c r="DF584" s="285"/>
      <c r="DG584" s="285"/>
      <c r="DH584" s="285"/>
      <c r="DI584" s="285"/>
      <c r="DJ584" s="285"/>
      <c r="DK584" s="285"/>
      <c r="DL584" s="285"/>
    </row>
    <row r="585" s="248" customFormat="1" ht="17.8" customHeight="1" spans="1:116">
      <c r="A585" s="258">
        <v>239</v>
      </c>
      <c r="B585" s="267"/>
      <c r="C585" s="260"/>
      <c r="D585" s="266"/>
      <c r="E585" s="309"/>
      <c r="F585" s="262" t="s">
        <v>45</v>
      </c>
      <c r="G585" s="39">
        <f t="shared" si="110"/>
        <v>0</v>
      </c>
      <c r="H585" s="40" t="s">
        <v>46</v>
      </c>
      <c r="I585" s="40">
        <f t="shared" si="101"/>
        <v>0</v>
      </c>
      <c r="J585" s="277"/>
      <c r="K585" s="277"/>
      <c r="L585" s="277"/>
      <c r="M585" s="277"/>
      <c r="N585" s="277"/>
      <c r="O585" s="277"/>
      <c r="P585" s="277"/>
      <c r="Q585" s="277"/>
      <c r="R585" s="277"/>
      <c r="S585" s="277"/>
      <c r="T585" s="277"/>
      <c r="U585" s="277"/>
      <c r="V585" s="277"/>
      <c r="W585" s="277"/>
      <c r="X585" s="277"/>
      <c r="Y585" s="277"/>
      <c r="Z585" s="277"/>
      <c r="AA585" s="277"/>
      <c r="AB585" s="277"/>
      <c r="AC585" s="277"/>
      <c r="AD585" s="277"/>
      <c r="AE585" s="277"/>
      <c r="AF585" s="277"/>
      <c r="AG585" s="277"/>
      <c r="AH585" s="277"/>
      <c r="AI585" s="277"/>
      <c r="AJ585" s="277"/>
      <c r="AK585" s="277"/>
      <c r="AL585" s="277"/>
      <c r="AM585" s="277"/>
      <c r="AN585" s="277"/>
      <c r="AO585" s="67"/>
      <c r="AP585" s="90"/>
      <c r="AQ585" s="284"/>
      <c r="AR585" s="284"/>
      <c r="AS585" s="99"/>
      <c r="AT585" s="99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  <c r="BO585" s="90"/>
      <c r="BP585" s="90"/>
      <c r="BQ585" s="90"/>
      <c r="BR585" s="90"/>
      <c r="BS585" s="90"/>
      <c r="BT585" s="90"/>
      <c r="BU585" s="90"/>
      <c r="BV585" s="90"/>
      <c r="BW585" s="90"/>
      <c r="BX585" s="90"/>
      <c r="BY585" s="90"/>
      <c r="BZ585" s="90"/>
      <c r="CA585" s="90"/>
      <c r="CB585" s="90"/>
      <c r="CC585" s="90"/>
      <c r="CD585" s="90"/>
      <c r="CE585" s="90"/>
      <c r="CF585" s="90"/>
      <c r="CG585" s="90"/>
      <c r="CH585" s="90"/>
      <c r="CI585" s="90"/>
      <c r="CJ585" s="90"/>
      <c r="CK585" s="90"/>
      <c r="CL585" s="90"/>
      <c r="CM585" s="90"/>
      <c r="CN585" s="90"/>
      <c r="CO585" s="90"/>
      <c r="CP585" s="90"/>
      <c r="CQ585" s="90"/>
      <c r="CR585" s="90"/>
      <c r="CS585" s="90"/>
      <c r="CT585" s="90"/>
      <c r="CU585" s="90"/>
      <c r="CV585" s="90"/>
      <c r="CW585" s="90"/>
      <c r="CX585" s="90"/>
      <c r="CY585" s="90"/>
      <c r="CZ585" s="90"/>
      <c r="DA585" s="90"/>
      <c r="DB585" s="90"/>
      <c r="DC585" s="90"/>
      <c r="DD585" s="90"/>
      <c r="DE585" s="90"/>
      <c r="DF585" s="90"/>
      <c r="DG585" s="90"/>
      <c r="DH585" s="90"/>
      <c r="DI585" s="90"/>
      <c r="DJ585" s="90"/>
      <c r="DK585" s="90"/>
      <c r="DL585" s="90"/>
    </row>
    <row r="586" s="249" customFormat="1" ht="17.8" customHeight="1" spans="1:116">
      <c r="A586" s="263"/>
      <c r="B586" s="267"/>
      <c r="C586" s="264"/>
      <c r="D586" s="261"/>
      <c r="E586" s="310"/>
      <c r="F586" s="265"/>
      <c r="G586" s="45"/>
      <c r="H586" s="46" t="s">
        <v>47</v>
      </c>
      <c r="I586" s="46">
        <f t="shared" si="101"/>
        <v>0</v>
      </c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5"/>
      <c r="AG586" s="275"/>
      <c r="AH586" s="275"/>
      <c r="AI586" s="275"/>
      <c r="AJ586" s="275"/>
      <c r="AK586" s="275"/>
      <c r="AL586" s="275"/>
      <c r="AM586" s="275"/>
      <c r="AN586" s="275"/>
      <c r="AO586" s="65"/>
      <c r="AP586" s="285"/>
      <c r="AQ586" s="286"/>
      <c r="AR586" s="286"/>
      <c r="AS586" s="32"/>
      <c r="AT586" s="32"/>
      <c r="AU586" s="285"/>
      <c r="AV586" s="285"/>
      <c r="AW586" s="285"/>
      <c r="AX586" s="285"/>
      <c r="AY586" s="285"/>
      <c r="AZ586" s="285"/>
      <c r="BA586" s="285"/>
      <c r="BB586" s="285"/>
      <c r="BC586" s="285"/>
      <c r="BD586" s="285"/>
      <c r="BE586" s="285"/>
      <c r="BF586" s="285"/>
      <c r="BG586" s="285"/>
      <c r="BH586" s="285"/>
      <c r="BI586" s="285"/>
      <c r="BJ586" s="285"/>
      <c r="BK586" s="285"/>
      <c r="BL586" s="285"/>
      <c r="BM586" s="285"/>
      <c r="BN586" s="285"/>
      <c r="BO586" s="285"/>
      <c r="BP586" s="285"/>
      <c r="BQ586" s="285"/>
      <c r="BR586" s="285"/>
      <c r="BS586" s="285"/>
      <c r="BT586" s="285"/>
      <c r="BU586" s="285"/>
      <c r="BV586" s="285"/>
      <c r="BW586" s="285"/>
      <c r="BX586" s="285"/>
      <c r="BY586" s="285"/>
      <c r="BZ586" s="285"/>
      <c r="CA586" s="285"/>
      <c r="CB586" s="285"/>
      <c r="CC586" s="285"/>
      <c r="CD586" s="285"/>
      <c r="CE586" s="285"/>
      <c r="CF586" s="285"/>
      <c r="CG586" s="285"/>
      <c r="CH586" s="285"/>
      <c r="CI586" s="285"/>
      <c r="CJ586" s="285"/>
      <c r="CK586" s="285"/>
      <c r="CL586" s="285"/>
      <c r="CM586" s="285"/>
      <c r="CN586" s="285"/>
      <c r="CO586" s="285"/>
      <c r="CP586" s="285"/>
      <c r="CQ586" s="285"/>
      <c r="CR586" s="285"/>
      <c r="CS586" s="285"/>
      <c r="CT586" s="285"/>
      <c r="CU586" s="285"/>
      <c r="CV586" s="285"/>
      <c r="CW586" s="285"/>
      <c r="CX586" s="285"/>
      <c r="CY586" s="285"/>
      <c r="CZ586" s="285"/>
      <c r="DA586" s="285"/>
      <c r="DB586" s="285"/>
      <c r="DC586" s="285"/>
      <c r="DD586" s="285"/>
      <c r="DE586" s="285"/>
      <c r="DF586" s="285"/>
      <c r="DG586" s="285"/>
      <c r="DH586" s="285"/>
      <c r="DI586" s="285"/>
      <c r="DJ586" s="285"/>
      <c r="DK586" s="285"/>
      <c r="DL586" s="285"/>
    </row>
    <row r="587" s="248" customFormat="1" ht="17.8" customHeight="1" spans="1:116">
      <c r="A587" s="258">
        <v>240</v>
      </c>
      <c r="B587" s="267"/>
      <c r="C587" s="260"/>
      <c r="D587" s="261"/>
      <c r="E587" s="309"/>
      <c r="F587" s="262" t="s">
        <v>45</v>
      </c>
      <c r="G587" s="39">
        <f t="shared" ref="G587:G591" si="111">E587+I587-I588</f>
        <v>0</v>
      </c>
      <c r="H587" s="40" t="s">
        <v>46</v>
      </c>
      <c r="I587" s="40">
        <f t="shared" si="101"/>
        <v>0</v>
      </c>
      <c r="J587" s="277"/>
      <c r="K587" s="277"/>
      <c r="L587" s="277"/>
      <c r="M587" s="277"/>
      <c r="N587" s="277"/>
      <c r="O587" s="277"/>
      <c r="P587" s="277"/>
      <c r="Q587" s="277"/>
      <c r="R587" s="277"/>
      <c r="S587" s="277"/>
      <c r="T587" s="277"/>
      <c r="U587" s="277"/>
      <c r="V587" s="277"/>
      <c r="W587" s="277"/>
      <c r="X587" s="277"/>
      <c r="Y587" s="277"/>
      <c r="Z587" s="277"/>
      <c r="AA587" s="277"/>
      <c r="AB587" s="277"/>
      <c r="AC587" s="277"/>
      <c r="AD587" s="277"/>
      <c r="AE587" s="277"/>
      <c r="AF587" s="277"/>
      <c r="AG587" s="277"/>
      <c r="AH587" s="277"/>
      <c r="AI587" s="277"/>
      <c r="AJ587" s="277"/>
      <c r="AK587" s="277"/>
      <c r="AL587" s="277"/>
      <c r="AM587" s="277"/>
      <c r="AN587" s="277"/>
      <c r="AO587" s="67"/>
      <c r="AP587" s="90"/>
      <c r="AQ587" s="284"/>
      <c r="AR587" s="284"/>
      <c r="AS587" s="99"/>
      <c r="AT587" s="99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  <c r="BO587" s="90"/>
      <c r="BP587" s="90"/>
      <c r="BQ587" s="90"/>
      <c r="BR587" s="90"/>
      <c r="BS587" s="90"/>
      <c r="BT587" s="90"/>
      <c r="BU587" s="90"/>
      <c r="BV587" s="90"/>
      <c r="BW587" s="90"/>
      <c r="BX587" s="90"/>
      <c r="BY587" s="90"/>
      <c r="BZ587" s="90"/>
      <c r="CA587" s="90"/>
      <c r="CB587" s="90"/>
      <c r="CC587" s="90"/>
      <c r="CD587" s="90"/>
      <c r="CE587" s="90"/>
      <c r="CF587" s="90"/>
      <c r="CG587" s="90"/>
      <c r="CH587" s="90"/>
      <c r="CI587" s="90"/>
      <c r="CJ587" s="90"/>
      <c r="CK587" s="90"/>
      <c r="CL587" s="90"/>
      <c r="CM587" s="90"/>
      <c r="CN587" s="90"/>
      <c r="CO587" s="90"/>
      <c r="CP587" s="90"/>
      <c r="CQ587" s="90"/>
      <c r="CR587" s="90"/>
      <c r="CS587" s="90"/>
      <c r="CT587" s="90"/>
      <c r="CU587" s="90"/>
      <c r="CV587" s="90"/>
      <c r="CW587" s="90"/>
      <c r="CX587" s="90"/>
      <c r="CY587" s="90"/>
      <c r="CZ587" s="90"/>
      <c r="DA587" s="90"/>
      <c r="DB587" s="90"/>
      <c r="DC587" s="90"/>
      <c r="DD587" s="90"/>
      <c r="DE587" s="90"/>
      <c r="DF587" s="90"/>
      <c r="DG587" s="90"/>
      <c r="DH587" s="90"/>
      <c r="DI587" s="90"/>
      <c r="DJ587" s="90"/>
      <c r="DK587" s="90"/>
      <c r="DL587" s="90"/>
    </row>
    <row r="588" s="249" customFormat="1" ht="17.8" customHeight="1" spans="1:116">
      <c r="A588" s="263"/>
      <c r="B588" s="267"/>
      <c r="C588" s="264"/>
      <c r="D588" s="261"/>
      <c r="E588" s="310"/>
      <c r="F588" s="265"/>
      <c r="G588" s="45"/>
      <c r="H588" s="46" t="s">
        <v>47</v>
      </c>
      <c r="I588" s="46">
        <f t="shared" si="101"/>
        <v>0</v>
      </c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  <c r="AB588" s="275"/>
      <c r="AC588" s="275"/>
      <c r="AD588" s="275"/>
      <c r="AE588" s="275"/>
      <c r="AF588" s="275"/>
      <c r="AG588" s="275"/>
      <c r="AH588" s="275"/>
      <c r="AI588" s="275"/>
      <c r="AJ588" s="275"/>
      <c r="AK588" s="275"/>
      <c r="AL588" s="275"/>
      <c r="AM588" s="275"/>
      <c r="AN588" s="275"/>
      <c r="AO588" s="65"/>
      <c r="AP588" s="285"/>
      <c r="AQ588" s="286"/>
      <c r="AR588" s="286"/>
      <c r="AS588" s="32"/>
      <c r="AT588" s="32"/>
      <c r="AU588" s="285"/>
      <c r="AV588" s="285"/>
      <c r="AW588" s="285"/>
      <c r="AX588" s="285"/>
      <c r="AY588" s="285"/>
      <c r="AZ588" s="285"/>
      <c r="BA588" s="285"/>
      <c r="BB588" s="285"/>
      <c r="BC588" s="285"/>
      <c r="BD588" s="285"/>
      <c r="BE588" s="285"/>
      <c r="BF588" s="285"/>
      <c r="BG588" s="285"/>
      <c r="BH588" s="285"/>
      <c r="BI588" s="285"/>
      <c r="BJ588" s="285"/>
      <c r="BK588" s="285"/>
      <c r="BL588" s="285"/>
      <c r="BM588" s="285"/>
      <c r="BN588" s="285"/>
      <c r="BO588" s="285"/>
      <c r="BP588" s="285"/>
      <c r="BQ588" s="285"/>
      <c r="BR588" s="285"/>
      <c r="BS588" s="285"/>
      <c r="BT588" s="285"/>
      <c r="BU588" s="285"/>
      <c r="BV588" s="285"/>
      <c r="BW588" s="285"/>
      <c r="BX588" s="285"/>
      <c r="BY588" s="285"/>
      <c r="BZ588" s="285"/>
      <c r="CA588" s="285"/>
      <c r="CB588" s="285"/>
      <c r="CC588" s="285"/>
      <c r="CD588" s="285"/>
      <c r="CE588" s="285"/>
      <c r="CF588" s="285"/>
      <c r="CG588" s="285"/>
      <c r="CH588" s="285"/>
      <c r="CI588" s="285"/>
      <c r="CJ588" s="285"/>
      <c r="CK588" s="285"/>
      <c r="CL588" s="285"/>
      <c r="CM588" s="285"/>
      <c r="CN588" s="285"/>
      <c r="CO588" s="285"/>
      <c r="CP588" s="285"/>
      <c r="CQ588" s="285"/>
      <c r="CR588" s="285"/>
      <c r="CS588" s="285"/>
      <c r="CT588" s="285"/>
      <c r="CU588" s="285"/>
      <c r="CV588" s="285"/>
      <c r="CW588" s="285"/>
      <c r="CX588" s="285"/>
      <c r="CY588" s="285"/>
      <c r="CZ588" s="285"/>
      <c r="DA588" s="285"/>
      <c r="DB588" s="285"/>
      <c r="DC588" s="285"/>
      <c r="DD588" s="285"/>
      <c r="DE588" s="285"/>
      <c r="DF588" s="285"/>
      <c r="DG588" s="285"/>
      <c r="DH588" s="285"/>
      <c r="DI588" s="285"/>
      <c r="DJ588" s="285"/>
      <c r="DK588" s="285"/>
      <c r="DL588" s="285"/>
    </row>
    <row r="589" s="248" customFormat="1" ht="17.8" customHeight="1" spans="1:116">
      <c r="A589" s="258">
        <v>241</v>
      </c>
      <c r="B589" s="267"/>
      <c r="C589" s="260"/>
      <c r="D589" s="266"/>
      <c r="E589" s="309"/>
      <c r="F589" s="262" t="s">
        <v>45</v>
      </c>
      <c r="G589" s="39">
        <f t="shared" si="111"/>
        <v>0</v>
      </c>
      <c r="H589" s="40" t="s">
        <v>46</v>
      </c>
      <c r="I589" s="40">
        <f t="shared" si="101"/>
        <v>0</v>
      </c>
      <c r="J589" s="277"/>
      <c r="K589" s="277"/>
      <c r="L589" s="277"/>
      <c r="M589" s="277"/>
      <c r="N589" s="277"/>
      <c r="O589" s="277"/>
      <c r="P589" s="277"/>
      <c r="Q589" s="277"/>
      <c r="R589" s="277"/>
      <c r="S589" s="277"/>
      <c r="T589" s="277"/>
      <c r="U589" s="277"/>
      <c r="V589" s="277"/>
      <c r="W589" s="277"/>
      <c r="X589" s="277"/>
      <c r="Y589" s="277"/>
      <c r="Z589" s="277"/>
      <c r="AA589" s="277"/>
      <c r="AB589" s="277"/>
      <c r="AC589" s="277"/>
      <c r="AD589" s="277"/>
      <c r="AE589" s="277"/>
      <c r="AF589" s="277"/>
      <c r="AG589" s="277"/>
      <c r="AH589" s="277"/>
      <c r="AI589" s="277"/>
      <c r="AJ589" s="277"/>
      <c r="AK589" s="277"/>
      <c r="AL589" s="277"/>
      <c r="AM589" s="277"/>
      <c r="AN589" s="277"/>
      <c r="AO589" s="67"/>
      <c r="AP589" s="90"/>
      <c r="AQ589" s="284"/>
      <c r="AR589" s="284"/>
      <c r="AS589" s="99"/>
      <c r="AT589" s="99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90"/>
      <c r="CX589" s="90"/>
      <c r="CY589" s="90"/>
      <c r="CZ589" s="90"/>
      <c r="DA589" s="90"/>
      <c r="DB589" s="90"/>
      <c r="DC589" s="90"/>
      <c r="DD589" s="90"/>
      <c r="DE589" s="90"/>
      <c r="DF589" s="90"/>
      <c r="DG589" s="90"/>
      <c r="DH589" s="90"/>
      <c r="DI589" s="90"/>
      <c r="DJ589" s="90"/>
      <c r="DK589" s="90"/>
      <c r="DL589" s="90"/>
    </row>
    <row r="590" s="249" customFormat="1" ht="17.8" customHeight="1" spans="1:116">
      <c r="A590" s="263"/>
      <c r="B590" s="267"/>
      <c r="C590" s="264"/>
      <c r="D590" s="261"/>
      <c r="E590" s="310"/>
      <c r="F590" s="265"/>
      <c r="G590" s="45"/>
      <c r="H590" s="46" t="s">
        <v>47</v>
      </c>
      <c r="I590" s="46">
        <f t="shared" si="101"/>
        <v>0</v>
      </c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  <c r="AB590" s="275"/>
      <c r="AC590" s="275"/>
      <c r="AD590" s="275"/>
      <c r="AE590" s="275"/>
      <c r="AF590" s="275"/>
      <c r="AG590" s="275"/>
      <c r="AH590" s="275"/>
      <c r="AI590" s="275"/>
      <c r="AJ590" s="275"/>
      <c r="AK590" s="275"/>
      <c r="AL590" s="275"/>
      <c r="AM590" s="275"/>
      <c r="AN590" s="275"/>
      <c r="AO590" s="65"/>
      <c r="AP590" s="285"/>
      <c r="AQ590" s="286"/>
      <c r="AR590" s="286"/>
      <c r="AS590" s="32"/>
      <c r="AT590" s="32"/>
      <c r="AU590" s="285"/>
      <c r="AV590" s="285"/>
      <c r="AW590" s="285"/>
      <c r="AX590" s="285"/>
      <c r="AY590" s="285"/>
      <c r="AZ590" s="285"/>
      <c r="BA590" s="285"/>
      <c r="BB590" s="285"/>
      <c r="BC590" s="285"/>
      <c r="BD590" s="285"/>
      <c r="BE590" s="285"/>
      <c r="BF590" s="285"/>
      <c r="BG590" s="285"/>
      <c r="BH590" s="285"/>
      <c r="BI590" s="285"/>
      <c r="BJ590" s="285"/>
      <c r="BK590" s="285"/>
      <c r="BL590" s="285"/>
      <c r="BM590" s="285"/>
      <c r="BN590" s="285"/>
      <c r="BO590" s="285"/>
      <c r="BP590" s="285"/>
      <c r="BQ590" s="285"/>
      <c r="BR590" s="285"/>
      <c r="BS590" s="285"/>
      <c r="BT590" s="285"/>
      <c r="BU590" s="285"/>
      <c r="BV590" s="285"/>
      <c r="BW590" s="285"/>
      <c r="BX590" s="285"/>
      <c r="BY590" s="285"/>
      <c r="BZ590" s="285"/>
      <c r="CA590" s="285"/>
      <c r="CB590" s="285"/>
      <c r="CC590" s="285"/>
      <c r="CD590" s="285"/>
      <c r="CE590" s="285"/>
      <c r="CF590" s="285"/>
      <c r="CG590" s="285"/>
      <c r="CH590" s="285"/>
      <c r="CI590" s="285"/>
      <c r="CJ590" s="285"/>
      <c r="CK590" s="285"/>
      <c r="CL590" s="285"/>
      <c r="CM590" s="285"/>
      <c r="CN590" s="285"/>
      <c r="CO590" s="285"/>
      <c r="CP590" s="285"/>
      <c r="CQ590" s="285"/>
      <c r="CR590" s="285"/>
      <c r="CS590" s="285"/>
      <c r="CT590" s="285"/>
      <c r="CU590" s="285"/>
      <c r="CV590" s="285"/>
      <c r="CW590" s="285"/>
      <c r="CX590" s="285"/>
      <c r="CY590" s="285"/>
      <c r="CZ590" s="285"/>
      <c r="DA590" s="285"/>
      <c r="DB590" s="285"/>
      <c r="DC590" s="285"/>
      <c r="DD590" s="285"/>
      <c r="DE590" s="285"/>
      <c r="DF590" s="285"/>
      <c r="DG590" s="285"/>
      <c r="DH590" s="285"/>
      <c r="DI590" s="285"/>
      <c r="DJ590" s="285"/>
      <c r="DK590" s="285"/>
      <c r="DL590" s="285"/>
    </row>
    <row r="591" s="248" customFormat="1" ht="17.8" customHeight="1" spans="1:116">
      <c r="A591" s="258">
        <v>242</v>
      </c>
      <c r="B591" s="259"/>
      <c r="C591" s="260"/>
      <c r="D591" s="266"/>
      <c r="E591" s="309"/>
      <c r="F591" s="262" t="s">
        <v>45</v>
      </c>
      <c r="G591" s="39">
        <f t="shared" si="111"/>
        <v>0</v>
      </c>
      <c r="H591" s="40" t="s">
        <v>46</v>
      </c>
      <c r="I591" s="40">
        <f t="shared" si="101"/>
        <v>0</v>
      </c>
      <c r="J591" s="277"/>
      <c r="K591" s="277"/>
      <c r="L591" s="277"/>
      <c r="M591" s="277"/>
      <c r="N591" s="277"/>
      <c r="O591" s="277"/>
      <c r="P591" s="277"/>
      <c r="Q591" s="277"/>
      <c r="R591" s="277"/>
      <c r="S591" s="277"/>
      <c r="T591" s="277"/>
      <c r="U591" s="277"/>
      <c r="V591" s="277"/>
      <c r="W591" s="277"/>
      <c r="X591" s="277"/>
      <c r="Y591" s="277"/>
      <c r="Z591" s="277"/>
      <c r="AA591" s="277"/>
      <c r="AB591" s="277"/>
      <c r="AC591" s="277"/>
      <c r="AD591" s="277"/>
      <c r="AE591" s="277"/>
      <c r="AF591" s="277"/>
      <c r="AG591" s="277"/>
      <c r="AH591" s="277"/>
      <c r="AI591" s="277"/>
      <c r="AJ591" s="277"/>
      <c r="AK591" s="277"/>
      <c r="AL591" s="277"/>
      <c r="AM591" s="277"/>
      <c r="AN591" s="277"/>
      <c r="AO591" s="67"/>
      <c r="AP591" s="90"/>
      <c r="AQ591" s="284"/>
      <c r="AR591" s="284"/>
      <c r="AS591" s="99"/>
      <c r="AT591" s="99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  <c r="BO591" s="90"/>
      <c r="BP591" s="90"/>
      <c r="BQ591" s="90"/>
      <c r="BR591" s="90"/>
      <c r="BS591" s="90"/>
      <c r="BT591" s="90"/>
      <c r="BU591" s="90"/>
      <c r="BV591" s="90"/>
      <c r="BW591" s="90"/>
      <c r="BX591" s="90"/>
      <c r="BY591" s="90"/>
      <c r="BZ591" s="90"/>
      <c r="CA591" s="90"/>
      <c r="CB591" s="90"/>
      <c r="CC591" s="90"/>
      <c r="CD591" s="90"/>
      <c r="CE591" s="90"/>
      <c r="CF591" s="90"/>
      <c r="CG591" s="90"/>
      <c r="CH591" s="90"/>
      <c r="CI591" s="90"/>
      <c r="CJ591" s="90"/>
      <c r="CK591" s="90"/>
      <c r="CL591" s="90"/>
      <c r="CM591" s="90"/>
      <c r="CN591" s="90"/>
      <c r="CO591" s="90"/>
      <c r="CP591" s="90"/>
      <c r="CQ591" s="90"/>
      <c r="CR591" s="90"/>
      <c r="CS591" s="90"/>
      <c r="CT591" s="90"/>
      <c r="CU591" s="90"/>
      <c r="CV591" s="90"/>
      <c r="CW591" s="90"/>
      <c r="CX591" s="90"/>
      <c r="CY591" s="90"/>
      <c r="CZ591" s="90"/>
      <c r="DA591" s="90"/>
      <c r="DB591" s="90"/>
      <c r="DC591" s="90"/>
      <c r="DD591" s="90"/>
      <c r="DE591" s="90"/>
      <c r="DF591" s="90"/>
      <c r="DG591" s="90"/>
      <c r="DH591" s="90"/>
      <c r="DI591" s="90"/>
      <c r="DJ591" s="90"/>
      <c r="DK591" s="90"/>
      <c r="DL591" s="90"/>
    </row>
    <row r="592" s="249" customFormat="1" ht="17.8" customHeight="1" spans="1:116">
      <c r="A592" s="263"/>
      <c r="B592" s="259"/>
      <c r="C592" s="264"/>
      <c r="D592" s="261"/>
      <c r="E592" s="310"/>
      <c r="F592" s="265"/>
      <c r="G592" s="45"/>
      <c r="H592" s="46" t="s">
        <v>47</v>
      </c>
      <c r="I592" s="46">
        <f t="shared" si="101"/>
        <v>0</v>
      </c>
      <c r="J592" s="275"/>
      <c r="K592" s="275"/>
      <c r="L592" s="275"/>
      <c r="M592" s="275"/>
      <c r="N592" s="275"/>
      <c r="O592" s="275"/>
      <c r="P592" s="290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  <c r="AB592" s="275"/>
      <c r="AC592" s="275"/>
      <c r="AD592" s="275"/>
      <c r="AE592" s="275"/>
      <c r="AF592" s="275"/>
      <c r="AG592" s="275"/>
      <c r="AH592" s="275"/>
      <c r="AI592" s="275"/>
      <c r="AJ592" s="275"/>
      <c r="AK592" s="275"/>
      <c r="AL592" s="275"/>
      <c r="AM592" s="275"/>
      <c r="AN592" s="275"/>
      <c r="AO592" s="65"/>
      <c r="AP592" s="285"/>
      <c r="AQ592" s="286"/>
      <c r="AR592" s="286"/>
      <c r="AS592" s="32"/>
      <c r="AT592" s="32"/>
      <c r="AU592" s="285"/>
      <c r="AV592" s="285"/>
      <c r="AW592" s="285"/>
      <c r="AX592" s="285"/>
      <c r="AY592" s="285"/>
      <c r="AZ592" s="285"/>
      <c r="BA592" s="285"/>
      <c r="BB592" s="285"/>
      <c r="BC592" s="285"/>
      <c r="BD592" s="285"/>
      <c r="BE592" s="285"/>
      <c r="BF592" s="285"/>
      <c r="BG592" s="285"/>
      <c r="BH592" s="285"/>
      <c r="BI592" s="285"/>
      <c r="BJ592" s="285"/>
      <c r="BK592" s="285"/>
      <c r="BL592" s="285"/>
      <c r="BM592" s="285"/>
      <c r="BN592" s="285"/>
      <c r="BO592" s="285"/>
      <c r="BP592" s="285"/>
      <c r="BQ592" s="285"/>
      <c r="BR592" s="285"/>
      <c r="BS592" s="285"/>
      <c r="BT592" s="285"/>
      <c r="BU592" s="285"/>
      <c r="BV592" s="285"/>
      <c r="BW592" s="285"/>
      <c r="BX592" s="285"/>
      <c r="BY592" s="285"/>
      <c r="BZ592" s="285"/>
      <c r="CA592" s="285"/>
      <c r="CB592" s="285"/>
      <c r="CC592" s="285"/>
      <c r="CD592" s="285"/>
      <c r="CE592" s="285"/>
      <c r="CF592" s="285"/>
      <c r="CG592" s="285"/>
      <c r="CH592" s="285"/>
      <c r="CI592" s="285"/>
      <c r="CJ592" s="285"/>
      <c r="CK592" s="285"/>
      <c r="CL592" s="285"/>
      <c r="CM592" s="285"/>
      <c r="CN592" s="285"/>
      <c r="CO592" s="285"/>
      <c r="CP592" s="285"/>
      <c r="CQ592" s="285"/>
      <c r="CR592" s="285"/>
      <c r="CS592" s="285"/>
      <c r="CT592" s="285"/>
      <c r="CU592" s="285"/>
      <c r="CV592" s="285"/>
      <c r="CW592" s="285"/>
      <c r="CX592" s="285"/>
      <c r="CY592" s="285"/>
      <c r="CZ592" s="285"/>
      <c r="DA592" s="285"/>
      <c r="DB592" s="285"/>
      <c r="DC592" s="285"/>
      <c r="DD592" s="285"/>
      <c r="DE592" s="285"/>
      <c r="DF592" s="285"/>
      <c r="DG592" s="285"/>
      <c r="DH592" s="285"/>
      <c r="DI592" s="285"/>
      <c r="DJ592" s="285"/>
      <c r="DK592" s="285"/>
      <c r="DL592" s="285"/>
    </row>
    <row r="593" s="248" customFormat="1" ht="17.8" customHeight="1" spans="1:116">
      <c r="A593" s="258">
        <v>243</v>
      </c>
      <c r="B593" s="267"/>
      <c r="C593" s="260"/>
      <c r="D593" s="261"/>
      <c r="E593" s="309"/>
      <c r="F593" s="262" t="s">
        <v>45</v>
      </c>
      <c r="G593" s="39">
        <f t="shared" ref="G593:G597" si="112">E593+I593-I594</f>
        <v>0</v>
      </c>
      <c r="H593" s="40" t="s">
        <v>46</v>
      </c>
      <c r="I593" s="40">
        <f t="shared" ref="I593:I628" si="113">SUM(J593:AO593)</f>
        <v>0</v>
      </c>
      <c r="J593" s="277"/>
      <c r="K593" s="277"/>
      <c r="L593" s="277"/>
      <c r="M593" s="277"/>
      <c r="N593" s="277"/>
      <c r="O593" s="277"/>
      <c r="P593" s="277"/>
      <c r="Q593" s="277"/>
      <c r="R593" s="277"/>
      <c r="S593" s="277"/>
      <c r="T593" s="277"/>
      <c r="U593" s="277"/>
      <c r="V593" s="277"/>
      <c r="W593" s="277"/>
      <c r="X593" s="277"/>
      <c r="Y593" s="277"/>
      <c r="Z593" s="277"/>
      <c r="AA593" s="277"/>
      <c r="AB593" s="277"/>
      <c r="AC593" s="277"/>
      <c r="AD593" s="277"/>
      <c r="AE593" s="277"/>
      <c r="AF593" s="277"/>
      <c r="AG593" s="277"/>
      <c r="AH593" s="277"/>
      <c r="AI593" s="277"/>
      <c r="AJ593" s="277"/>
      <c r="AK593" s="277"/>
      <c r="AL593" s="277"/>
      <c r="AM593" s="277"/>
      <c r="AN593" s="277"/>
      <c r="AO593" s="67"/>
      <c r="AP593" s="90"/>
      <c r="AQ593" s="284"/>
      <c r="AR593" s="284"/>
      <c r="AS593" s="99"/>
      <c r="AT593" s="99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  <c r="BO593" s="90"/>
      <c r="BP593" s="90"/>
      <c r="BQ593" s="90"/>
      <c r="BR593" s="90"/>
      <c r="BS593" s="90"/>
      <c r="BT593" s="90"/>
      <c r="BU593" s="90"/>
      <c r="BV593" s="90"/>
      <c r="BW593" s="90"/>
      <c r="BX593" s="90"/>
      <c r="BY593" s="90"/>
      <c r="BZ593" s="90"/>
      <c r="CA593" s="90"/>
      <c r="CB593" s="90"/>
      <c r="CC593" s="90"/>
      <c r="CD593" s="90"/>
      <c r="CE593" s="90"/>
      <c r="CF593" s="90"/>
      <c r="CG593" s="90"/>
      <c r="CH593" s="90"/>
      <c r="CI593" s="90"/>
      <c r="CJ593" s="90"/>
      <c r="CK593" s="90"/>
      <c r="CL593" s="90"/>
      <c r="CM593" s="90"/>
      <c r="CN593" s="90"/>
      <c r="CO593" s="90"/>
      <c r="CP593" s="90"/>
      <c r="CQ593" s="90"/>
      <c r="CR593" s="90"/>
      <c r="CS593" s="90"/>
      <c r="CT593" s="90"/>
      <c r="CU593" s="90"/>
      <c r="CV593" s="90"/>
      <c r="CW593" s="90"/>
      <c r="CX593" s="90"/>
      <c r="CY593" s="90"/>
      <c r="CZ593" s="90"/>
      <c r="DA593" s="90"/>
      <c r="DB593" s="90"/>
      <c r="DC593" s="90"/>
      <c r="DD593" s="90"/>
      <c r="DE593" s="90"/>
      <c r="DF593" s="90"/>
      <c r="DG593" s="90"/>
      <c r="DH593" s="90"/>
      <c r="DI593" s="90"/>
      <c r="DJ593" s="90"/>
      <c r="DK593" s="90"/>
      <c r="DL593" s="90"/>
    </row>
    <row r="594" s="249" customFormat="1" ht="17.8" customHeight="1" spans="1:116">
      <c r="A594" s="263"/>
      <c r="B594" s="267"/>
      <c r="C594" s="264"/>
      <c r="D594" s="261"/>
      <c r="E594" s="310"/>
      <c r="F594" s="265"/>
      <c r="G594" s="45"/>
      <c r="H594" s="46" t="s">
        <v>47</v>
      </c>
      <c r="I594" s="46">
        <f t="shared" si="113"/>
        <v>0</v>
      </c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  <c r="AB594" s="275"/>
      <c r="AC594" s="275"/>
      <c r="AD594" s="275"/>
      <c r="AE594" s="275"/>
      <c r="AF594" s="275"/>
      <c r="AG594" s="275"/>
      <c r="AH594" s="275"/>
      <c r="AI594" s="275"/>
      <c r="AJ594" s="275"/>
      <c r="AK594" s="275"/>
      <c r="AL594" s="275"/>
      <c r="AM594" s="275"/>
      <c r="AN594" s="275"/>
      <c r="AO594" s="65"/>
      <c r="AP594" s="285"/>
      <c r="AQ594" s="286"/>
      <c r="AR594" s="286"/>
      <c r="AS594" s="32"/>
      <c r="AT594" s="32"/>
      <c r="AU594" s="285"/>
      <c r="AV594" s="285"/>
      <c r="AW594" s="285"/>
      <c r="AX594" s="285"/>
      <c r="AY594" s="285"/>
      <c r="AZ594" s="285"/>
      <c r="BA594" s="285"/>
      <c r="BB594" s="285"/>
      <c r="BC594" s="285"/>
      <c r="BD594" s="285"/>
      <c r="BE594" s="285"/>
      <c r="BF594" s="285"/>
      <c r="BG594" s="285"/>
      <c r="BH594" s="285"/>
      <c r="BI594" s="285"/>
      <c r="BJ594" s="285"/>
      <c r="BK594" s="285"/>
      <c r="BL594" s="285"/>
      <c r="BM594" s="285"/>
      <c r="BN594" s="285"/>
      <c r="BO594" s="285"/>
      <c r="BP594" s="285"/>
      <c r="BQ594" s="285"/>
      <c r="BR594" s="285"/>
      <c r="BS594" s="285"/>
      <c r="BT594" s="285"/>
      <c r="BU594" s="285"/>
      <c r="BV594" s="285"/>
      <c r="BW594" s="285"/>
      <c r="BX594" s="285"/>
      <c r="BY594" s="285"/>
      <c r="BZ594" s="285"/>
      <c r="CA594" s="285"/>
      <c r="CB594" s="285"/>
      <c r="CC594" s="285"/>
      <c r="CD594" s="285"/>
      <c r="CE594" s="285"/>
      <c r="CF594" s="285"/>
      <c r="CG594" s="285"/>
      <c r="CH594" s="285"/>
      <c r="CI594" s="285"/>
      <c r="CJ594" s="285"/>
      <c r="CK594" s="285"/>
      <c r="CL594" s="285"/>
      <c r="CM594" s="285"/>
      <c r="CN594" s="285"/>
      <c r="CO594" s="285"/>
      <c r="CP594" s="285"/>
      <c r="CQ594" s="285"/>
      <c r="CR594" s="285"/>
      <c r="CS594" s="285"/>
      <c r="CT594" s="285"/>
      <c r="CU594" s="285"/>
      <c r="CV594" s="285"/>
      <c r="CW594" s="285"/>
      <c r="CX594" s="285"/>
      <c r="CY594" s="285"/>
      <c r="CZ594" s="285"/>
      <c r="DA594" s="285"/>
      <c r="DB594" s="285"/>
      <c r="DC594" s="285"/>
      <c r="DD594" s="285"/>
      <c r="DE594" s="285"/>
      <c r="DF594" s="285"/>
      <c r="DG594" s="285"/>
      <c r="DH594" s="285"/>
      <c r="DI594" s="285"/>
      <c r="DJ594" s="285"/>
      <c r="DK594" s="285"/>
      <c r="DL594" s="285"/>
    </row>
    <row r="595" s="248" customFormat="1" ht="17.8" customHeight="1" spans="1:116">
      <c r="A595" s="258">
        <v>244</v>
      </c>
      <c r="B595" s="267"/>
      <c r="C595" s="260"/>
      <c r="D595" s="266"/>
      <c r="E595" s="309"/>
      <c r="F595" s="262" t="s">
        <v>45</v>
      </c>
      <c r="G595" s="39">
        <f t="shared" si="112"/>
        <v>0</v>
      </c>
      <c r="H595" s="40" t="s">
        <v>46</v>
      </c>
      <c r="I595" s="40">
        <f t="shared" si="113"/>
        <v>0</v>
      </c>
      <c r="J595" s="277"/>
      <c r="K595" s="277"/>
      <c r="L595" s="277"/>
      <c r="M595" s="277"/>
      <c r="N595" s="277"/>
      <c r="O595" s="277"/>
      <c r="P595" s="277"/>
      <c r="Q595" s="277"/>
      <c r="R595" s="277"/>
      <c r="S595" s="277"/>
      <c r="T595" s="277"/>
      <c r="U595" s="277"/>
      <c r="V595" s="277"/>
      <c r="W595" s="277"/>
      <c r="X595" s="277"/>
      <c r="Y595" s="277"/>
      <c r="Z595" s="277"/>
      <c r="AA595" s="277"/>
      <c r="AB595" s="277"/>
      <c r="AC595" s="277"/>
      <c r="AD595" s="277"/>
      <c r="AE595" s="277"/>
      <c r="AF595" s="277"/>
      <c r="AG595" s="277"/>
      <c r="AH595" s="277"/>
      <c r="AI595" s="277"/>
      <c r="AJ595" s="277"/>
      <c r="AK595" s="277"/>
      <c r="AL595" s="277"/>
      <c r="AM595" s="277"/>
      <c r="AN595" s="277"/>
      <c r="AO595" s="67"/>
      <c r="AP595" s="90"/>
      <c r="AQ595" s="284"/>
      <c r="AR595" s="284"/>
      <c r="AS595" s="99"/>
      <c r="AT595" s="99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  <c r="BO595" s="90"/>
      <c r="BP595" s="90"/>
      <c r="BQ595" s="90"/>
      <c r="BR595" s="90"/>
      <c r="BS595" s="90"/>
      <c r="BT595" s="90"/>
      <c r="BU595" s="90"/>
      <c r="BV595" s="90"/>
      <c r="BW595" s="90"/>
      <c r="BX595" s="90"/>
      <c r="BY595" s="90"/>
      <c r="BZ595" s="90"/>
      <c r="CA595" s="90"/>
      <c r="CB595" s="90"/>
      <c r="CC595" s="90"/>
      <c r="CD595" s="90"/>
      <c r="CE595" s="90"/>
      <c r="CF595" s="90"/>
      <c r="CG595" s="90"/>
      <c r="CH595" s="90"/>
      <c r="CI595" s="90"/>
      <c r="CJ595" s="90"/>
      <c r="CK595" s="90"/>
      <c r="CL595" s="90"/>
      <c r="CM595" s="90"/>
      <c r="CN595" s="90"/>
      <c r="CO595" s="90"/>
      <c r="CP595" s="90"/>
      <c r="CQ595" s="90"/>
      <c r="CR595" s="90"/>
      <c r="CS595" s="90"/>
      <c r="CT595" s="90"/>
      <c r="CU595" s="90"/>
      <c r="CV595" s="90"/>
      <c r="CW595" s="90"/>
      <c r="CX595" s="90"/>
      <c r="CY595" s="90"/>
      <c r="CZ595" s="90"/>
      <c r="DA595" s="90"/>
      <c r="DB595" s="90"/>
      <c r="DC595" s="90"/>
      <c r="DD595" s="90"/>
      <c r="DE595" s="90"/>
      <c r="DF595" s="90"/>
      <c r="DG595" s="90"/>
      <c r="DH595" s="90"/>
      <c r="DI595" s="90"/>
      <c r="DJ595" s="90"/>
      <c r="DK595" s="90"/>
      <c r="DL595" s="90"/>
    </row>
    <row r="596" s="249" customFormat="1" ht="17.8" customHeight="1" spans="1:116">
      <c r="A596" s="263"/>
      <c r="B596" s="267"/>
      <c r="C596" s="264"/>
      <c r="D596" s="261"/>
      <c r="E596" s="310"/>
      <c r="F596" s="265"/>
      <c r="G596" s="45"/>
      <c r="H596" s="46" t="s">
        <v>47</v>
      </c>
      <c r="I596" s="46">
        <f t="shared" si="113"/>
        <v>0</v>
      </c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  <c r="AB596" s="275"/>
      <c r="AC596" s="275"/>
      <c r="AD596" s="275"/>
      <c r="AE596" s="275"/>
      <c r="AF596" s="275"/>
      <c r="AG596" s="275"/>
      <c r="AH596" s="275"/>
      <c r="AI596" s="275"/>
      <c r="AJ596" s="275"/>
      <c r="AK596" s="275"/>
      <c r="AL596" s="275"/>
      <c r="AM596" s="275"/>
      <c r="AN596" s="275"/>
      <c r="AO596" s="65"/>
      <c r="AP596" s="285"/>
      <c r="AQ596" s="286"/>
      <c r="AR596" s="286"/>
      <c r="AS596" s="32"/>
      <c r="AT596" s="32"/>
      <c r="AU596" s="285"/>
      <c r="AV596" s="285"/>
      <c r="AW596" s="285"/>
      <c r="AX596" s="285"/>
      <c r="AY596" s="285"/>
      <c r="AZ596" s="285"/>
      <c r="BA596" s="285"/>
      <c r="BB596" s="285"/>
      <c r="BC596" s="285"/>
      <c r="BD596" s="285"/>
      <c r="BE596" s="285"/>
      <c r="BF596" s="285"/>
      <c r="BG596" s="285"/>
      <c r="BH596" s="285"/>
      <c r="BI596" s="285"/>
      <c r="BJ596" s="285"/>
      <c r="BK596" s="285"/>
      <c r="BL596" s="285"/>
      <c r="BM596" s="285"/>
      <c r="BN596" s="285"/>
      <c r="BO596" s="285"/>
      <c r="BP596" s="285"/>
      <c r="BQ596" s="285"/>
      <c r="BR596" s="285"/>
      <c r="BS596" s="285"/>
      <c r="BT596" s="285"/>
      <c r="BU596" s="285"/>
      <c r="BV596" s="285"/>
      <c r="BW596" s="285"/>
      <c r="BX596" s="285"/>
      <c r="BY596" s="285"/>
      <c r="BZ596" s="285"/>
      <c r="CA596" s="285"/>
      <c r="CB596" s="285"/>
      <c r="CC596" s="285"/>
      <c r="CD596" s="285"/>
      <c r="CE596" s="285"/>
      <c r="CF596" s="285"/>
      <c r="CG596" s="285"/>
      <c r="CH596" s="285"/>
      <c r="CI596" s="285"/>
      <c r="CJ596" s="285"/>
      <c r="CK596" s="285"/>
      <c r="CL596" s="285"/>
      <c r="CM596" s="285"/>
      <c r="CN596" s="285"/>
      <c r="CO596" s="285"/>
      <c r="CP596" s="285"/>
      <c r="CQ596" s="285"/>
      <c r="CR596" s="285"/>
      <c r="CS596" s="285"/>
      <c r="CT596" s="285"/>
      <c r="CU596" s="285"/>
      <c r="CV596" s="285"/>
      <c r="CW596" s="285"/>
      <c r="CX596" s="285"/>
      <c r="CY596" s="285"/>
      <c r="CZ596" s="285"/>
      <c r="DA596" s="285"/>
      <c r="DB596" s="285"/>
      <c r="DC596" s="285"/>
      <c r="DD596" s="285"/>
      <c r="DE596" s="285"/>
      <c r="DF596" s="285"/>
      <c r="DG596" s="285"/>
      <c r="DH596" s="285"/>
      <c r="DI596" s="285"/>
      <c r="DJ596" s="285"/>
      <c r="DK596" s="285"/>
      <c r="DL596" s="285"/>
    </row>
    <row r="597" s="248" customFormat="1" ht="17.8" customHeight="1" spans="1:116">
      <c r="A597" s="258">
        <v>245</v>
      </c>
      <c r="B597" s="267"/>
      <c r="C597" s="260"/>
      <c r="D597" s="261"/>
      <c r="E597" s="309"/>
      <c r="F597" s="262" t="s">
        <v>45</v>
      </c>
      <c r="G597" s="39">
        <f t="shared" si="112"/>
        <v>0</v>
      </c>
      <c r="H597" s="40" t="s">
        <v>46</v>
      </c>
      <c r="I597" s="40">
        <f t="shared" si="113"/>
        <v>0</v>
      </c>
      <c r="J597" s="277"/>
      <c r="K597" s="277"/>
      <c r="L597" s="277"/>
      <c r="M597" s="277"/>
      <c r="N597" s="277"/>
      <c r="O597" s="277"/>
      <c r="P597" s="277"/>
      <c r="Q597" s="277"/>
      <c r="R597" s="277"/>
      <c r="S597" s="277"/>
      <c r="T597" s="277"/>
      <c r="U597" s="277"/>
      <c r="V597" s="277"/>
      <c r="W597" s="277"/>
      <c r="X597" s="277"/>
      <c r="Y597" s="277"/>
      <c r="Z597" s="277"/>
      <c r="AA597" s="277"/>
      <c r="AB597" s="277"/>
      <c r="AC597" s="277"/>
      <c r="AD597" s="277"/>
      <c r="AE597" s="277"/>
      <c r="AF597" s="277"/>
      <c r="AG597" s="277"/>
      <c r="AH597" s="277"/>
      <c r="AI597" s="277"/>
      <c r="AJ597" s="277"/>
      <c r="AK597" s="277"/>
      <c r="AL597" s="277"/>
      <c r="AM597" s="277"/>
      <c r="AN597" s="277"/>
      <c r="AO597" s="67"/>
      <c r="AP597" s="90"/>
      <c r="AQ597" s="284"/>
      <c r="AR597" s="284"/>
      <c r="AS597" s="99"/>
      <c r="AT597" s="99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  <c r="BO597" s="90"/>
      <c r="BP597" s="90"/>
      <c r="BQ597" s="90"/>
      <c r="BR597" s="90"/>
      <c r="BS597" s="90"/>
      <c r="BT597" s="90"/>
      <c r="BU597" s="90"/>
      <c r="BV597" s="90"/>
      <c r="BW597" s="90"/>
      <c r="BX597" s="90"/>
      <c r="BY597" s="90"/>
      <c r="BZ597" s="90"/>
      <c r="CA597" s="90"/>
      <c r="CB597" s="90"/>
      <c r="CC597" s="90"/>
      <c r="CD597" s="90"/>
      <c r="CE597" s="90"/>
      <c r="CF597" s="90"/>
      <c r="CG597" s="90"/>
      <c r="CH597" s="90"/>
      <c r="CI597" s="90"/>
      <c r="CJ597" s="90"/>
      <c r="CK597" s="90"/>
      <c r="CL597" s="90"/>
      <c r="CM597" s="90"/>
      <c r="CN597" s="90"/>
      <c r="CO597" s="90"/>
      <c r="CP597" s="90"/>
      <c r="CQ597" s="90"/>
      <c r="CR597" s="90"/>
      <c r="CS597" s="90"/>
      <c r="CT597" s="90"/>
      <c r="CU597" s="90"/>
      <c r="CV597" s="90"/>
      <c r="CW597" s="90"/>
      <c r="CX597" s="90"/>
      <c r="CY597" s="90"/>
      <c r="CZ597" s="90"/>
      <c r="DA597" s="90"/>
      <c r="DB597" s="90"/>
      <c r="DC597" s="90"/>
      <c r="DD597" s="90"/>
      <c r="DE597" s="90"/>
      <c r="DF597" s="90"/>
      <c r="DG597" s="90"/>
      <c r="DH597" s="90"/>
      <c r="DI597" s="90"/>
      <c r="DJ597" s="90"/>
      <c r="DK597" s="90"/>
      <c r="DL597" s="90"/>
    </row>
    <row r="598" s="249" customFormat="1" ht="17.8" customHeight="1" spans="1:116">
      <c r="A598" s="263"/>
      <c r="B598" s="267"/>
      <c r="C598" s="264"/>
      <c r="D598" s="261"/>
      <c r="E598" s="310"/>
      <c r="F598" s="265"/>
      <c r="G598" s="45"/>
      <c r="H598" s="46" t="s">
        <v>47</v>
      </c>
      <c r="I598" s="46">
        <f t="shared" si="113"/>
        <v>0</v>
      </c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  <c r="AB598" s="275"/>
      <c r="AC598" s="275"/>
      <c r="AD598" s="275"/>
      <c r="AE598" s="275"/>
      <c r="AF598" s="275"/>
      <c r="AG598" s="275"/>
      <c r="AH598" s="275"/>
      <c r="AI598" s="275"/>
      <c r="AJ598" s="275"/>
      <c r="AK598" s="275"/>
      <c r="AL598" s="275"/>
      <c r="AM598" s="275"/>
      <c r="AN598" s="275"/>
      <c r="AO598" s="65"/>
      <c r="AP598" s="285"/>
      <c r="AQ598" s="286"/>
      <c r="AR598" s="286"/>
      <c r="AS598" s="32"/>
      <c r="AT598" s="32"/>
      <c r="AU598" s="285"/>
      <c r="AV598" s="285"/>
      <c r="AW598" s="285"/>
      <c r="AX598" s="285"/>
      <c r="AY598" s="285"/>
      <c r="AZ598" s="285"/>
      <c r="BA598" s="285"/>
      <c r="BB598" s="285"/>
      <c r="BC598" s="285"/>
      <c r="BD598" s="285"/>
      <c r="BE598" s="285"/>
      <c r="BF598" s="285"/>
      <c r="BG598" s="285"/>
      <c r="BH598" s="285"/>
      <c r="BI598" s="285"/>
      <c r="BJ598" s="285"/>
      <c r="BK598" s="285"/>
      <c r="BL598" s="285"/>
      <c r="BM598" s="285"/>
      <c r="BN598" s="285"/>
      <c r="BO598" s="285"/>
      <c r="BP598" s="285"/>
      <c r="BQ598" s="285"/>
      <c r="BR598" s="285"/>
      <c r="BS598" s="285"/>
      <c r="BT598" s="285"/>
      <c r="BU598" s="285"/>
      <c r="BV598" s="285"/>
      <c r="BW598" s="285"/>
      <c r="BX598" s="285"/>
      <c r="BY598" s="285"/>
      <c r="BZ598" s="285"/>
      <c r="CA598" s="285"/>
      <c r="CB598" s="285"/>
      <c r="CC598" s="285"/>
      <c r="CD598" s="285"/>
      <c r="CE598" s="285"/>
      <c r="CF598" s="285"/>
      <c r="CG598" s="285"/>
      <c r="CH598" s="285"/>
      <c r="CI598" s="285"/>
      <c r="CJ598" s="285"/>
      <c r="CK598" s="285"/>
      <c r="CL598" s="285"/>
      <c r="CM598" s="285"/>
      <c r="CN598" s="285"/>
      <c r="CO598" s="285"/>
      <c r="CP598" s="285"/>
      <c r="CQ598" s="285"/>
      <c r="CR598" s="285"/>
      <c r="CS598" s="285"/>
      <c r="CT598" s="285"/>
      <c r="CU598" s="285"/>
      <c r="CV598" s="285"/>
      <c r="CW598" s="285"/>
      <c r="CX598" s="285"/>
      <c r="CY598" s="285"/>
      <c r="CZ598" s="285"/>
      <c r="DA598" s="285"/>
      <c r="DB598" s="285"/>
      <c r="DC598" s="285"/>
      <c r="DD598" s="285"/>
      <c r="DE598" s="285"/>
      <c r="DF598" s="285"/>
      <c r="DG598" s="285"/>
      <c r="DH598" s="285"/>
      <c r="DI598" s="285"/>
      <c r="DJ598" s="285"/>
      <c r="DK598" s="285"/>
      <c r="DL598" s="285"/>
    </row>
    <row r="599" s="248" customFormat="1" ht="17.8" customHeight="1" spans="1:116">
      <c r="A599" s="258">
        <v>246</v>
      </c>
      <c r="B599" s="267"/>
      <c r="C599" s="260"/>
      <c r="D599" s="266"/>
      <c r="E599" s="309"/>
      <c r="F599" s="262" t="s">
        <v>45</v>
      </c>
      <c r="G599" s="39">
        <f t="shared" ref="G599:G603" si="114">E599+I599-I600</f>
        <v>0</v>
      </c>
      <c r="H599" s="40" t="s">
        <v>46</v>
      </c>
      <c r="I599" s="40">
        <f t="shared" si="113"/>
        <v>0</v>
      </c>
      <c r="J599" s="277"/>
      <c r="K599" s="277"/>
      <c r="L599" s="277"/>
      <c r="M599" s="277"/>
      <c r="N599" s="277"/>
      <c r="O599" s="277"/>
      <c r="P599" s="277"/>
      <c r="Q599" s="277"/>
      <c r="R599" s="277"/>
      <c r="S599" s="277"/>
      <c r="T599" s="277"/>
      <c r="U599" s="277"/>
      <c r="V599" s="277"/>
      <c r="W599" s="277"/>
      <c r="X599" s="277"/>
      <c r="Y599" s="277"/>
      <c r="Z599" s="277"/>
      <c r="AA599" s="277"/>
      <c r="AB599" s="277"/>
      <c r="AC599" s="277"/>
      <c r="AD599" s="277"/>
      <c r="AE599" s="277"/>
      <c r="AF599" s="277"/>
      <c r="AG599" s="277"/>
      <c r="AH599" s="277"/>
      <c r="AI599" s="277"/>
      <c r="AJ599" s="277"/>
      <c r="AK599" s="277"/>
      <c r="AL599" s="277"/>
      <c r="AM599" s="277"/>
      <c r="AN599" s="277"/>
      <c r="AO599" s="67"/>
      <c r="AP599" s="90"/>
      <c r="AQ599" s="284"/>
      <c r="AR599" s="284"/>
      <c r="AS599" s="99"/>
      <c r="AT599" s="99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  <c r="BO599" s="90"/>
      <c r="BP599" s="90"/>
      <c r="BQ599" s="90"/>
      <c r="BR599" s="90"/>
      <c r="BS599" s="90"/>
      <c r="BT599" s="90"/>
      <c r="BU599" s="90"/>
      <c r="BV599" s="90"/>
      <c r="BW599" s="90"/>
      <c r="BX599" s="90"/>
      <c r="BY599" s="90"/>
      <c r="BZ599" s="90"/>
      <c r="CA599" s="90"/>
      <c r="CB599" s="90"/>
      <c r="CC599" s="90"/>
      <c r="CD599" s="90"/>
      <c r="CE599" s="90"/>
      <c r="CF599" s="90"/>
      <c r="CG599" s="90"/>
      <c r="CH599" s="90"/>
      <c r="CI599" s="90"/>
      <c r="CJ599" s="90"/>
      <c r="CK599" s="90"/>
      <c r="CL599" s="90"/>
      <c r="CM599" s="90"/>
      <c r="CN599" s="90"/>
      <c r="CO599" s="90"/>
      <c r="CP599" s="90"/>
      <c r="CQ599" s="90"/>
      <c r="CR599" s="90"/>
      <c r="CS599" s="90"/>
      <c r="CT599" s="90"/>
      <c r="CU599" s="90"/>
      <c r="CV599" s="90"/>
      <c r="CW599" s="90"/>
      <c r="CX599" s="90"/>
      <c r="CY599" s="90"/>
      <c r="CZ599" s="90"/>
      <c r="DA599" s="90"/>
      <c r="DB599" s="90"/>
      <c r="DC599" s="90"/>
      <c r="DD599" s="90"/>
      <c r="DE599" s="90"/>
      <c r="DF599" s="90"/>
      <c r="DG599" s="90"/>
      <c r="DH599" s="90"/>
      <c r="DI599" s="90"/>
      <c r="DJ599" s="90"/>
      <c r="DK599" s="90"/>
      <c r="DL599" s="90"/>
    </row>
    <row r="600" s="249" customFormat="1" ht="17.8" customHeight="1" spans="1:116">
      <c r="A600" s="263"/>
      <c r="B600" s="267"/>
      <c r="C600" s="264"/>
      <c r="D600" s="261"/>
      <c r="E600" s="310"/>
      <c r="F600" s="265"/>
      <c r="G600" s="45"/>
      <c r="H600" s="46" t="s">
        <v>47</v>
      </c>
      <c r="I600" s="46">
        <f t="shared" si="113"/>
        <v>0</v>
      </c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  <c r="AB600" s="275"/>
      <c r="AC600" s="275"/>
      <c r="AD600" s="275"/>
      <c r="AE600" s="275"/>
      <c r="AF600" s="275"/>
      <c r="AG600" s="275"/>
      <c r="AH600" s="275"/>
      <c r="AI600" s="275"/>
      <c r="AJ600" s="275"/>
      <c r="AK600" s="275"/>
      <c r="AL600" s="275"/>
      <c r="AM600" s="275"/>
      <c r="AN600" s="275"/>
      <c r="AO600" s="65"/>
      <c r="AP600" s="285"/>
      <c r="AQ600" s="286"/>
      <c r="AR600" s="286"/>
      <c r="AS600" s="32"/>
      <c r="AT600" s="32"/>
      <c r="AU600" s="285"/>
      <c r="AV600" s="285"/>
      <c r="AW600" s="285"/>
      <c r="AX600" s="285"/>
      <c r="AY600" s="285"/>
      <c r="AZ600" s="285"/>
      <c r="BA600" s="285"/>
      <c r="BB600" s="285"/>
      <c r="BC600" s="285"/>
      <c r="BD600" s="285"/>
      <c r="BE600" s="285"/>
      <c r="BF600" s="285"/>
      <c r="BG600" s="285"/>
      <c r="BH600" s="285"/>
      <c r="BI600" s="285"/>
      <c r="BJ600" s="285"/>
      <c r="BK600" s="285"/>
      <c r="BL600" s="285"/>
      <c r="BM600" s="285"/>
      <c r="BN600" s="285"/>
      <c r="BO600" s="285"/>
      <c r="BP600" s="285"/>
      <c r="BQ600" s="285"/>
      <c r="BR600" s="285"/>
      <c r="BS600" s="285"/>
      <c r="BT600" s="285"/>
      <c r="BU600" s="285"/>
      <c r="BV600" s="285"/>
      <c r="BW600" s="285"/>
      <c r="BX600" s="285"/>
      <c r="BY600" s="285"/>
      <c r="BZ600" s="285"/>
      <c r="CA600" s="285"/>
      <c r="CB600" s="285"/>
      <c r="CC600" s="285"/>
      <c r="CD600" s="285"/>
      <c r="CE600" s="285"/>
      <c r="CF600" s="285"/>
      <c r="CG600" s="285"/>
      <c r="CH600" s="285"/>
      <c r="CI600" s="285"/>
      <c r="CJ600" s="285"/>
      <c r="CK600" s="285"/>
      <c r="CL600" s="285"/>
      <c r="CM600" s="285"/>
      <c r="CN600" s="285"/>
      <c r="CO600" s="285"/>
      <c r="CP600" s="285"/>
      <c r="CQ600" s="285"/>
      <c r="CR600" s="285"/>
      <c r="CS600" s="285"/>
      <c r="CT600" s="285"/>
      <c r="CU600" s="285"/>
      <c r="CV600" s="285"/>
      <c r="CW600" s="285"/>
      <c r="CX600" s="285"/>
      <c r="CY600" s="285"/>
      <c r="CZ600" s="285"/>
      <c r="DA600" s="285"/>
      <c r="DB600" s="285"/>
      <c r="DC600" s="285"/>
      <c r="DD600" s="285"/>
      <c r="DE600" s="285"/>
      <c r="DF600" s="285"/>
      <c r="DG600" s="285"/>
      <c r="DH600" s="285"/>
      <c r="DI600" s="285"/>
      <c r="DJ600" s="285"/>
      <c r="DK600" s="285"/>
      <c r="DL600" s="285"/>
    </row>
    <row r="601" s="248" customFormat="1" ht="17.8" customHeight="1" spans="1:116">
      <c r="A601" s="258">
        <v>247</v>
      </c>
      <c r="B601" s="259"/>
      <c r="C601" s="260"/>
      <c r="D601" s="261"/>
      <c r="E601" s="309"/>
      <c r="F601" s="262" t="s">
        <v>45</v>
      </c>
      <c r="G601" s="39">
        <f t="shared" si="114"/>
        <v>0</v>
      </c>
      <c r="H601" s="40" t="s">
        <v>46</v>
      </c>
      <c r="I601" s="40">
        <f t="shared" si="113"/>
        <v>0</v>
      </c>
      <c r="J601" s="277"/>
      <c r="K601" s="277"/>
      <c r="L601" s="277"/>
      <c r="M601" s="277"/>
      <c r="N601" s="277"/>
      <c r="O601" s="277"/>
      <c r="P601" s="277"/>
      <c r="Q601" s="277"/>
      <c r="R601" s="277"/>
      <c r="S601" s="277"/>
      <c r="T601" s="277"/>
      <c r="U601" s="277"/>
      <c r="V601" s="277"/>
      <c r="W601" s="277"/>
      <c r="X601" s="277"/>
      <c r="Y601" s="277"/>
      <c r="Z601" s="277"/>
      <c r="AA601" s="277"/>
      <c r="AB601" s="277"/>
      <c r="AC601" s="277"/>
      <c r="AD601" s="277"/>
      <c r="AE601" s="277"/>
      <c r="AF601" s="277"/>
      <c r="AG601" s="277"/>
      <c r="AH601" s="277"/>
      <c r="AI601" s="277"/>
      <c r="AJ601" s="277"/>
      <c r="AK601" s="277"/>
      <c r="AL601" s="277"/>
      <c r="AM601" s="277"/>
      <c r="AN601" s="277"/>
      <c r="AO601" s="67"/>
      <c r="AP601" s="90"/>
      <c r="AQ601" s="284"/>
      <c r="AR601" s="284"/>
      <c r="AS601" s="99"/>
      <c r="AT601" s="99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  <c r="BO601" s="90"/>
      <c r="BP601" s="90"/>
      <c r="BQ601" s="90"/>
      <c r="BR601" s="90"/>
      <c r="BS601" s="90"/>
      <c r="BT601" s="90"/>
      <c r="BU601" s="90"/>
      <c r="BV601" s="90"/>
      <c r="BW601" s="90"/>
      <c r="BX601" s="90"/>
      <c r="BY601" s="90"/>
      <c r="BZ601" s="90"/>
      <c r="CA601" s="90"/>
      <c r="CB601" s="90"/>
      <c r="CC601" s="90"/>
      <c r="CD601" s="90"/>
      <c r="CE601" s="90"/>
      <c r="CF601" s="90"/>
      <c r="CG601" s="90"/>
      <c r="CH601" s="90"/>
      <c r="CI601" s="90"/>
      <c r="CJ601" s="90"/>
      <c r="CK601" s="90"/>
      <c r="CL601" s="90"/>
      <c r="CM601" s="90"/>
      <c r="CN601" s="90"/>
      <c r="CO601" s="90"/>
      <c r="CP601" s="90"/>
      <c r="CQ601" s="90"/>
      <c r="CR601" s="90"/>
      <c r="CS601" s="90"/>
      <c r="CT601" s="90"/>
      <c r="CU601" s="90"/>
      <c r="CV601" s="90"/>
      <c r="CW601" s="90"/>
      <c r="CX601" s="90"/>
      <c r="CY601" s="90"/>
      <c r="CZ601" s="90"/>
      <c r="DA601" s="90"/>
      <c r="DB601" s="90"/>
      <c r="DC601" s="90"/>
      <c r="DD601" s="90"/>
      <c r="DE601" s="90"/>
      <c r="DF601" s="90"/>
      <c r="DG601" s="90"/>
      <c r="DH601" s="90"/>
      <c r="DI601" s="90"/>
      <c r="DJ601" s="90"/>
      <c r="DK601" s="90"/>
      <c r="DL601" s="90"/>
    </row>
    <row r="602" s="249" customFormat="1" ht="17.8" customHeight="1" spans="1:116">
      <c r="A602" s="263"/>
      <c r="B602" s="259"/>
      <c r="C602" s="264"/>
      <c r="D602" s="261"/>
      <c r="E602" s="310"/>
      <c r="F602" s="265"/>
      <c r="G602" s="45"/>
      <c r="H602" s="46" t="s">
        <v>47</v>
      </c>
      <c r="I602" s="46">
        <f t="shared" si="113"/>
        <v>0</v>
      </c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  <c r="AB602" s="275"/>
      <c r="AC602" s="275"/>
      <c r="AD602" s="275"/>
      <c r="AE602" s="275"/>
      <c r="AF602" s="275"/>
      <c r="AG602" s="275"/>
      <c r="AH602" s="275"/>
      <c r="AI602" s="275"/>
      <c r="AJ602" s="275"/>
      <c r="AK602" s="275"/>
      <c r="AL602" s="275"/>
      <c r="AM602" s="275"/>
      <c r="AN602" s="275"/>
      <c r="AO602" s="65"/>
      <c r="AP602" s="285"/>
      <c r="AQ602" s="286"/>
      <c r="AR602" s="286"/>
      <c r="AS602" s="32"/>
      <c r="AT602" s="32"/>
      <c r="AU602" s="285"/>
      <c r="AV602" s="285"/>
      <c r="AW602" s="285"/>
      <c r="AX602" s="285"/>
      <c r="AY602" s="285"/>
      <c r="AZ602" s="285"/>
      <c r="BA602" s="285"/>
      <c r="BB602" s="285"/>
      <c r="BC602" s="285"/>
      <c r="BD602" s="285"/>
      <c r="BE602" s="285"/>
      <c r="BF602" s="285"/>
      <c r="BG602" s="285"/>
      <c r="BH602" s="285"/>
      <c r="BI602" s="285"/>
      <c r="BJ602" s="285"/>
      <c r="BK602" s="285"/>
      <c r="BL602" s="285"/>
      <c r="BM602" s="285"/>
      <c r="BN602" s="285"/>
      <c r="BO602" s="285"/>
      <c r="BP602" s="285"/>
      <c r="BQ602" s="285"/>
      <c r="BR602" s="285"/>
      <c r="BS602" s="285"/>
      <c r="BT602" s="285"/>
      <c r="BU602" s="285"/>
      <c r="BV602" s="285"/>
      <c r="BW602" s="285"/>
      <c r="BX602" s="285"/>
      <c r="BY602" s="285"/>
      <c r="BZ602" s="285"/>
      <c r="CA602" s="285"/>
      <c r="CB602" s="285"/>
      <c r="CC602" s="285"/>
      <c r="CD602" s="285"/>
      <c r="CE602" s="285"/>
      <c r="CF602" s="285"/>
      <c r="CG602" s="285"/>
      <c r="CH602" s="285"/>
      <c r="CI602" s="285"/>
      <c r="CJ602" s="285"/>
      <c r="CK602" s="285"/>
      <c r="CL602" s="285"/>
      <c r="CM602" s="285"/>
      <c r="CN602" s="285"/>
      <c r="CO602" s="285"/>
      <c r="CP602" s="285"/>
      <c r="CQ602" s="285"/>
      <c r="CR602" s="285"/>
      <c r="CS602" s="285"/>
      <c r="CT602" s="285"/>
      <c r="CU602" s="285"/>
      <c r="CV602" s="285"/>
      <c r="CW602" s="285"/>
      <c r="CX602" s="285"/>
      <c r="CY602" s="285"/>
      <c r="CZ602" s="285"/>
      <c r="DA602" s="285"/>
      <c r="DB602" s="285"/>
      <c r="DC602" s="285"/>
      <c r="DD602" s="285"/>
      <c r="DE602" s="285"/>
      <c r="DF602" s="285"/>
      <c r="DG602" s="285"/>
      <c r="DH602" s="285"/>
      <c r="DI602" s="285"/>
      <c r="DJ602" s="285"/>
      <c r="DK602" s="285"/>
      <c r="DL602" s="285"/>
    </row>
    <row r="603" s="248" customFormat="1" ht="17.8" customHeight="1" spans="1:116">
      <c r="A603" s="258">
        <v>248</v>
      </c>
      <c r="B603" s="267"/>
      <c r="C603" s="260"/>
      <c r="D603" s="266"/>
      <c r="E603" s="309"/>
      <c r="F603" s="262" t="s">
        <v>45</v>
      </c>
      <c r="G603" s="39">
        <f t="shared" si="114"/>
        <v>0</v>
      </c>
      <c r="H603" s="40" t="s">
        <v>46</v>
      </c>
      <c r="I603" s="40">
        <f t="shared" si="113"/>
        <v>0</v>
      </c>
      <c r="J603" s="277"/>
      <c r="K603" s="277"/>
      <c r="L603" s="277"/>
      <c r="M603" s="277"/>
      <c r="N603" s="277"/>
      <c r="O603" s="277"/>
      <c r="P603" s="277"/>
      <c r="Q603" s="277"/>
      <c r="R603" s="277"/>
      <c r="S603" s="277"/>
      <c r="T603" s="277"/>
      <c r="U603" s="277"/>
      <c r="V603" s="277"/>
      <c r="W603" s="277"/>
      <c r="X603" s="277"/>
      <c r="Y603" s="277"/>
      <c r="Z603" s="277"/>
      <c r="AA603" s="277"/>
      <c r="AB603" s="277"/>
      <c r="AC603" s="277"/>
      <c r="AD603" s="277"/>
      <c r="AE603" s="277"/>
      <c r="AF603" s="277"/>
      <c r="AG603" s="277"/>
      <c r="AH603" s="277"/>
      <c r="AI603" s="277"/>
      <c r="AJ603" s="277"/>
      <c r="AK603" s="277"/>
      <c r="AL603" s="277"/>
      <c r="AM603" s="277"/>
      <c r="AN603" s="277"/>
      <c r="AO603" s="67"/>
      <c r="AP603" s="90"/>
      <c r="AQ603" s="284"/>
      <c r="AR603" s="284"/>
      <c r="AS603" s="99"/>
      <c r="AT603" s="99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  <c r="BO603" s="90"/>
      <c r="BP603" s="90"/>
      <c r="BQ603" s="90"/>
      <c r="BR603" s="90"/>
      <c r="BS603" s="90"/>
      <c r="BT603" s="90"/>
      <c r="BU603" s="90"/>
      <c r="BV603" s="90"/>
      <c r="BW603" s="90"/>
      <c r="BX603" s="90"/>
      <c r="BY603" s="90"/>
      <c r="BZ603" s="90"/>
      <c r="CA603" s="90"/>
      <c r="CB603" s="90"/>
      <c r="CC603" s="90"/>
      <c r="CD603" s="90"/>
      <c r="CE603" s="90"/>
      <c r="CF603" s="90"/>
      <c r="CG603" s="90"/>
      <c r="CH603" s="90"/>
      <c r="CI603" s="90"/>
      <c r="CJ603" s="90"/>
      <c r="CK603" s="90"/>
      <c r="CL603" s="90"/>
      <c r="CM603" s="90"/>
      <c r="CN603" s="90"/>
      <c r="CO603" s="90"/>
      <c r="CP603" s="90"/>
      <c r="CQ603" s="90"/>
      <c r="CR603" s="90"/>
      <c r="CS603" s="90"/>
      <c r="CT603" s="90"/>
      <c r="CU603" s="90"/>
      <c r="CV603" s="90"/>
      <c r="CW603" s="90"/>
      <c r="CX603" s="90"/>
      <c r="CY603" s="90"/>
      <c r="CZ603" s="90"/>
      <c r="DA603" s="90"/>
      <c r="DB603" s="90"/>
      <c r="DC603" s="90"/>
      <c r="DD603" s="90"/>
      <c r="DE603" s="90"/>
      <c r="DF603" s="90"/>
      <c r="DG603" s="90"/>
      <c r="DH603" s="90"/>
      <c r="DI603" s="90"/>
      <c r="DJ603" s="90"/>
      <c r="DK603" s="90"/>
      <c r="DL603" s="90"/>
    </row>
    <row r="604" s="249" customFormat="1" ht="17.8" customHeight="1" spans="1:116">
      <c r="A604" s="263"/>
      <c r="B604" s="267"/>
      <c r="C604" s="264"/>
      <c r="D604" s="261"/>
      <c r="E604" s="310"/>
      <c r="F604" s="265"/>
      <c r="G604" s="45"/>
      <c r="H604" s="46" t="s">
        <v>47</v>
      </c>
      <c r="I604" s="46">
        <f t="shared" si="113"/>
        <v>0</v>
      </c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  <c r="AB604" s="275"/>
      <c r="AC604" s="275"/>
      <c r="AD604" s="275"/>
      <c r="AE604" s="275"/>
      <c r="AF604" s="275"/>
      <c r="AG604" s="275"/>
      <c r="AH604" s="275"/>
      <c r="AI604" s="275"/>
      <c r="AJ604" s="275"/>
      <c r="AK604" s="275"/>
      <c r="AL604" s="275"/>
      <c r="AM604" s="275"/>
      <c r="AN604" s="275"/>
      <c r="AO604" s="65"/>
      <c r="AP604" s="285"/>
      <c r="AQ604" s="286"/>
      <c r="AR604" s="286"/>
      <c r="AS604" s="32"/>
      <c r="AT604" s="32"/>
      <c r="AU604" s="285"/>
      <c r="AV604" s="285"/>
      <c r="AW604" s="285"/>
      <c r="AX604" s="285"/>
      <c r="AY604" s="285"/>
      <c r="AZ604" s="285"/>
      <c r="BA604" s="285"/>
      <c r="BB604" s="285"/>
      <c r="BC604" s="285"/>
      <c r="BD604" s="285"/>
      <c r="BE604" s="285"/>
      <c r="BF604" s="285"/>
      <c r="BG604" s="285"/>
      <c r="BH604" s="285"/>
      <c r="BI604" s="285"/>
      <c r="BJ604" s="285"/>
      <c r="BK604" s="285"/>
      <c r="BL604" s="285"/>
      <c r="BM604" s="285"/>
      <c r="BN604" s="285"/>
      <c r="BO604" s="285"/>
      <c r="BP604" s="285"/>
      <c r="BQ604" s="285"/>
      <c r="BR604" s="285"/>
      <c r="BS604" s="285"/>
      <c r="BT604" s="285"/>
      <c r="BU604" s="285"/>
      <c r="BV604" s="285"/>
      <c r="BW604" s="285"/>
      <c r="BX604" s="285"/>
      <c r="BY604" s="285"/>
      <c r="BZ604" s="285"/>
      <c r="CA604" s="285"/>
      <c r="CB604" s="285"/>
      <c r="CC604" s="285"/>
      <c r="CD604" s="285"/>
      <c r="CE604" s="285"/>
      <c r="CF604" s="285"/>
      <c r="CG604" s="285"/>
      <c r="CH604" s="285"/>
      <c r="CI604" s="285"/>
      <c r="CJ604" s="285"/>
      <c r="CK604" s="285"/>
      <c r="CL604" s="285"/>
      <c r="CM604" s="285"/>
      <c r="CN604" s="285"/>
      <c r="CO604" s="285"/>
      <c r="CP604" s="285"/>
      <c r="CQ604" s="285"/>
      <c r="CR604" s="285"/>
      <c r="CS604" s="285"/>
      <c r="CT604" s="285"/>
      <c r="CU604" s="285"/>
      <c r="CV604" s="285"/>
      <c r="CW604" s="285"/>
      <c r="CX604" s="285"/>
      <c r="CY604" s="285"/>
      <c r="CZ604" s="285"/>
      <c r="DA604" s="285"/>
      <c r="DB604" s="285"/>
      <c r="DC604" s="285"/>
      <c r="DD604" s="285"/>
      <c r="DE604" s="285"/>
      <c r="DF604" s="285"/>
      <c r="DG604" s="285"/>
      <c r="DH604" s="285"/>
      <c r="DI604" s="285"/>
      <c r="DJ604" s="285"/>
      <c r="DK604" s="285"/>
      <c r="DL604" s="285"/>
    </row>
    <row r="605" s="248" customFormat="1" ht="17.8" customHeight="1" spans="1:116">
      <c r="A605" s="258">
        <v>249</v>
      </c>
      <c r="B605" s="259"/>
      <c r="C605" s="260"/>
      <c r="D605" s="266"/>
      <c r="E605" s="309"/>
      <c r="F605" s="262" t="s">
        <v>45</v>
      </c>
      <c r="G605" s="39">
        <f t="shared" ref="G605:G609" si="115">E605+I605-I606</f>
        <v>0</v>
      </c>
      <c r="H605" s="40" t="s">
        <v>46</v>
      </c>
      <c r="I605" s="40">
        <f t="shared" si="113"/>
        <v>0</v>
      </c>
      <c r="J605" s="277"/>
      <c r="K605" s="277"/>
      <c r="L605" s="277"/>
      <c r="M605" s="277"/>
      <c r="N605" s="277"/>
      <c r="O605" s="277"/>
      <c r="P605" s="277"/>
      <c r="Q605" s="277"/>
      <c r="R605" s="277"/>
      <c r="S605" s="277"/>
      <c r="T605" s="277"/>
      <c r="U605" s="277"/>
      <c r="V605" s="277"/>
      <c r="W605" s="277"/>
      <c r="X605" s="277"/>
      <c r="Y605" s="277"/>
      <c r="Z605" s="277"/>
      <c r="AA605" s="277"/>
      <c r="AB605" s="277"/>
      <c r="AC605" s="277"/>
      <c r="AD605" s="277"/>
      <c r="AE605" s="277"/>
      <c r="AF605" s="277"/>
      <c r="AG605" s="277"/>
      <c r="AH605" s="277"/>
      <c r="AI605" s="277"/>
      <c r="AJ605" s="277"/>
      <c r="AK605" s="277"/>
      <c r="AL605" s="277"/>
      <c r="AM605" s="277"/>
      <c r="AN605" s="277"/>
      <c r="AO605" s="67"/>
      <c r="AP605" s="90"/>
      <c r="AQ605" s="284"/>
      <c r="AR605" s="284"/>
      <c r="AS605" s="99"/>
      <c r="AT605" s="99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  <c r="CN605" s="90"/>
      <c r="CO605" s="90"/>
      <c r="CP605" s="90"/>
      <c r="CQ605" s="90"/>
      <c r="CR605" s="90"/>
      <c r="CS605" s="90"/>
      <c r="CT605" s="90"/>
      <c r="CU605" s="90"/>
      <c r="CV605" s="90"/>
      <c r="CW605" s="90"/>
      <c r="CX605" s="90"/>
      <c r="CY605" s="90"/>
      <c r="CZ605" s="90"/>
      <c r="DA605" s="90"/>
      <c r="DB605" s="90"/>
      <c r="DC605" s="90"/>
      <c r="DD605" s="90"/>
      <c r="DE605" s="90"/>
      <c r="DF605" s="90"/>
      <c r="DG605" s="90"/>
      <c r="DH605" s="90"/>
      <c r="DI605" s="90"/>
      <c r="DJ605" s="90"/>
      <c r="DK605" s="90"/>
      <c r="DL605" s="90"/>
    </row>
    <row r="606" s="249" customFormat="1" ht="17.8" customHeight="1" spans="1:116">
      <c r="A606" s="263"/>
      <c r="B606" s="259"/>
      <c r="C606" s="264"/>
      <c r="D606" s="261"/>
      <c r="E606" s="310"/>
      <c r="F606" s="265"/>
      <c r="G606" s="45"/>
      <c r="H606" s="46" t="s">
        <v>47</v>
      </c>
      <c r="I606" s="46">
        <f t="shared" si="113"/>
        <v>0</v>
      </c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  <c r="AB606" s="275"/>
      <c r="AC606" s="275"/>
      <c r="AD606" s="275"/>
      <c r="AE606" s="275"/>
      <c r="AF606" s="275"/>
      <c r="AG606" s="275"/>
      <c r="AH606" s="275"/>
      <c r="AI606" s="275"/>
      <c r="AJ606" s="275"/>
      <c r="AK606" s="275"/>
      <c r="AL606" s="275"/>
      <c r="AM606" s="275"/>
      <c r="AN606" s="275"/>
      <c r="AO606" s="65"/>
      <c r="AP606" s="285"/>
      <c r="AQ606" s="286"/>
      <c r="AR606" s="286"/>
      <c r="AS606" s="32"/>
      <c r="AT606" s="32"/>
      <c r="AU606" s="285"/>
      <c r="AV606" s="285"/>
      <c r="AW606" s="285"/>
      <c r="AX606" s="285"/>
      <c r="AY606" s="285"/>
      <c r="AZ606" s="285"/>
      <c r="BA606" s="285"/>
      <c r="BB606" s="285"/>
      <c r="BC606" s="285"/>
      <c r="BD606" s="285"/>
      <c r="BE606" s="285"/>
      <c r="BF606" s="285"/>
      <c r="BG606" s="285"/>
      <c r="BH606" s="285"/>
      <c r="BI606" s="285"/>
      <c r="BJ606" s="285"/>
      <c r="BK606" s="285"/>
      <c r="BL606" s="285"/>
      <c r="BM606" s="285"/>
      <c r="BN606" s="285"/>
      <c r="BO606" s="285"/>
      <c r="BP606" s="285"/>
      <c r="BQ606" s="285"/>
      <c r="BR606" s="285"/>
      <c r="BS606" s="285"/>
      <c r="BT606" s="285"/>
      <c r="BU606" s="285"/>
      <c r="BV606" s="285"/>
      <c r="BW606" s="285"/>
      <c r="BX606" s="285"/>
      <c r="BY606" s="285"/>
      <c r="BZ606" s="285"/>
      <c r="CA606" s="285"/>
      <c r="CB606" s="285"/>
      <c r="CC606" s="285"/>
      <c r="CD606" s="285"/>
      <c r="CE606" s="285"/>
      <c r="CF606" s="285"/>
      <c r="CG606" s="285"/>
      <c r="CH606" s="285"/>
      <c r="CI606" s="285"/>
      <c r="CJ606" s="285"/>
      <c r="CK606" s="285"/>
      <c r="CL606" s="285"/>
      <c r="CM606" s="285"/>
      <c r="CN606" s="285"/>
      <c r="CO606" s="285"/>
      <c r="CP606" s="285"/>
      <c r="CQ606" s="285"/>
      <c r="CR606" s="285"/>
      <c r="CS606" s="285"/>
      <c r="CT606" s="285"/>
      <c r="CU606" s="285"/>
      <c r="CV606" s="285"/>
      <c r="CW606" s="285"/>
      <c r="CX606" s="285"/>
      <c r="CY606" s="285"/>
      <c r="CZ606" s="285"/>
      <c r="DA606" s="285"/>
      <c r="DB606" s="285"/>
      <c r="DC606" s="285"/>
      <c r="DD606" s="285"/>
      <c r="DE606" s="285"/>
      <c r="DF606" s="285"/>
      <c r="DG606" s="285"/>
      <c r="DH606" s="285"/>
      <c r="DI606" s="285"/>
      <c r="DJ606" s="285"/>
      <c r="DK606" s="285"/>
      <c r="DL606" s="285"/>
    </row>
    <row r="607" s="248" customFormat="1" ht="17.8" customHeight="1" spans="1:116">
      <c r="A607" s="258">
        <v>250</v>
      </c>
      <c r="B607" s="267"/>
      <c r="C607" s="260"/>
      <c r="D607" s="261"/>
      <c r="E607" s="309"/>
      <c r="F607" s="262" t="s">
        <v>45</v>
      </c>
      <c r="G607" s="39">
        <f t="shared" si="115"/>
        <v>0</v>
      </c>
      <c r="H607" s="40" t="s">
        <v>46</v>
      </c>
      <c r="I607" s="40">
        <f t="shared" si="113"/>
        <v>0</v>
      </c>
      <c r="J607" s="277"/>
      <c r="K607" s="277"/>
      <c r="L607" s="277"/>
      <c r="M607" s="277"/>
      <c r="N607" s="277"/>
      <c r="O607" s="277"/>
      <c r="P607" s="277"/>
      <c r="Q607" s="277"/>
      <c r="R607" s="277"/>
      <c r="S607" s="277"/>
      <c r="T607" s="277"/>
      <c r="U607" s="277"/>
      <c r="V607" s="277"/>
      <c r="W607" s="277"/>
      <c r="X607" s="277"/>
      <c r="Y607" s="277"/>
      <c r="Z607" s="277"/>
      <c r="AA607" s="277"/>
      <c r="AB607" s="277"/>
      <c r="AC607" s="277"/>
      <c r="AD607" s="277"/>
      <c r="AE607" s="277"/>
      <c r="AF607" s="277"/>
      <c r="AG607" s="277"/>
      <c r="AH607" s="277"/>
      <c r="AI607" s="277"/>
      <c r="AJ607" s="277"/>
      <c r="AK607" s="277"/>
      <c r="AL607" s="277"/>
      <c r="AM607" s="277"/>
      <c r="AN607" s="277"/>
      <c r="AO607" s="67"/>
      <c r="AP607" s="90"/>
      <c r="AQ607" s="284"/>
      <c r="AR607" s="284"/>
      <c r="AS607" s="99"/>
      <c r="AT607" s="99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  <c r="BO607" s="90"/>
      <c r="BP607" s="90"/>
      <c r="BQ607" s="90"/>
      <c r="BR607" s="90"/>
      <c r="BS607" s="90"/>
      <c r="BT607" s="90"/>
      <c r="BU607" s="90"/>
      <c r="BV607" s="90"/>
      <c r="BW607" s="90"/>
      <c r="BX607" s="90"/>
      <c r="BY607" s="90"/>
      <c r="BZ607" s="90"/>
      <c r="CA607" s="90"/>
      <c r="CB607" s="90"/>
      <c r="CC607" s="90"/>
      <c r="CD607" s="90"/>
      <c r="CE607" s="90"/>
      <c r="CF607" s="90"/>
      <c r="CG607" s="90"/>
      <c r="CH607" s="90"/>
      <c r="CI607" s="90"/>
      <c r="CJ607" s="90"/>
      <c r="CK607" s="90"/>
      <c r="CL607" s="90"/>
      <c r="CM607" s="90"/>
      <c r="CN607" s="90"/>
      <c r="CO607" s="90"/>
      <c r="CP607" s="90"/>
      <c r="CQ607" s="90"/>
      <c r="CR607" s="90"/>
      <c r="CS607" s="90"/>
      <c r="CT607" s="90"/>
      <c r="CU607" s="90"/>
      <c r="CV607" s="90"/>
      <c r="CW607" s="90"/>
      <c r="CX607" s="90"/>
      <c r="CY607" s="90"/>
      <c r="CZ607" s="90"/>
      <c r="DA607" s="90"/>
      <c r="DB607" s="90"/>
      <c r="DC607" s="90"/>
      <c r="DD607" s="90"/>
      <c r="DE607" s="90"/>
      <c r="DF607" s="90"/>
      <c r="DG607" s="90"/>
      <c r="DH607" s="90"/>
      <c r="DI607" s="90"/>
      <c r="DJ607" s="90"/>
      <c r="DK607" s="90"/>
      <c r="DL607" s="90"/>
    </row>
    <row r="608" s="249" customFormat="1" ht="17.8" customHeight="1" spans="1:116">
      <c r="A608" s="263"/>
      <c r="B608" s="267"/>
      <c r="C608" s="264"/>
      <c r="D608" s="261"/>
      <c r="E608" s="310"/>
      <c r="F608" s="265"/>
      <c r="G608" s="45"/>
      <c r="H608" s="46" t="s">
        <v>47</v>
      </c>
      <c r="I608" s="46">
        <f t="shared" si="113"/>
        <v>0</v>
      </c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  <c r="AB608" s="275"/>
      <c r="AC608" s="275"/>
      <c r="AD608" s="275"/>
      <c r="AE608" s="275"/>
      <c r="AF608" s="275"/>
      <c r="AG608" s="275"/>
      <c r="AH608" s="275"/>
      <c r="AI608" s="275"/>
      <c r="AJ608" s="275"/>
      <c r="AK608" s="275"/>
      <c r="AL608" s="275"/>
      <c r="AM608" s="275"/>
      <c r="AN608" s="275"/>
      <c r="AO608" s="65"/>
      <c r="AP608" s="285"/>
      <c r="AQ608" s="286"/>
      <c r="AR608" s="286"/>
      <c r="AS608" s="32"/>
      <c r="AT608" s="32"/>
      <c r="AU608" s="285"/>
      <c r="AV608" s="285"/>
      <c r="AW608" s="285"/>
      <c r="AX608" s="285"/>
      <c r="AY608" s="285"/>
      <c r="AZ608" s="285"/>
      <c r="BA608" s="285"/>
      <c r="BB608" s="285"/>
      <c r="BC608" s="285"/>
      <c r="BD608" s="285"/>
      <c r="BE608" s="285"/>
      <c r="BF608" s="285"/>
      <c r="BG608" s="285"/>
      <c r="BH608" s="285"/>
      <c r="BI608" s="285"/>
      <c r="BJ608" s="285"/>
      <c r="BK608" s="285"/>
      <c r="BL608" s="285"/>
      <c r="BM608" s="285"/>
      <c r="BN608" s="285"/>
      <c r="BO608" s="285"/>
      <c r="BP608" s="285"/>
      <c r="BQ608" s="285"/>
      <c r="BR608" s="285"/>
      <c r="BS608" s="285"/>
      <c r="BT608" s="285"/>
      <c r="BU608" s="285"/>
      <c r="BV608" s="285"/>
      <c r="BW608" s="285"/>
      <c r="BX608" s="285"/>
      <c r="BY608" s="285"/>
      <c r="BZ608" s="285"/>
      <c r="CA608" s="285"/>
      <c r="CB608" s="285"/>
      <c r="CC608" s="285"/>
      <c r="CD608" s="285"/>
      <c r="CE608" s="285"/>
      <c r="CF608" s="285"/>
      <c r="CG608" s="285"/>
      <c r="CH608" s="285"/>
      <c r="CI608" s="285"/>
      <c r="CJ608" s="285"/>
      <c r="CK608" s="285"/>
      <c r="CL608" s="285"/>
      <c r="CM608" s="285"/>
      <c r="CN608" s="285"/>
      <c r="CO608" s="285"/>
      <c r="CP608" s="285"/>
      <c r="CQ608" s="285"/>
      <c r="CR608" s="285"/>
      <c r="CS608" s="285"/>
      <c r="CT608" s="285"/>
      <c r="CU608" s="285"/>
      <c r="CV608" s="285"/>
      <c r="CW608" s="285"/>
      <c r="CX608" s="285"/>
      <c r="CY608" s="285"/>
      <c r="CZ608" s="285"/>
      <c r="DA608" s="285"/>
      <c r="DB608" s="285"/>
      <c r="DC608" s="285"/>
      <c r="DD608" s="285"/>
      <c r="DE608" s="285"/>
      <c r="DF608" s="285"/>
      <c r="DG608" s="285"/>
      <c r="DH608" s="285"/>
      <c r="DI608" s="285"/>
      <c r="DJ608" s="285"/>
      <c r="DK608" s="285"/>
      <c r="DL608" s="285"/>
    </row>
    <row r="609" s="248" customFormat="1" ht="17.8" customHeight="1" spans="1:116">
      <c r="A609" s="258">
        <v>251</v>
      </c>
      <c r="B609" s="267"/>
      <c r="C609" s="260"/>
      <c r="D609" s="261"/>
      <c r="E609" s="309"/>
      <c r="F609" s="262" t="s">
        <v>45</v>
      </c>
      <c r="G609" s="39">
        <f t="shared" si="115"/>
        <v>0</v>
      </c>
      <c r="H609" s="40" t="s">
        <v>46</v>
      </c>
      <c r="I609" s="40">
        <f t="shared" si="113"/>
        <v>0</v>
      </c>
      <c r="J609" s="277"/>
      <c r="K609" s="277"/>
      <c r="L609" s="277"/>
      <c r="M609" s="277"/>
      <c r="N609" s="277"/>
      <c r="O609" s="277"/>
      <c r="P609" s="277"/>
      <c r="Q609" s="277"/>
      <c r="R609" s="277"/>
      <c r="S609" s="277"/>
      <c r="T609" s="277"/>
      <c r="U609" s="277"/>
      <c r="V609" s="277"/>
      <c r="W609" s="277"/>
      <c r="X609" s="277"/>
      <c r="Y609" s="277"/>
      <c r="Z609" s="277"/>
      <c r="AA609" s="277"/>
      <c r="AB609" s="277"/>
      <c r="AC609" s="277"/>
      <c r="AD609" s="277"/>
      <c r="AE609" s="277"/>
      <c r="AF609" s="277"/>
      <c r="AG609" s="277"/>
      <c r="AH609" s="277"/>
      <c r="AI609" s="277"/>
      <c r="AJ609" s="277"/>
      <c r="AK609" s="277"/>
      <c r="AL609" s="277"/>
      <c r="AM609" s="277"/>
      <c r="AN609" s="277"/>
      <c r="AO609" s="67"/>
      <c r="AP609" s="90"/>
      <c r="AQ609" s="284"/>
      <c r="AR609" s="284"/>
      <c r="AS609" s="99"/>
      <c r="AT609" s="99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  <c r="BO609" s="90"/>
      <c r="BP609" s="90"/>
      <c r="BQ609" s="90"/>
      <c r="BR609" s="90"/>
      <c r="BS609" s="90"/>
      <c r="BT609" s="90"/>
      <c r="BU609" s="90"/>
      <c r="BV609" s="90"/>
      <c r="BW609" s="90"/>
      <c r="BX609" s="90"/>
      <c r="BY609" s="90"/>
      <c r="BZ609" s="90"/>
      <c r="CA609" s="90"/>
      <c r="CB609" s="90"/>
      <c r="CC609" s="90"/>
      <c r="CD609" s="90"/>
      <c r="CE609" s="90"/>
      <c r="CF609" s="90"/>
      <c r="CG609" s="90"/>
      <c r="CH609" s="90"/>
      <c r="CI609" s="90"/>
      <c r="CJ609" s="90"/>
      <c r="CK609" s="90"/>
      <c r="CL609" s="90"/>
      <c r="CM609" s="90"/>
      <c r="CN609" s="90"/>
      <c r="CO609" s="90"/>
      <c r="CP609" s="90"/>
      <c r="CQ609" s="90"/>
      <c r="CR609" s="90"/>
      <c r="CS609" s="90"/>
      <c r="CT609" s="90"/>
      <c r="CU609" s="90"/>
      <c r="CV609" s="90"/>
      <c r="CW609" s="90"/>
      <c r="CX609" s="90"/>
      <c r="CY609" s="90"/>
      <c r="CZ609" s="90"/>
      <c r="DA609" s="90"/>
      <c r="DB609" s="90"/>
      <c r="DC609" s="90"/>
      <c r="DD609" s="90"/>
      <c r="DE609" s="90"/>
      <c r="DF609" s="90"/>
      <c r="DG609" s="90"/>
      <c r="DH609" s="90"/>
      <c r="DI609" s="90"/>
      <c r="DJ609" s="90"/>
      <c r="DK609" s="90"/>
      <c r="DL609" s="90"/>
    </row>
    <row r="610" s="249" customFormat="1" ht="17.8" customHeight="1" spans="1:116">
      <c r="A610" s="263"/>
      <c r="B610" s="267"/>
      <c r="C610" s="264"/>
      <c r="D610" s="261"/>
      <c r="E610" s="310"/>
      <c r="F610" s="265"/>
      <c r="G610" s="45"/>
      <c r="H610" s="46" t="s">
        <v>47</v>
      </c>
      <c r="I610" s="46">
        <f t="shared" si="113"/>
        <v>0</v>
      </c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  <c r="AB610" s="275"/>
      <c r="AC610" s="275"/>
      <c r="AD610" s="275"/>
      <c r="AE610" s="275"/>
      <c r="AF610" s="275"/>
      <c r="AG610" s="275"/>
      <c r="AH610" s="275"/>
      <c r="AI610" s="275"/>
      <c r="AJ610" s="275"/>
      <c r="AK610" s="275"/>
      <c r="AL610" s="275"/>
      <c r="AM610" s="275"/>
      <c r="AN610" s="275"/>
      <c r="AO610" s="65"/>
      <c r="AP610" s="285"/>
      <c r="AQ610" s="286"/>
      <c r="AR610" s="286"/>
      <c r="AS610" s="32"/>
      <c r="AT610" s="32"/>
      <c r="AU610" s="285"/>
      <c r="AV610" s="285"/>
      <c r="AW610" s="285"/>
      <c r="AX610" s="285"/>
      <c r="AY610" s="285"/>
      <c r="AZ610" s="285"/>
      <c r="BA610" s="285"/>
      <c r="BB610" s="285"/>
      <c r="BC610" s="285"/>
      <c r="BD610" s="285"/>
      <c r="BE610" s="285"/>
      <c r="BF610" s="285"/>
      <c r="BG610" s="285"/>
      <c r="BH610" s="285"/>
      <c r="BI610" s="285"/>
      <c r="BJ610" s="285"/>
      <c r="BK610" s="285"/>
      <c r="BL610" s="285"/>
      <c r="BM610" s="285"/>
      <c r="BN610" s="285"/>
      <c r="BO610" s="285"/>
      <c r="BP610" s="285"/>
      <c r="BQ610" s="285"/>
      <c r="BR610" s="285"/>
      <c r="BS610" s="285"/>
      <c r="BT610" s="285"/>
      <c r="BU610" s="285"/>
      <c r="BV610" s="285"/>
      <c r="BW610" s="285"/>
      <c r="BX610" s="285"/>
      <c r="BY610" s="285"/>
      <c r="BZ610" s="285"/>
      <c r="CA610" s="285"/>
      <c r="CB610" s="285"/>
      <c r="CC610" s="285"/>
      <c r="CD610" s="285"/>
      <c r="CE610" s="285"/>
      <c r="CF610" s="285"/>
      <c r="CG610" s="285"/>
      <c r="CH610" s="285"/>
      <c r="CI610" s="285"/>
      <c r="CJ610" s="285"/>
      <c r="CK610" s="285"/>
      <c r="CL610" s="285"/>
      <c r="CM610" s="285"/>
      <c r="CN610" s="285"/>
      <c r="CO610" s="285"/>
      <c r="CP610" s="285"/>
      <c r="CQ610" s="285"/>
      <c r="CR610" s="285"/>
      <c r="CS610" s="285"/>
      <c r="CT610" s="285"/>
      <c r="CU610" s="285"/>
      <c r="CV610" s="285"/>
      <c r="CW610" s="285"/>
      <c r="CX610" s="285"/>
      <c r="CY610" s="285"/>
      <c r="CZ610" s="285"/>
      <c r="DA610" s="285"/>
      <c r="DB610" s="285"/>
      <c r="DC610" s="285"/>
      <c r="DD610" s="285"/>
      <c r="DE610" s="285"/>
      <c r="DF610" s="285"/>
      <c r="DG610" s="285"/>
      <c r="DH610" s="285"/>
      <c r="DI610" s="285"/>
      <c r="DJ610" s="285"/>
      <c r="DK610" s="285"/>
      <c r="DL610" s="285"/>
    </row>
    <row r="611" s="248" customFormat="1" ht="17.8" customHeight="1" spans="1:116">
      <c r="A611" s="258">
        <v>252</v>
      </c>
      <c r="B611" s="267"/>
      <c r="C611" s="260"/>
      <c r="D611" s="266"/>
      <c r="E611" s="309"/>
      <c r="F611" s="262" t="s">
        <v>45</v>
      </c>
      <c r="G611" s="39">
        <f t="shared" ref="G611:G615" si="116">E611+I611-I612</f>
        <v>0</v>
      </c>
      <c r="H611" s="40" t="s">
        <v>46</v>
      </c>
      <c r="I611" s="40">
        <f t="shared" si="113"/>
        <v>0</v>
      </c>
      <c r="J611" s="277"/>
      <c r="K611" s="277"/>
      <c r="L611" s="277"/>
      <c r="M611" s="277"/>
      <c r="N611" s="277"/>
      <c r="O611" s="277"/>
      <c r="P611" s="277"/>
      <c r="Q611" s="277"/>
      <c r="R611" s="277"/>
      <c r="S611" s="277"/>
      <c r="T611" s="277"/>
      <c r="U611" s="277"/>
      <c r="V611" s="277"/>
      <c r="W611" s="277"/>
      <c r="X611" s="277"/>
      <c r="Y611" s="277"/>
      <c r="Z611" s="277"/>
      <c r="AA611" s="277"/>
      <c r="AB611" s="277"/>
      <c r="AC611" s="277"/>
      <c r="AD611" s="277"/>
      <c r="AE611" s="277"/>
      <c r="AF611" s="277"/>
      <c r="AG611" s="277"/>
      <c r="AH611" s="277"/>
      <c r="AI611" s="277"/>
      <c r="AJ611" s="277"/>
      <c r="AK611" s="277"/>
      <c r="AL611" s="277"/>
      <c r="AM611" s="277"/>
      <c r="AN611" s="277"/>
      <c r="AO611" s="67"/>
      <c r="AP611" s="90"/>
      <c r="AQ611" s="284"/>
      <c r="AR611" s="284"/>
      <c r="AS611" s="99"/>
      <c r="AT611" s="99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  <c r="BO611" s="90"/>
      <c r="BP611" s="90"/>
      <c r="BQ611" s="90"/>
      <c r="BR611" s="90"/>
      <c r="BS611" s="90"/>
      <c r="BT611" s="90"/>
      <c r="BU611" s="90"/>
      <c r="BV611" s="90"/>
      <c r="BW611" s="90"/>
      <c r="BX611" s="90"/>
      <c r="BY611" s="90"/>
      <c r="BZ611" s="90"/>
      <c r="CA611" s="90"/>
      <c r="CB611" s="90"/>
      <c r="CC611" s="90"/>
      <c r="CD611" s="90"/>
      <c r="CE611" s="90"/>
      <c r="CF611" s="90"/>
      <c r="CG611" s="90"/>
      <c r="CH611" s="90"/>
      <c r="CI611" s="90"/>
      <c r="CJ611" s="90"/>
      <c r="CK611" s="90"/>
      <c r="CL611" s="90"/>
      <c r="CM611" s="90"/>
      <c r="CN611" s="90"/>
      <c r="CO611" s="90"/>
      <c r="CP611" s="90"/>
      <c r="CQ611" s="90"/>
      <c r="CR611" s="90"/>
      <c r="CS611" s="90"/>
      <c r="CT611" s="90"/>
      <c r="CU611" s="90"/>
      <c r="CV611" s="90"/>
      <c r="CW611" s="90"/>
      <c r="CX611" s="90"/>
      <c r="CY611" s="90"/>
      <c r="CZ611" s="90"/>
      <c r="DA611" s="90"/>
      <c r="DB611" s="90"/>
      <c r="DC611" s="90"/>
      <c r="DD611" s="90"/>
      <c r="DE611" s="90"/>
      <c r="DF611" s="90"/>
      <c r="DG611" s="90"/>
      <c r="DH611" s="90"/>
      <c r="DI611" s="90"/>
      <c r="DJ611" s="90"/>
      <c r="DK611" s="90"/>
      <c r="DL611" s="90"/>
    </row>
    <row r="612" s="249" customFormat="1" ht="17.8" customHeight="1" spans="1:116">
      <c r="A612" s="263"/>
      <c r="B612" s="267"/>
      <c r="C612" s="264"/>
      <c r="D612" s="261"/>
      <c r="E612" s="310"/>
      <c r="F612" s="265"/>
      <c r="G612" s="45"/>
      <c r="H612" s="46" t="s">
        <v>47</v>
      </c>
      <c r="I612" s="46">
        <f t="shared" si="113"/>
        <v>0</v>
      </c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  <c r="AB612" s="275"/>
      <c r="AC612" s="275"/>
      <c r="AD612" s="275"/>
      <c r="AE612" s="275"/>
      <c r="AF612" s="275"/>
      <c r="AG612" s="275"/>
      <c r="AH612" s="275"/>
      <c r="AI612" s="275"/>
      <c r="AJ612" s="275"/>
      <c r="AK612" s="275"/>
      <c r="AL612" s="275"/>
      <c r="AM612" s="275"/>
      <c r="AN612" s="275"/>
      <c r="AO612" s="65"/>
      <c r="AP612" s="285"/>
      <c r="AQ612" s="286"/>
      <c r="AR612" s="286"/>
      <c r="AS612" s="32"/>
      <c r="AT612" s="32"/>
      <c r="AU612" s="285"/>
      <c r="AV612" s="285"/>
      <c r="AW612" s="285"/>
      <c r="AX612" s="285"/>
      <c r="AY612" s="285"/>
      <c r="AZ612" s="285"/>
      <c r="BA612" s="285"/>
      <c r="BB612" s="285"/>
      <c r="BC612" s="285"/>
      <c r="BD612" s="285"/>
      <c r="BE612" s="285"/>
      <c r="BF612" s="285"/>
      <c r="BG612" s="285"/>
      <c r="BH612" s="285"/>
      <c r="BI612" s="285"/>
      <c r="BJ612" s="285"/>
      <c r="BK612" s="285"/>
      <c r="BL612" s="285"/>
      <c r="BM612" s="285"/>
      <c r="BN612" s="285"/>
      <c r="BO612" s="285"/>
      <c r="BP612" s="285"/>
      <c r="BQ612" s="285"/>
      <c r="BR612" s="285"/>
      <c r="BS612" s="285"/>
      <c r="BT612" s="285"/>
      <c r="BU612" s="285"/>
      <c r="BV612" s="285"/>
      <c r="BW612" s="285"/>
      <c r="BX612" s="285"/>
      <c r="BY612" s="285"/>
      <c r="BZ612" s="285"/>
      <c r="CA612" s="285"/>
      <c r="CB612" s="285"/>
      <c r="CC612" s="285"/>
      <c r="CD612" s="285"/>
      <c r="CE612" s="285"/>
      <c r="CF612" s="285"/>
      <c r="CG612" s="285"/>
      <c r="CH612" s="285"/>
      <c r="CI612" s="285"/>
      <c r="CJ612" s="285"/>
      <c r="CK612" s="285"/>
      <c r="CL612" s="285"/>
      <c r="CM612" s="285"/>
      <c r="CN612" s="285"/>
      <c r="CO612" s="285"/>
      <c r="CP612" s="285"/>
      <c r="CQ612" s="285"/>
      <c r="CR612" s="285"/>
      <c r="CS612" s="285"/>
      <c r="CT612" s="285"/>
      <c r="CU612" s="285"/>
      <c r="CV612" s="285"/>
      <c r="CW612" s="285"/>
      <c r="CX612" s="285"/>
      <c r="CY612" s="285"/>
      <c r="CZ612" s="285"/>
      <c r="DA612" s="285"/>
      <c r="DB612" s="285"/>
      <c r="DC612" s="285"/>
      <c r="DD612" s="285"/>
      <c r="DE612" s="285"/>
      <c r="DF612" s="285"/>
      <c r="DG612" s="285"/>
      <c r="DH612" s="285"/>
      <c r="DI612" s="285"/>
      <c r="DJ612" s="285"/>
      <c r="DK612" s="285"/>
      <c r="DL612" s="285"/>
    </row>
    <row r="613" s="248" customFormat="1" ht="17.8" customHeight="1" spans="1:116">
      <c r="A613" s="258">
        <v>253</v>
      </c>
      <c r="B613" s="267"/>
      <c r="C613" s="260"/>
      <c r="D613" s="261"/>
      <c r="E613" s="309"/>
      <c r="F613" s="262" t="s">
        <v>45</v>
      </c>
      <c r="G613" s="39">
        <f t="shared" si="116"/>
        <v>0</v>
      </c>
      <c r="H613" s="40" t="s">
        <v>46</v>
      </c>
      <c r="I613" s="40">
        <f t="shared" si="113"/>
        <v>0</v>
      </c>
      <c r="J613" s="277"/>
      <c r="K613" s="277"/>
      <c r="L613" s="277"/>
      <c r="M613" s="277"/>
      <c r="N613" s="277"/>
      <c r="O613" s="277"/>
      <c r="P613" s="277"/>
      <c r="Q613" s="277"/>
      <c r="R613" s="277"/>
      <c r="S613" s="277"/>
      <c r="T613" s="277"/>
      <c r="U613" s="277"/>
      <c r="V613" s="277"/>
      <c r="W613" s="277"/>
      <c r="X613" s="277"/>
      <c r="Y613" s="277"/>
      <c r="Z613" s="277"/>
      <c r="AA613" s="277"/>
      <c r="AB613" s="277"/>
      <c r="AC613" s="277"/>
      <c r="AD613" s="277"/>
      <c r="AE613" s="277"/>
      <c r="AF613" s="277"/>
      <c r="AG613" s="277"/>
      <c r="AH613" s="277"/>
      <c r="AI613" s="277"/>
      <c r="AJ613" s="277"/>
      <c r="AK613" s="277"/>
      <c r="AL613" s="277"/>
      <c r="AM613" s="277"/>
      <c r="AN613" s="277"/>
      <c r="AO613" s="67"/>
      <c r="AP613" s="90"/>
      <c r="AQ613" s="284"/>
      <c r="AR613" s="284"/>
      <c r="AS613" s="99"/>
      <c r="AT613" s="99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  <c r="BO613" s="90"/>
      <c r="BP613" s="90"/>
      <c r="BQ613" s="90"/>
      <c r="BR613" s="90"/>
      <c r="BS613" s="90"/>
      <c r="BT613" s="90"/>
      <c r="BU613" s="90"/>
      <c r="BV613" s="90"/>
      <c r="BW613" s="90"/>
      <c r="BX613" s="90"/>
      <c r="BY613" s="90"/>
      <c r="BZ613" s="90"/>
      <c r="CA613" s="90"/>
      <c r="CB613" s="90"/>
      <c r="CC613" s="90"/>
      <c r="CD613" s="90"/>
      <c r="CE613" s="90"/>
      <c r="CF613" s="90"/>
      <c r="CG613" s="90"/>
      <c r="CH613" s="90"/>
      <c r="CI613" s="90"/>
      <c r="CJ613" s="90"/>
      <c r="CK613" s="90"/>
      <c r="CL613" s="90"/>
      <c r="CM613" s="90"/>
      <c r="CN613" s="90"/>
      <c r="CO613" s="90"/>
      <c r="CP613" s="90"/>
      <c r="CQ613" s="90"/>
      <c r="CR613" s="90"/>
      <c r="CS613" s="90"/>
      <c r="CT613" s="90"/>
      <c r="CU613" s="90"/>
      <c r="CV613" s="90"/>
      <c r="CW613" s="90"/>
      <c r="CX613" s="90"/>
      <c r="CY613" s="90"/>
      <c r="CZ613" s="90"/>
      <c r="DA613" s="90"/>
      <c r="DB613" s="90"/>
      <c r="DC613" s="90"/>
      <c r="DD613" s="90"/>
      <c r="DE613" s="90"/>
      <c r="DF613" s="90"/>
      <c r="DG613" s="90"/>
      <c r="DH613" s="90"/>
      <c r="DI613" s="90"/>
      <c r="DJ613" s="90"/>
      <c r="DK613" s="90"/>
      <c r="DL613" s="90"/>
    </row>
    <row r="614" s="249" customFormat="1" ht="17.8" customHeight="1" spans="1:116">
      <c r="A614" s="263"/>
      <c r="B614" s="267"/>
      <c r="C614" s="264"/>
      <c r="D614" s="261"/>
      <c r="E614" s="310"/>
      <c r="F614" s="265"/>
      <c r="G614" s="45"/>
      <c r="H614" s="46" t="s">
        <v>47</v>
      </c>
      <c r="I614" s="46">
        <f t="shared" si="113"/>
        <v>0</v>
      </c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  <c r="AB614" s="275"/>
      <c r="AC614" s="275"/>
      <c r="AD614" s="275"/>
      <c r="AE614" s="275"/>
      <c r="AF614" s="275"/>
      <c r="AG614" s="275"/>
      <c r="AH614" s="275"/>
      <c r="AI614" s="275"/>
      <c r="AJ614" s="275"/>
      <c r="AK614" s="275"/>
      <c r="AL614" s="275"/>
      <c r="AM614" s="275"/>
      <c r="AN614" s="275"/>
      <c r="AO614" s="65"/>
      <c r="AP614" s="285"/>
      <c r="AQ614" s="286"/>
      <c r="AR614" s="286"/>
      <c r="AS614" s="32"/>
      <c r="AT614" s="32"/>
      <c r="AU614" s="285"/>
      <c r="AV614" s="285"/>
      <c r="AW614" s="285"/>
      <c r="AX614" s="285"/>
      <c r="AY614" s="285"/>
      <c r="AZ614" s="285"/>
      <c r="BA614" s="285"/>
      <c r="BB614" s="285"/>
      <c r="BC614" s="285"/>
      <c r="BD614" s="285"/>
      <c r="BE614" s="285"/>
      <c r="BF614" s="285"/>
      <c r="BG614" s="285"/>
      <c r="BH614" s="285"/>
      <c r="BI614" s="285"/>
      <c r="BJ614" s="285"/>
      <c r="BK614" s="285"/>
      <c r="BL614" s="285"/>
      <c r="BM614" s="285"/>
      <c r="BN614" s="285"/>
      <c r="BO614" s="285"/>
      <c r="BP614" s="285"/>
      <c r="BQ614" s="285"/>
      <c r="BR614" s="285"/>
      <c r="BS614" s="285"/>
      <c r="BT614" s="285"/>
      <c r="BU614" s="285"/>
      <c r="BV614" s="285"/>
      <c r="BW614" s="285"/>
      <c r="BX614" s="285"/>
      <c r="BY614" s="285"/>
      <c r="BZ614" s="285"/>
      <c r="CA614" s="285"/>
      <c r="CB614" s="285"/>
      <c r="CC614" s="285"/>
      <c r="CD614" s="285"/>
      <c r="CE614" s="285"/>
      <c r="CF614" s="285"/>
      <c r="CG614" s="285"/>
      <c r="CH614" s="285"/>
      <c r="CI614" s="285"/>
      <c r="CJ614" s="285"/>
      <c r="CK614" s="285"/>
      <c r="CL614" s="285"/>
      <c r="CM614" s="285"/>
      <c r="CN614" s="285"/>
      <c r="CO614" s="285"/>
      <c r="CP614" s="285"/>
      <c r="CQ614" s="285"/>
      <c r="CR614" s="285"/>
      <c r="CS614" s="285"/>
      <c r="CT614" s="285"/>
      <c r="CU614" s="285"/>
      <c r="CV614" s="285"/>
      <c r="CW614" s="285"/>
      <c r="CX614" s="285"/>
      <c r="CY614" s="285"/>
      <c r="CZ614" s="285"/>
      <c r="DA614" s="285"/>
      <c r="DB614" s="285"/>
      <c r="DC614" s="285"/>
      <c r="DD614" s="285"/>
      <c r="DE614" s="285"/>
      <c r="DF614" s="285"/>
      <c r="DG614" s="285"/>
      <c r="DH614" s="285"/>
      <c r="DI614" s="285"/>
      <c r="DJ614" s="285"/>
      <c r="DK614" s="285"/>
      <c r="DL614" s="285"/>
    </row>
    <row r="615" s="248" customFormat="1" ht="17.8" customHeight="1" spans="1:116">
      <c r="A615" s="258">
        <v>254</v>
      </c>
      <c r="B615" s="267"/>
      <c r="C615" s="260"/>
      <c r="D615" s="266"/>
      <c r="E615" s="309"/>
      <c r="F615" s="262" t="s">
        <v>45</v>
      </c>
      <c r="G615" s="39">
        <f t="shared" si="116"/>
        <v>0</v>
      </c>
      <c r="H615" s="40" t="s">
        <v>46</v>
      </c>
      <c r="I615" s="40">
        <f t="shared" si="113"/>
        <v>0</v>
      </c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  <c r="W615" s="277"/>
      <c r="X615" s="277"/>
      <c r="Y615" s="277"/>
      <c r="Z615" s="277"/>
      <c r="AA615" s="277"/>
      <c r="AB615" s="277"/>
      <c r="AC615" s="277"/>
      <c r="AD615" s="277"/>
      <c r="AE615" s="277"/>
      <c r="AF615" s="277"/>
      <c r="AG615" s="277"/>
      <c r="AH615" s="277"/>
      <c r="AI615" s="277"/>
      <c r="AJ615" s="277"/>
      <c r="AK615" s="277"/>
      <c r="AL615" s="277"/>
      <c r="AM615" s="277"/>
      <c r="AN615" s="277"/>
      <c r="AO615" s="67"/>
      <c r="AP615" s="90"/>
      <c r="AQ615" s="284"/>
      <c r="AR615" s="284"/>
      <c r="AS615" s="99"/>
      <c r="AT615" s="99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  <c r="BO615" s="90"/>
      <c r="BP615" s="90"/>
      <c r="BQ615" s="90"/>
      <c r="BR615" s="90"/>
      <c r="BS615" s="90"/>
      <c r="BT615" s="90"/>
      <c r="BU615" s="90"/>
      <c r="BV615" s="90"/>
      <c r="BW615" s="90"/>
      <c r="BX615" s="90"/>
      <c r="BY615" s="90"/>
      <c r="BZ615" s="90"/>
      <c r="CA615" s="90"/>
      <c r="CB615" s="90"/>
      <c r="CC615" s="90"/>
      <c r="CD615" s="90"/>
      <c r="CE615" s="90"/>
      <c r="CF615" s="90"/>
      <c r="CG615" s="90"/>
      <c r="CH615" s="90"/>
      <c r="CI615" s="90"/>
      <c r="CJ615" s="90"/>
      <c r="CK615" s="90"/>
      <c r="CL615" s="90"/>
      <c r="CM615" s="90"/>
      <c r="CN615" s="90"/>
      <c r="CO615" s="90"/>
      <c r="CP615" s="90"/>
      <c r="CQ615" s="90"/>
      <c r="CR615" s="90"/>
      <c r="CS615" s="90"/>
      <c r="CT615" s="90"/>
      <c r="CU615" s="90"/>
      <c r="CV615" s="90"/>
      <c r="CW615" s="90"/>
      <c r="CX615" s="90"/>
      <c r="CY615" s="90"/>
      <c r="CZ615" s="90"/>
      <c r="DA615" s="90"/>
      <c r="DB615" s="90"/>
      <c r="DC615" s="90"/>
      <c r="DD615" s="90"/>
      <c r="DE615" s="90"/>
      <c r="DF615" s="90"/>
      <c r="DG615" s="90"/>
      <c r="DH615" s="90"/>
      <c r="DI615" s="90"/>
      <c r="DJ615" s="90"/>
      <c r="DK615" s="90"/>
      <c r="DL615" s="90"/>
    </row>
    <row r="616" s="249" customFormat="1" ht="17.8" customHeight="1" spans="1:116">
      <c r="A616" s="263"/>
      <c r="B616" s="267"/>
      <c r="C616" s="264"/>
      <c r="D616" s="261"/>
      <c r="E616" s="310"/>
      <c r="F616" s="265"/>
      <c r="G616" s="45"/>
      <c r="H616" s="46" t="s">
        <v>47</v>
      </c>
      <c r="I616" s="46">
        <f t="shared" si="113"/>
        <v>0</v>
      </c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  <c r="AB616" s="275"/>
      <c r="AC616" s="275"/>
      <c r="AD616" s="275"/>
      <c r="AE616" s="275"/>
      <c r="AF616" s="275"/>
      <c r="AG616" s="275"/>
      <c r="AH616" s="275"/>
      <c r="AI616" s="275"/>
      <c r="AJ616" s="275"/>
      <c r="AK616" s="275"/>
      <c r="AL616" s="275"/>
      <c r="AM616" s="275"/>
      <c r="AN616" s="275"/>
      <c r="AO616" s="65"/>
      <c r="AP616" s="285"/>
      <c r="AQ616" s="286"/>
      <c r="AR616" s="286"/>
      <c r="AS616" s="32"/>
      <c r="AT616" s="32"/>
      <c r="AU616" s="285"/>
      <c r="AV616" s="285"/>
      <c r="AW616" s="285"/>
      <c r="AX616" s="285"/>
      <c r="AY616" s="285"/>
      <c r="AZ616" s="285"/>
      <c r="BA616" s="285"/>
      <c r="BB616" s="285"/>
      <c r="BC616" s="285"/>
      <c r="BD616" s="285"/>
      <c r="BE616" s="285"/>
      <c r="BF616" s="285"/>
      <c r="BG616" s="285"/>
      <c r="BH616" s="285"/>
      <c r="BI616" s="285"/>
      <c r="BJ616" s="285"/>
      <c r="BK616" s="285"/>
      <c r="BL616" s="285"/>
      <c r="BM616" s="285"/>
      <c r="BN616" s="285"/>
      <c r="BO616" s="285"/>
      <c r="BP616" s="285"/>
      <c r="BQ616" s="285"/>
      <c r="BR616" s="285"/>
      <c r="BS616" s="285"/>
      <c r="BT616" s="285"/>
      <c r="BU616" s="285"/>
      <c r="BV616" s="285"/>
      <c r="BW616" s="285"/>
      <c r="BX616" s="285"/>
      <c r="BY616" s="285"/>
      <c r="BZ616" s="285"/>
      <c r="CA616" s="285"/>
      <c r="CB616" s="285"/>
      <c r="CC616" s="285"/>
      <c r="CD616" s="285"/>
      <c r="CE616" s="285"/>
      <c r="CF616" s="285"/>
      <c r="CG616" s="285"/>
      <c r="CH616" s="285"/>
      <c r="CI616" s="285"/>
      <c r="CJ616" s="285"/>
      <c r="CK616" s="285"/>
      <c r="CL616" s="285"/>
      <c r="CM616" s="285"/>
      <c r="CN616" s="285"/>
      <c r="CO616" s="285"/>
      <c r="CP616" s="285"/>
      <c r="CQ616" s="285"/>
      <c r="CR616" s="285"/>
      <c r="CS616" s="285"/>
      <c r="CT616" s="285"/>
      <c r="CU616" s="285"/>
      <c r="CV616" s="285"/>
      <c r="CW616" s="285"/>
      <c r="CX616" s="285"/>
      <c r="CY616" s="285"/>
      <c r="CZ616" s="285"/>
      <c r="DA616" s="285"/>
      <c r="DB616" s="285"/>
      <c r="DC616" s="285"/>
      <c r="DD616" s="285"/>
      <c r="DE616" s="285"/>
      <c r="DF616" s="285"/>
      <c r="DG616" s="285"/>
      <c r="DH616" s="285"/>
      <c r="DI616" s="285"/>
      <c r="DJ616" s="285"/>
      <c r="DK616" s="285"/>
      <c r="DL616" s="285"/>
    </row>
    <row r="617" s="248" customFormat="1" ht="17.8" customHeight="1" spans="1:116">
      <c r="A617" s="258">
        <v>255</v>
      </c>
      <c r="B617" s="267"/>
      <c r="C617" s="260"/>
      <c r="D617" s="266"/>
      <c r="E617" s="309"/>
      <c r="F617" s="262" t="s">
        <v>45</v>
      </c>
      <c r="G617" s="39">
        <f t="shared" ref="G617:G621" si="117">E617+I617-I618</f>
        <v>0</v>
      </c>
      <c r="H617" s="40" t="s">
        <v>46</v>
      </c>
      <c r="I617" s="40">
        <f t="shared" si="113"/>
        <v>0</v>
      </c>
      <c r="J617" s="277"/>
      <c r="K617" s="277"/>
      <c r="L617" s="277"/>
      <c r="M617" s="277"/>
      <c r="N617" s="277"/>
      <c r="O617" s="277"/>
      <c r="P617" s="277"/>
      <c r="Q617" s="277"/>
      <c r="R617" s="277"/>
      <c r="S617" s="277"/>
      <c r="T617" s="277"/>
      <c r="U617" s="277"/>
      <c r="V617" s="277"/>
      <c r="W617" s="277"/>
      <c r="X617" s="277"/>
      <c r="Y617" s="277"/>
      <c r="Z617" s="277"/>
      <c r="AA617" s="277"/>
      <c r="AB617" s="277"/>
      <c r="AC617" s="277"/>
      <c r="AD617" s="277"/>
      <c r="AE617" s="277"/>
      <c r="AF617" s="277"/>
      <c r="AG617" s="277"/>
      <c r="AH617" s="277"/>
      <c r="AI617" s="277"/>
      <c r="AJ617" s="277"/>
      <c r="AK617" s="277"/>
      <c r="AL617" s="277"/>
      <c r="AM617" s="277"/>
      <c r="AN617" s="277"/>
      <c r="AO617" s="67"/>
      <c r="AP617" s="90"/>
      <c r="AQ617" s="284"/>
      <c r="AR617" s="284"/>
      <c r="AS617" s="99"/>
      <c r="AT617" s="99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  <c r="BK617" s="90"/>
      <c r="BL617" s="90"/>
      <c r="BM617" s="90"/>
      <c r="BN617" s="90"/>
      <c r="BO617" s="90"/>
      <c r="BP617" s="90"/>
      <c r="BQ617" s="90"/>
      <c r="BR617" s="90"/>
      <c r="BS617" s="90"/>
      <c r="BT617" s="90"/>
      <c r="BU617" s="90"/>
      <c r="BV617" s="90"/>
      <c r="BW617" s="90"/>
      <c r="BX617" s="90"/>
      <c r="BY617" s="90"/>
      <c r="BZ617" s="90"/>
      <c r="CA617" s="90"/>
      <c r="CB617" s="90"/>
      <c r="CC617" s="90"/>
      <c r="CD617" s="90"/>
      <c r="CE617" s="90"/>
      <c r="CF617" s="90"/>
      <c r="CG617" s="90"/>
      <c r="CH617" s="90"/>
      <c r="CI617" s="90"/>
      <c r="CJ617" s="90"/>
      <c r="CK617" s="90"/>
      <c r="CL617" s="90"/>
      <c r="CM617" s="90"/>
      <c r="CN617" s="90"/>
      <c r="CO617" s="90"/>
      <c r="CP617" s="90"/>
      <c r="CQ617" s="90"/>
      <c r="CR617" s="90"/>
      <c r="CS617" s="90"/>
      <c r="CT617" s="90"/>
      <c r="CU617" s="90"/>
      <c r="CV617" s="90"/>
      <c r="CW617" s="90"/>
      <c r="CX617" s="90"/>
      <c r="CY617" s="90"/>
      <c r="CZ617" s="90"/>
      <c r="DA617" s="90"/>
      <c r="DB617" s="90"/>
      <c r="DC617" s="90"/>
      <c r="DD617" s="90"/>
      <c r="DE617" s="90"/>
      <c r="DF617" s="90"/>
      <c r="DG617" s="90"/>
      <c r="DH617" s="90"/>
      <c r="DI617" s="90"/>
      <c r="DJ617" s="90"/>
      <c r="DK617" s="90"/>
      <c r="DL617" s="90"/>
    </row>
    <row r="618" s="249" customFormat="1" ht="17.8" customHeight="1" spans="1:116">
      <c r="A618" s="263"/>
      <c r="B618" s="267"/>
      <c r="C618" s="264"/>
      <c r="D618" s="261"/>
      <c r="E618" s="310"/>
      <c r="F618" s="265"/>
      <c r="G618" s="45"/>
      <c r="H618" s="46" t="s">
        <v>47</v>
      </c>
      <c r="I618" s="46">
        <f t="shared" si="113"/>
        <v>0</v>
      </c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  <c r="AB618" s="275"/>
      <c r="AC618" s="275"/>
      <c r="AD618" s="275"/>
      <c r="AE618" s="275"/>
      <c r="AF618" s="275"/>
      <c r="AG618" s="275"/>
      <c r="AH618" s="275"/>
      <c r="AI618" s="275"/>
      <c r="AJ618" s="275"/>
      <c r="AK618" s="275"/>
      <c r="AL618" s="275"/>
      <c r="AM618" s="275"/>
      <c r="AN618" s="275"/>
      <c r="AO618" s="65"/>
      <c r="AP618" s="285"/>
      <c r="AQ618" s="286"/>
      <c r="AR618" s="286"/>
      <c r="AS618" s="32"/>
      <c r="AT618" s="32"/>
      <c r="AU618" s="285"/>
      <c r="AV618" s="285"/>
      <c r="AW618" s="285"/>
      <c r="AX618" s="285"/>
      <c r="AY618" s="285"/>
      <c r="AZ618" s="285"/>
      <c r="BA618" s="285"/>
      <c r="BB618" s="285"/>
      <c r="BC618" s="285"/>
      <c r="BD618" s="285"/>
      <c r="BE618" s="285"/>
      <c r="BF618" s="285"/>
      <c r="BG618" s="285"/>
      <c r="BH618" s="285"/>
      <c r="BI618" s="285"/>
      <c r="BJ618" s="285"/>
      <c r="BK618" s="285"/>
      <c r="BL618" s="285"/>
      <c r="BM618" s="285"/>
      <c r="BN618" s="285"/>
      <c r="BO618" s="285"/>
      <c r="BP618" s="285"/>
      <c r="BQ618" s="285"/>
      <c r="BR618" s="285"/>
      <c r="BS618" s="285"/>
      <c r="BT618" s="285"/>
      <c r="BU618" s="285"/>
      <c r="BV618" s="285"/>
      <c r="BW618" s="285"/>
      <c r="BX618" s="285"/>
      <c r="BY618" s="285"/>
      <c r="BZ618" s="285"/>
      <c r="CA618" s="285"/>
      <c r="CB618" s="285"/>
      <c r="CC618" s="285"/>
      <c r="CD618" s="285"/>
      <c r="CE618" s="285"/>
      <c r="CF618" s="285"/>
      <c r="CG618" s="285"/>
      <c r="CH618" s="285"/>
      <c r="CI618" s="285"/>
      <c r="CJ618" s="285"/>
      <c r="CK618" s="285"/>
      <c r="CL618" s="285"/>
      <c r="CM618" s="285"/>
      <c r="CN618" s="285"/>
      <c r="CO618" s="285"/>
      <c r="CP618" s="285"/>
      <c r="CQ618" s="285"/>
      <c r="CR618" s="285"/>
      <c r="CS618" s="285"/>
      <c r="CT618" s="285"/>
      <c r="CU618" s="285"/>
      <c r="CV618" s="285"/>
      <c r="CW618" s="285"/>
      <c r="CX618" s="285"/>
      <c r="CY618" s="285"/>
      <c r="CZ618" s="285"/>
      <c r="DA618" s="285"/>
      <c r="DB618" s="285"/>
      <c r="DC618" s="285"/>
      <c r="DD618" s="285"/>
      <c r="DE618" s="285"/>
      <c r="DF618" s="285"/>
      <c r="DG618" s="285"/>
      <c r="DH618" s="285"/>
      <c r="DI618" s="285"/>
      <c r="DJ618" s="285"/>
      <c r="DK618" s="285"/>
      <c r="DL618" s="285"/>
    </row>
    <row r="619" s="248" customFormat="1" ht="17.8" customHeight="1" spans="1:116">
      <c r="A619" s="258">
        <v>256</v>
      </c>
      <c r="B619" s="267"/>
      <c r="C619" s="260"/>
      <c r="D619" s="261"/>
      <c r="E619" s="309"/>
      <c r="F619" s="262" t="s">
        <v>45</v>
      </c>
      <c r="G619" s="39">
        <f t="shared" si="117"/>
        <v>0</v>
      </c>
      <c r="H619" s="40" t="s">
        <v>46</v>
      </c>
      <c r="I619" s="40">
        <f t="shared" si="113"/>
        <v>0</v>
      </c>
      <c r="J619" s="277"/>
      <c r="K619" s="277"/>
      <c r="L619" s="277"/>
      <c r="M619" s="277"/>
      <c r="N619" s="277"/>
      <c r="O619" s="277"/>
      <c r="P619" s="277"/>
      <c r="Q619" s="277"/>
      <c r="R619" s="277"/>
      <c r="S619" s="277"/>
      <c r="T619" s="277"/>
      <c r="U619" s="277"/>
      <c r="V619" s="277"/>
      <c r="W619" s="277"/>
      <c r="X619" s="277"/>
      <c r="Y619" s="277"/>
      <c r="Z619" s="277"/>
      <c r="AA619" s="277"/>
      <c r="AB619" s="277"/>
      <c r="AC619" s="277"/>
      <c r="AD619" s="277"/>
      <c r="AE619" s="277"/>
      <c r="AF619" s="277"/>
      <c r="AG619" s="277"/>
      <c r="AH619" s="277"/>
      <c r="AI619" s="277"/>
      <c r="AJ619" s="277"/>
      <c r="AK619" s="277"/>
      <c r="AL619" s="277"/>
      <c r="AM619" s="277"/>
      <c r="AN619" s="277"/>
      <c r="AO619" s="67"/>
      <c r="AP619" s="90"/>
      <c r="AQ619" s="284"/>
      <c r="AR619" s="284"/>
      <c r="AS619" s="99"/>
      <c r="AT619" s="99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  <c r="BK619" s="90"/>
      <c r="BL619" s="90"/>
      <c r="BM619" s="90"/>
      <c r="BN619" s="90"/>
      <c r="BO619" s="90"/>
      <c r="BP619" s="90"/>
      <c r="BQ619" s="90"/>
      <c r="BR619" s="90"/>
      <c r="BS619" s="90"/>
      <c r="BT619" s="90"/>
      <c r="BU619" s="90"/>
      <c r="BV619" s="90"/>
      <c r="BW619" s="90"/>
      <c r="BX619" s="90"/>
      <c r="BY619" s="90"/>
      <c r="BZ619" s="90"/>
      <c r="CA619" s="90"/>
      <c r="CB619" s="90"/>
      <c r="CC619" s="90"/>
      <c r="CD619" s="90"/>
      <c r="CE619" s="90"/>
      <c r="CF619" s="90"/>
      <c r="CG619" s="90"/>
      <c r="CH619" s="90"/>
      <c r="CI619" s="90"/>
      <c r="CJ619" s="90"/>
      <c r="CK619" s="90"/>
      <c r="CL619" s="90"/>
      <c r="CM619" s="90"/>
      <c r="CN619" s="90"/>
      <c r="CO619" s="90"/>
      <c r="CP619" s="90"/>
      <c r="CQ619" s="90"/>
      <c r="CR619" s="90"/>
      <c r="CS619" s="90"/>
      <c r="CT619" s="90"/>
      <c r="CU619" s="90"/>
      <c r="CV619" s="90"/>
      <c r="CW619" s="90"/>
      <c r="CX619" s="90"/>
      <c r="CY619" s="90"/>
      <c r="CZ619" s="90"/>
      <c r="DA619" s="90"/>
      <c r="DB619" s="90"/>
      <c r="DC619" s="90"/>
      <c r="DD619" s="90"/>
      <c r="DE619" s="90"/>
      <c r="DF619" s="90"/>
      <c r="DG619" s="90"/>
      <c r="DH619" s="90"/>
      <c r="DI619" s="90"/>
      <c r="DJ619" s="90"/>
      <c r="DK619" s="90"/>
      <c r="DL619" s="90"/>
    </row>
    <row r="620" s="249" customFormat="1" ht="17.8" customHeight="1" spans="1:116">
      <c r="A620" s="263"/>
      <c r="B620" s="267"/>
      <c r="C620" s="264"/>
      <c r="D620" s="261"/>
      <c r="E620" s="310"/>
      <c r="F620" s="265"/>
      <c r="G620" s="45"/>
      <c r="H620" s="46" t="s">
        <v>47</v>
      </c>
      <c r="I620" s="46">
        <f t="shared" si="113"/>
        <v>0</v>
      </c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  <c r="AB620" s="275"/>
      <c r="AC620" s="275"/>
      <c r="AD620" s="275"/>
      <c r="AE620" s="275"/>
      <c r="AF620" s="275"/>
      <c r="AG620" s="275"/>
      <c r="AH620" s="275"/>
      <c r="AI620" s="275"/>
      <c r="AJ620" s="275"/>
      <c r="AK620" s="275"/>
      <c r="AL620" s="275"/>
      <c r="AM620" s="275"/>
      <c r="AN620" s="275"/>
      <c r="AO620" s="65"/>
      <c r="AP620" s="285"/>
      <c r="AQ620" s="286"/>
      <c r="AR620" s="286"/>
      <c r="AS620" s="32"/>
      <c r="AT620" s="32"/>
      <c r="AU620" s="285"/>
      <c r="AV620" s="285"/>
      <c r="AW620" s="285"/>
      <c r="AX620" s="285"/>
      <c r="AY620" s="285"/>
      <c r="AZ620" s="285"/>
      <c r="BA620" s="285"/>
      <c r="BB620" s="285"/>
      <c r="BC620" s="285"/>
      <c r="BD620" s="285"/>
      <c r="BE620" s="285"/>
      <c r="BF620" s="285"/>
      <c r="BG620" s="285"/>
      <c r="BH620" s="285"/>
      <c r="BI620" s="285"/>
      <c r="BJ620" s="285"/>
      <c r="BK620" s="285"/>
      <c r="BL620" s="285"/>
      <c r="BM620" s="285"/>
      <c r="BN620" s="285"/>
      <c r="BO620" s="285"/>
      <c r="BP620" s="285"/>
      <c r="BQ620" s="285"/>
      <c r="BR620" s="285"/>
      <c r="BS620" s="285"/>
      <c r="BT620" s="285"/>
      <c r="BU620" s="285"/>
      <c r="BV620" s="285"/>
      <c r="BW620" s="285"/>
      <c r="BX620" s="285"/>
      <c r="BY620" s="285"/>
      <c r="BZ620" s="285"/>
      <c r="CA620" s="285"/>
      <c r="CB620" s="285"/>
      <c r="CC620" s="285"/>
      <c r="CD620" s="285"/>
      <c r="CE620" s="285"/>
      <c r="CF620" s="285"/>
      <c r="CG620" s="285"/>
      <c r="CH620" s="285"/>
      <c r="CI620" s="285"/>
      <c r="CJ620" s="285"/>
      <c r="CK620" s="285"/>
      <c r="CL620" s="285"/>
      <c r="CM620" s="285"/>
      <c r="CN620" s="285"/>
      <c r="CO620" s="285"/>
      <c r="CP620" s="285"/>
      <c r="CQ620" s="285"/>
      <c r="CR620" s="285"/>
      <c r="CS620" s="285"/>
      <c r="CT620" s="285"/>
      <c r="CU620" s="285"/>
      <c r="CV620" s="285"/>
      <c r="CW620" s="285"/>
      <c r="CX620" s="285"/>
      <c r="CY620" s="285"/>
      <c r="CZ620" s="285"/>
      <c r="DA620" s="285"/>
      <c r="DB620" s="285"/>
      <c r="DC620" s="285"/>
      <c r="DD620" s="285"/>
      <c r="DE620" s="285"/>
      <c r="DF620" s="285"/>
      <c r="DG620" s="285"/>
      <c r="DH620" s="285"/>
      <c r="DI620" s="285"/>
      <c r="DJ620" s="285"/>
      <c r="DK620" s="285"/>
      <c r="DL620" s="285"/>
    </row>
    <row r="621" s="248" customFormat="1" ht="17.8" customHeight="1" spans="1:116">
      <c r="A621" s="258">
        <v>257</v>
      </c>
      <c r="B621" s="267"/>
      <c r="C621" s="260"/>
      <c r="D621" s="266"/>
      <c r="E621" s="309"/>
      <c r="F621" s="262" t="s">
        <v>45</v>
      </c>
      <c r="G621" s="39">
        <f t="shared" si="117"/>
        <v>0</v>
      </c>
      <c r="H621" s="40" t="s">
        <v>46</v>
      </c>
      <c r="I621" s="40">
        <f t="shared" si="113"/>
        <v>0</v>
      </c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  <c r="W621" s="277"/>
      <c r="X621" s="277"/>
      <c r="Y621" s="277"/>
      <c r="Z621" s="277"/>
      <c r="AA621" s="277"/>
      <c r="AB621" s="277"/>
      <c r="AC621" s="277"/>
      <c r="AD621" s="277"/>
      <c r="AE621" s="277"/>
      <c r="AF621" s="277"/>
      <c r="AG621" s="277"/>
      <c r="AH621" s="277"/>
      <c r="AI621" s="277"/>
      <c r="AJ621" s="277"/>
      <c r="AK621" s="277"/>
      <c r="AL621" s="277"/>
      <c r="AM621" s="277"/>
      <c r="AN621" s="277"/>
      <c r="AO621" s="67"/>
      <c r="AP621" s="90"/>
      <c r="AQ621" s="284"/>
      <c r="AR621" s="284"/>
      <c r="AS621" s="99"/>
      <c r="AT621" s="99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  <c r="BK621" s="90"/>
      <c r="BL621" s="90"/>
      <c r="BM621" s="90"/>
      <c r="BN621" s="90"/>
      <c r="BO621" s="90"/>
      <c r="BP621" s="90"/>
      <c r="BQ621" s="90"/>
      <c r="BR621" s="90"/>
      <c r="BS621" s="90"/>
      <c r="BT621" s="90"/>
      <c r="BU621" s="90"/>
      <c r="BV621" s="90"/>
      <c r="BW621" s="90"/>
      <c r="BX621" s="90"/>
      <c r="BY621" s="90"/>
      <c r="BZ621" s="90"/>
      <c r="CA621" s="90"/>
      <c r="CB621" s="90"/>
      <c r="CC621" s="90"/>
      <c r="CD621" s="90"/>
      <c r="CE621" s="90"/>
      <c r="CF621" s="90"/>
      <c r="CG621" s="90"/>
      <c r="CH621" s="90"/>
      <c r="CI621" s="90"/>
      <c r="CJ621" s="90"/>
      <c r="CK621" s="90"/>
      <c r="CL621" s="90"/>
      <c r="CM621" s="90"/>
      <c r="CN621" s="90"/>
      <c r="CO621" s="90"/>
      <c r="CP621" s="90"/>
      <c r="CQ621" s="90"/>
      <c r="CR621" s="90"/>
      <c r="CS621" s="90"/>
      <c r="CT621" s="90"/>
      <c r="CU621" s="90"/>
      <c r="CV621" s="90"/>
      <c r="CW621" s="90"/>
      <c r="CX621" s="90"/>
      <c r="CY621" s="90"/>
      <c r="CZ621" s="90"/>
      <c r="DA621" s="90"/>
      <c r="DB621" s="90"/>
      <c r="DC621" s="90"/>
      <c r="DD621" s="90"/>
      <c r="DE621" s="90"/>
      <c r="DF621" s="90"/>
      <c r="DG621" s="90"/>
      <c r="DH621" s="90"/>
      <c r="DI621" s="90"/>
      <c r="DJ621" s="90"/>
      <c r="DK621" s="90"/>
      <c r="DL621" s="90"/>
    </row>
    <row r="622" s="249" customFormat="1" ht="17.8" customHeight="1" spans="1:116">
      <c r="A622" s="263"/>
      <c r="B622" s="267"/>
      <c r="C622" s="264"/>
      <c r="D622" s="261"/>
      <c r="E622" s="310"/>
      <c r="F622" s="265"/>
      <c r="G622" s="45"/>
      <c r="H622" s="46" t="s">
        <v>47</v>
      </c>
      <c r="I622" s="46">
        <f t="shared" si="113"/>
        <v>0</v>
      </c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  <c r="AB622" s="275"/>
      <c r="AC622" s="275"/>
      <c r="AD622" s="275"/>
      <c r="AE622" s="275"/>
      <c r="AF622" s="275"/>
      <c r="AG622" s="275"/>
      <c r="AH622" s="275"/>
      <c r="AI622" s="275"/>
      <c r="AJ622" s="275"/>
      <c r="AK622" s="275"/>
      <c r="AL622" s="275"/>
      <c r="AM622" s="275"/>
      <c r="AN622" s="275"/>
      <c r="AO622" s="65"/>
      <c r="AP622" s="285"/>
      <c r="AQ622" s="286"/>
      <c r="AR622" s="286"/>
      <c r="AS622" s="32"/>
      <c r="AT622" s="32"/>
      <c r="AU622" s="285"/>
      <c r="AV622" s="285"/>
      <c r="AW622" s="285"/>
      <c r="AX622" s="285"/>
      <c r="AY622" s="285"/>
      <c r="AZ622" s="285"/>
      <c r="BA622" s="285"/>
      <c r="BB622" s="285"/>
      <c r="BC622" s="285"/>
      <c r="BD622" s="285"/>
      <c r="BE622" s="285"/>
      <c r="BF622" s="285"/>
      <c r="BG622" s="285"/>
      <c r="BH622" s="285"/>
      <c r="BI622" s="285"/>
      <c r="BJ622" s="285"/>
      <c r="BK622" s="285"/>
      <c r="BL622" s="285"/>
      <c r="BM622" s="285"/>
      <c r="BN622" s="285"/>
      <c r="BO622" s="285"/>
      <c r="BP622" s="285"/>
      <c r="BQ622" s="285"/>
      <c r="BR622" s="285"/>
      <c r="BS622" s="285"/>
      <c r="BT622" s="285"/>
      <c r="BU622" s="285"/>
      <c r="BV622" s="285"/>
      <c r="BW622" s="285"/>
      <c r="BX622" s="285"/>
      <c r="BY622" s="285"/>
      <c r="BZ622" s="285"/>
      <c r="CA622" s="285"/>
      <c r="CB622" s="285"/>
      <c r="CC622" s="285"/>
      <c r="CD622" s="285"/>
      <c r="CE622" s="285"/>
      <c r="CF622" s="285"/>
      <c r="CG622" s="285"/>
      <c r="CH622" s="285"/>
      <c r="CI622" s="285"/>
      <c r="CJ622" s="285"/>
      <c r="CK622" s="285"/>
      <c r="CL622" s="285"/>
      <c r="CM622" s="285"/>
      <c r="CN622" s="285"/>
      <c r="CO622" s="285"/>
      <c r="CP622" s="285"/>
      <c r="CQ622" s="285"/>
      <c r="CR622" s="285"/>
      <c r="CS622" s="285"/>
      <c r="CT622" s="285"/>
      <c r="CU622" s="285"/>
      <c r="CV622" s="285"/>
      <c r="CW622" s="285"/>
      <c r="CX622" s="285"/>
      <c r="CY622" s="285"/>
      <c r="CZ622" s="285"/>
      <c r="DA622" s="285"/>
      <c r="DB622" s="285"/>
      <c r="DC622" s="285"/>
      <c r="DD622" s="285"/>
      <c r="DE622" s="285"/>
      <c r="DF622" s="285"/>
      <c r="DG622" s="285"/>
      <c r="DH622" s="285"/>
      <c r="DI622" s="285"/>
      <c r="DJ622" s="285"/>
      <c r="DK622" s="285"/>
      <c r="DL622" s="285"/>
    </row>
    <row r="623" s="248" customFormat="1" ht="17.8" customHeight="1" spans="1:116">
      <c r="A623" s="258">
        <v>258</v>
      </c>
      <c r="B623" s="259"/>
      <c r="C623" s="260"/>
      <c r="D623" s="261"/>
      <c r="E623" s="309"/>
      <c r="F623" s="262" t="s">
        <v>45</v>
      </c>
      <c r="G623" s="39">
        <f t="shared" ref="G623:G627" si="118">E623+I623-I624</f>
        <v>0</v>
      </c>
      <c r="H623" s="40" t="s">
        <v>46</v>
      </c>
      <c r="I623" s="40">
        <f t="shared" si="113"/>
        <v>0</v>
      </c>
      <c r="J623" s="277"/>
      <c r="K623" s="277"/>
      <c r="L623" s="277"/>
      <c r="M623" s="277"/>
      <c r="N623" s="277"/>
      <c r="O623" s="277"/>
      <c r="P623" s="277"/>
      <c r="Q623" s="277"/>
      <c r="R623" s="277"/>
      <c r="S623" s="277"/>
      <c r="T623" s="277"/>
      <c r="U623" s="277"/>
      <c r="V623" s="277"/>
      <c r="W623" s="277"/>
      <c r="X623" s="277"/>
      <c r="Y623" s="277"/>
      <c r="Z623" s="277"/>
      <c r="AA623" s="277"/>
      <c r="AB623" s="277"/>
      <c r="AC623" s="277"/>
      <c r="AD623" s="277"/>
      <c r="AE623" s="277"/>
      <c r="AF623" s="277"/>
      <c r="AG623" s="277"/>
      <c r="AH623" s="277"/>
      <c r="AI623" s="277"/>
      <c r="AJ623" s="277"/>
      <c r="AK623" s="277"/>
      <c r="AL623" s="277"/>
      <c r="AM623" s="277"/>
      <c r="AN623" s="277"/>
      <c r="AO623" s="67"/>
      <c r="AP623" s="90"/>
      <c r="AQ623" s="284"/>
      <c r="AR623" s="284"/>
      <c r="AS623" s="99"/>
      <c r="AT623" s="99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  <c r="BK623" s="90"/>
      <c r="BL623" s="90"/>
      <c r="BM623" s="90"/>
      <c r="BN623" s="90"/>
      <c r="BO623" s="90"/>
      <c r="BP623" s="90"/>
      <c r="BQ623" s="90"/>
      <c r="BR623" s="90"/>
      <c r="BS623" s="90"/>
      <c r="BT623" s="90"/>
      <c r="BU623" s="90"/>
      <c r="BV623" s="90"/>
      <c r="BW623" s="90"/>
      <c r="BX623" s="90"/>
      <c r="BY623" s="90"/>
      <c r="BZ623" s="90"/>
      <c r="CA623" s="90"/>
      <c r="CB623" s="90"/>
      <c r="CC623" s="90"/>
      <c r="CD623" s="90"/>
      <c r="CE623" s="90"/>
      <c r="CF623" s="90"/>
      <c r="CG623" s="90"/>
      <c r="CH623" s="90"/>
      <c r="CI623" s="90"/>
      <c r="CJ623" s="90"/>
      <c r="CK623" s="90"/>
      <c r="CL623" s="90"/>
      <c r="CM623" s="90"/>
      <c r="CN623" s="90"/>
      <c r="CO623" s="90"/>
      <c r="CP623" s="90"/>
      <c r="CQ623" s="90"/>
      <c r="CR623" s="90"/>
      <c r="CS623" s="90"/>
      <c r="CT623" s="90"/>
      <c r="CU623" s="90"/>
      <c r="CV623" s="90"/>
      <c r="CW623" s="90"/>
      <c r="CX623" s="90"/>
      <c r="CY623" s="90"/>
      <c r="CZ623" s="90"/>
      <c r="DA623" s="90"/>
      <c r="DB623" s="90"/>
      <c r="DC623" s="90"/>
      <c r="DD623" s="90"/>
      <c r="DE623" s="90"/>
      <c r="DF623" s="90"/>
      <c r="DG623" s="90"/>
      <c r="DH623" s="90"/>
      <c r="DI623" s="90"/>
      <c r="DJ623" s="90"/>
      <c r="DK623" s="90"/>
      <c r="DL623" s="90"/>
    </row>
    <row r="624" s="249" customFormat="1" ht="17.8" customHeight="1" spans="1:116">
      <c r="A624" s="263"/>
      <c r="B624" s="259"/>
      <c r="C624" s="264"/>
      <c r="D624" s="261"/>
      <c r="E624" s="310"/>
      <c r="F624" s="265"/>
      <c r="G624" s="45"/>
      <c r="H624" s="46" t="s">
        <v>47</v>
      </c>
      <c r="I624" s="46">
        <f t="shared" si="113"/>
        <v>0</v>
      </c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  <c r="AB624" s="275"/>
      <c r="AC624" s="275"/>
      <c r="AD624" s="275"/>
      <c r="AE624" s="275"/>
      <c r="AF624" s="275"/>
      <c r="AG624" s="275"/>
      <c r="AH624" s="275"/>
      <c r="AI624" s="275"/>
      <c r="AJ624" s="275"/>
      <c r="AK624" s="275"/>
      <c r="AL624" s="275"/>
      <c r="AM624" s="275"/>
      <c r="AN624" s="275"/>
      <c r="AO624" s="65"/>
      <c r="AP624" s="285"/>
      <c r="AQ624" s="286"/>
      <c r="AR624" s="286"/>
      <c r="AS624" s="32"/>
      <c r="AT624" s="32"/>
      <c r="AU624" s="285"/>
      <c r="AV624" s="285"/>
      <c r="AW624" s="285"/>
      <c r="AX624" s="285"/>
      <c r="AY624" s="285"/>
      <c r="AZ624" s="285"/>
      <c r="BA624" s="285"/>
      <c r="BB624" s="285"/>
      <c r="BC624" s="285"/>
      <c r="BD624" s="285"/>
      <c r="BE624" s="285"/>
      <c r="BF624" s="285"/>
      <c r="BG624" s="285"/>
      <c r="BH624" s="285"/>
      <c r="BI624" s="285"/>
      <c r="BJ624" s="285"/>
      <c r="BK624" s="285"/>
      <c r="BL624" s="285"/>
      <c r="BM624" s="285"/>
      <c r="BN624" s="285"/>
      <c r="BO624" s="285"/>
      <c r="BP624" s="285"/>
      <c r="BQ624" s="285"/>
      <c r="BR624" s="285"/>
      <c r="BS624" s="285"/>
      <c r="BT624" s="285"/>
      <c r="BU624" s="285"/>
      <c r="BV624" s="285"/>
      <c r="BW624" s="285"/>
      <c r="BX624" s="285"/>
      <c r="BY624" s="285"/>
      <c r="BZ624" s="285"/>
      <c r="CA624" s="285"/>
      <c r="CB624" s="285"/>
      <c r="CC624" s="285"/>
      <c r="CD624" s="285"/>
      <c r="CE624" s="285"/>
      <c r="CF624" s="285"/>
      <c r="CG624" s="285"/>
      <c r="CH624" s="285"/>
      <c r="CI624" s="285"/>
      <c r="CJ624" s="285"/>
      <c r="CK624" s="285"/>
      <c r="CL624" s="285"/>
      <c r="CM624" s="285"/>
      <c r="CN624" s="285"/>
      <c r="CO624" s="285"/>
      <c r="CP624" s="285"/>
      <c r="CQ624" s="285"/>
      <c r="CR624" s="285"/>
      <c r="CS624" s="285"/>
      <c r="CT624" s="285"/>
      <c r="CU624" s="285"/>
      <c r="CV624" s="285"/>
      <c r="CW624" s="285"/>
      <c r="CX624" s="285"/>
      <c r="CY624" s="285"/>
      <c r="CZ624" s="285"/>
      <c r="DA624" s="285"/>
      <c r="DB624" s="285"/>
      <c r="DC624" s="285"/>
      <c r="DD624" s="285"/>
      <c r="DE624" s="285"/>
      <c r="DF624" s="285"/>
      <c r="DG624" s="285"/>
      <c r="DH624" s="285"/>
      <c r="DI624" s="285"/>
      <c r="DJ624" s="285"/>
      <c r="DK624" s="285"/>
      <c r="DL624" s="285"/>
    </row>
    <row r="625" s="248" customFormat="1" ht="17.8" customHeight="1" spans="1:116">
      <c r="A625" s="258">
        <v>259</v>
      </c>
      <c r="B625" s="259"/>
      <c r="C625" s="260"/>
      <c r="D625" s="266"/>
      <c r="E625" s="309">
        <v>0</v>
      </c>
      <c r="F625" s="262" t="s">
        <v>45</v>
      </c>
      <c r="G625" s="39">
        <f t="shared" si="118"/>
        <v>0</v>
      </c>
      <c r="H625" s="40" t="s">
        <v>46</v>
      </c>
      <c r="I625" s="40">
        <f t="shared" si="113"/>
        <v>0</v>
      </c>
      <c r="J625" s="277"/>
      <c r="K625" s="277"/>
      <c r="L625" s="277"/>
      <c r="M625" s="277"/>
      <c r="N625" s="277"/>
      <c r="O625" s="277"/>
      <c r="P625" s="277"/>
      <c r="Q625" s="277"/>
      <c r="R625" s="277"/>
      <c r="S625" s="277"/>
      <c r="T625" s="277"/>
      <c r="U625" s="277"/>
      <c r="V625" s="277"/>
      <c r="W625" s="277"/>
      <c r="X625" s="277"/>
      <c r="Y625" s="277"/>
      <c r="Z625" s="277"/>
      <c r="AA625" s="277"/>
      <c r="AB625" s="277"/>
      <c r="AC625" s="277"/>
      <c r="AD625" s="277"/>
      <c r="AE625" s="277"/>
      <c r="AF625" s="277"/>
      <c r="AG625" s="277"/>
      <c r="AH625" s="277"/>
      <c r="AI625" s="277"/>
      <c r="AJ625" s="277"/>
      <c r="AK625" s="277"/>
      <c r="AL625" s="277"/>
      <c r="AM625" s="277"/>
      <c r="AN625" s="277"/>
      <c r="AO625" s="67"/>
      <c r="AP625" s="90"/>
      <c r="AQ625" s="284"/>
      <c r="AR625" s="284"/>
      <c r="AS625" s="99"/>
      <c r="AT625" s="99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  <c r="BO625" s="90"/>
      <c r="BP625" s="90"/>
      <c r="BQ625" s="90"/>
      <c r="BR625" s="90"/>
      <c r="BS625" s="90"/>
      <c r="BT625" s="90"/>
      <c r="BU625" s="90"/>
      <c r="BV625" s="90"/>
      <c r="BW625" s="90"/>
      <c r="BX625" s="90"/>
      <c r="BY625" s="90"/>
      <c r="BZ625" s="90"/>
      <c r="CA625" s="90"/>
      <c r="CB625" s="90"/>
      <c r="CC625" s="90"/>
      <c r="CD625" s="90"/>
      <c r="CE625" s="90"/>
      <c r="CF625" s="90"/>
      <c r="CG625" s="90"/>
      <c r="CH625" s="90"/>
      <c r="CI625" s="90"/>
      <c r="CJ625" s="90"/>
      <c r="CK625" s="90"/>
      <c r="CL625" s="90"/>
      <c r="CM625" s="90"/>
      <c r="CN625" s="90"/>
      <c r="CO625" s="90"/>
      <c r="CP625" s="90"/>
      <c r="CQ625" s="90"/>
      <c r="CR625" s="90"/>
      <c r="CS625" s="90"/>
      <c r="CT625" s="90"/>
      <c r="CU625" s="90"/>
      <c r="CV625" s="90"/>
      <c r="CW625" s="90"/>
      <c r="CX625" s="90"/>
      <c r="CY625" s="90"/>
      <c r="CZ625" s="90"/>
      <c r="DA625" s="90"/>
      <c r="DB625" s="90"/>
      <c r="DC625" s="90"/>
      <c r="DD625" s="90"/>
      <c r="DE625" s="90"/>
      <c r="DF625" s="90"/>
      <c r="DG625" s="90"/>
      <c r="DH625" s="90"/>
      <c r="DI625" s="90"/>
      <c r="DJ625" s="90"/>
      <c r="DK625" s="90"/>
      <c r="DL625" s="90"/>
    </row>
    <row r="626" s="249" customFormat="1" ht="17.8" customHeight="1" spans="1:116">
      <c r="A626" s="263"/>
      <c r="B626" s="259"/>
      <c r="C626" s="264"/>
      <c r="D626" s="261"/>
      <c r="E626" s="310"/>
      <c r="F626" s="265"/>
      <c r="G626" s="45"/>
      <c r="H626" s="46" t="s">
        <v>47</v>
      </c>
      <c r="I626" s="46">
        <f t="shared" si="113"/>
        <v>0</v>
      </c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  <c r="AB626" s="275"/>
      <c r="AC626" s="275"/>
      <c r="AD626" s="275"/>
      <c r="AE626" s="275"/>
      <c r="AF626" s="275"/>
      <c r="AG626" s="275"/>
      <c r="AH626" s="275"/>
      <c r="AI626" s="275"/>
      <c r="AJ626" s="275"/>
      <c r="AK626" s="275"/>
      <c r="AL626" s="275"/>
      <c r="AM626" s="275"/>
      <c r="AN626" s="275"/>
      <c r="AO626" s="65"/>
      <c r="AP626" s="285"/>
      <c r="AQ626" s="286"/>
      <c r="AR626" s="286"/>
      <c r="AS626" s="32"/>
      <c r="AT626" s="32"/>
      <c r="AU626" s="285"/>
      <c r="AV626" s="285"/>
      <c r="AW626" s="285"/>
      <c r="AX626" s="285"/>
      <c r="AY626" s="285"/>
      <c r="AZ626" s="285"/>
      <c r="BA626" s="285"/>
      <c r="BB626" s="285"/>
      <c r="BC626" s="285"/>
      <c r="BD626" s="285"/>
      <c r="BE626" s="285"/>
      <c r="BF626" s="285"/>
      <c r="BG626" s="285"/>
      <c r="BH626" s="285"/>
      <c r="BI626" s="285"/>
      <c r="BJ626" s="285"/>
      <c r="BK626" s="285"/>
      <c r="BL626" s="285"/>
      <c r="BM626" s="285"/>
      <c r="BN626" s="285"/>
      <c r="BO626" s="285"/>
      <c r="BP626" s="285"/>
      <c r="BQ626" s="285"/>
      <c r="BR626" s="285"/>
      <c r="BS626" s="285"/>
      <c r="BT626" s="285"/>
      <c r="BU626" s="285"/>
      <c r="BV626" s="285"/>
      <c r="BW626" s="285"/>
      <c r="BX626" s="285"/>
      <c r="BY626" s="285"/>
      <c r="BZ626" s="285"/>
      <c r="CA626" s="285"/>
      <c r="CB626" s="285"/>
      <c r="CC626" s="285"/>
      <c r="CD626" s="285"/>
      <c r="CE626" s="285"/>
      <c r="CF626" s="285"/>
      <c r="CG626" s="285"/>
      <c r="CH626" s="285"/>
      <c r="CI626" s="285"/>
      <c r="CJ626" s="285"/>
      <c r="CK626" s="285"/>
      <c r="CL626" s="285"/>
      <c r="CM626" s="285"/>
      <c r="CN626" s="285"/>
      <c r="CO626" s="285"/>
      <c r="CP626" s="285"/>
      <c r="CQ626" s="285"/>
      <c r="CR626" s="285"/>
      <c r="CS626" s="285"/>
      <c r="CT626" s="285"/>
      <c r="CU626" s="285"/>
      <c r="CV626" s="285"/>
      <c r="CW626" s="285"/>
      <c r="CX626" s="285"/>
      <c r="CY626" s="285"/>
      <c r="CZ626" s="285"/>
      <c r="DA626" s="285"/>
      <c r="DB626" s="285"/>
      <c r="DC626" s="285"/>
      <c r="DD626" s="285"/>
      <c r="DE626" s="285"/>
      <c r="DF626" s="285"/>
      <c r="DG626" s="285"/>
      <c r="DH626" s="285"/>
      <c r="DI626" s="285"/>
      <c r="DJ626" s="285"/>
      <c r="DK626" s="285"/>
      <c r="DL626" s="285"/>
    </row>
    <row r="627" s="248" customFormat="1" ht="17.8" customHeight="1" spans="1:116">
      <c r="A627" s="258">
        <v>260</v>
      </c>
      <c r="B627" s="259"/>
      <c r="C627" s="260"/>
      <c r="D627" s="266"/>
      <c r="E627" s="309">
        <v>0</v>
      </c>
      <c r="F627" s="262" t="s">
        <v>45</v>
      </c>
      <c r="G627" s="39">
        <f t="shared" si="118"/>
        <v>0</v>
      </c>
      <c r="H627" s="40" t="s">
        <v>46</v>
      </c>
      <c r="I627" s="40">
        <f t="shared" si="113"/>
        <v>0</v>
      </c>
      <c r="J627" s="277"/>
      <c r="K627" s="277"/>
      <c r="L627" s="277"/>
      <c r="M627" s="277"/>
      <c r="N627" s="277"/>
      <c r="O627" s="277"/>
      <c r="P627" s="277"/>
      <c r="Q627" s="277"/>
      <c r="R627" s="277"/>
      <c r="S627" s="277"/>
      <c r="T627" s="277"/>
      <c r="U627" s="277"/>
      <c r="V627" s="277"/>
      <c r="W627" s="277"/>
      <c r="X627" s="277"/>
      <c r="Y627" s="277"/>
      <c r="Z627" s="277"/>
      <c r="AA627" s="277"/>
      <c r="AB627" s="277"/>
      <c r="AC627" s="277"/>
      <c r="AD627" s="277"/>
      <c r="AE627" s="277"/>
      <c r="AF627" s="277"/>
      <c r="AG627" s="277"/>
      <c r="AH627" s="277"/>
      <c r="AI627" s="277"/>
      <c r="AJ627" s="277"/>
      <c r="AK627" s="277"/>
      <c r="AL627" s="277"/>
      <c r="AM627" s="277"/>
      <c r="AN627" s="277"/>
      <c r="AO627" s="67"/>
      <c r="AP627" s="90"/>
      <c r="AQ627" s="284"/>
      <c r="AR627" s="284"/>
      <c r="AS627" s="99"/>
      <c r="AT627" s="99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  <c r="BK627" s="90"/>
      <c r="BL627" s="90"/>
      <c r="BM627" s="90"/>
      <c r="BN627" s="90"/>
      <c r="BO627" s="90"/>
      <c r="BP627" s="90"/>
      <c r="BQ627" s="90"/>
      <c r="BR627" s="90"/>
      <c r="BS627" s="90"/>
      <c r="BT627" s="90"/>
      <c r="BU627" s="90"/>
      <c r="BV627" s="90"/>
      <c r="BW627" s="90"/>
      <c r="BX627" s="90"/>
      <c r="BY627" s="90"/>
      <c r="BZ627" s="90"/>
      <c r="CA627" s="90"/>
      <c r="CB627" s="90"/>
      <c r="CC627" s="90"/>
      <c r="CD627" s="90"/>
      <c r="CE627" s="90"/>
      <c r="CF627" s="90"/>
      <c r="CG627" s="90"/>
      <c r="CH627" s="90"/>
      <c r="CI627" s="90"/>
      <c r="CJ627" s="90"/>
      <c r="CK627" s="90"/>
      <c r="CL627" s="90"/>
      <c r="CM627" s="90"/>
      <c r="CN627" s="90"/>
      <c r="CO627" s="90"/>
      <c r="CP627" s="90"/>
      <c r="CQ627" s="90"/>
      <c r="CR627" s="90"/>
      <c r="CS627" s="90"/>
      <c r="CT627" s="90"/>
      <c r="CU627" s="90"/>
      <c r="CV627" s="90"/>
      <c r="CW627" s="90"/>
      <c r="CX627" s="90"/>
      <c r="CY627" s="90"/>
      <c r="CZ627" s="90"/>
      <c r="DA627" s="90"/>
      <c r="DB627" s="90"/>
      <c r="DC627" s="90"/>
      <c r="DD627" s="90"/>
      <c r="DE627" s="90"/>
      <c r="DF627" s="90"/>
      <c r="DG627" s="90"/>
      <c r="DH627" s="90"/>
      <c r="DI627" s="90"/>
      <c r="DJ627" s="90"/>
      <c r="DK627" s="90"/>
      <c r="DL627" s="90"/>
    </row>
    <row r="628" s="249" customFormat="1" ht="17.8" customHeight="1" spans="1:116">
      <c r="A628" s="263"/>
      <c r="B628" s="259"/>
      <c r="C628" s="264"/>
      <c r="D628" s="261"/>
      <c r="E628" s="310"/>
      <c r="F628" s="265"/>
      <c r="G628" s="45"/>
      <c r="H628" s="46" t="s">
        <v>47</v>
      </c>
      <c r="I628" s="46">
        <f t="shared" si="113"/>
        <v>0</v>
      </c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  <c r="AB628" s="275"/>
      <c r="AC628" s="275"/>
      <c r="AD628" s="275"/>
      <c r="AE628" s="275"/>
      <c r="AF628" s="275"/>
      <c r="AG628" s="275"/>
      <c r="AH628" s="275"/>
      <c r="AI628" s="275"/>
      <c r="AJ628" s="275"/>
      <c r="AK628" s="275"/>
      <c r="AL628" s="275"/>
      <c r="AM628" s="275"/>
      <c r="AN628" s="275"/>
      <c r="AO628" s="65"/>
      <c r="AP628" s="285"/>
      <c r="AQ628" s="286"/>
      <c r="AR628" s="286"/>
      <c r="AS628" s="32"/>
      <c r="AT628" s="32"/>
      <c r="AU628" s="285"/>
      <c r="AV628" s="285"/>
      <c r="AW628" s="285"/>
      <c r="AX628" s="285"/>
      <c r="AY628" s="285"/>
      <c r="AZ628" s="285"/>
      <c r="BA628" s="285"/>
      <c r="BB628" s="285"/>
      <c r="BC628" s="285"/>
      <c r="BD628" s="285"/>
      <c r="BE628" s="285"/>
      <c r="BF628" s="285"/>
      <c r="BG628" s="285"/>
      <c r="BH628" s="285"/>
      <c r="BI628" s="285"/>
      <c r="BJ628" s="285"/>
      <c r="BK628" s="285"/>
      <c r="BL628" s="285"/>
      <c r="BM628" s="285"/>
      <c r="BN628" s="285"/>
      <c r="BO628" s="285"/>
      <c r="BP628" s="285"/>
      <c r="BQ628" s="285"/>
      <c r="BR628" s="285"/>
      <c r="BS628" s="285"/>
      <c r="BT628" s="285"/>
      <c r="BU628" s="285"/>
      <c r="BV628" s="285"/>
      <c r="BW628" s="285"/>
      <c r="BX628" s="285"/>
      <c r="BY628" s="285"/>
      <c r="BZ628" s="285"/>
      <c r="CA628" s="285"/>
      <c r="CB628" s="285"/>
      <c r="CC628" s="285"/>
      <c r="CD628" s="285"/>
      <c r="CE628" s="285"/>
      <c r="CF628" s="285"/>
      <c r="CG628" s="285"/>
      <c r="CH628" s="285"/>
      <c r="CI628" s="285"/>
      <c r="CJ628" s="285"/>
      <c r="CK628" s="285"/>
      <c r="CL628" s="285"/>
      <c r="CM628" s="285"/>
      <c r="CN628" s="285"/>
      <c r="CO628" s="285"/>
      <c r="CP628" s="285"/>
      <c r="CQ628" s="285"/>
      <c r="CR628" s="285"/>
      <c r="CS628" s="285"/>
      <c r="CT628" s="285"/>
      <c r="CU628" s="285"/>
      <c r="CV628" s="285"/>
      <c r="CW628" s="285"/>
      <c r="CX628" s="285"/>
      <c r="CY628" s="285"/>
      <c r="CZ628" s="285"/>
      <c r="DA628" s="285"/>
      <c r="DB628" s="285"/>
      <c r="DC628" s="285"/>
      <c r="DD628" s="285"/>
      <c r="DE628" s="285"/>
      <c r="DF628" s="285"/>
      <c r="DG628" s="285"/>
      <c r="DH628" s="285"/>
      <c r="DI628" s="285"/>
      <c r="DJ628" s="285"/>
      <c r="DK628" s="285"/>
      <c r="DL628" s="285"/>
    </row>
  </sheetData>
  <autoFilter ref="A4:AO628">
    <extLst/>
  </autoFilter>
  <mergeCells count="281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79:C580"/>
    <mergeCell ref="C581:C582"/>
    <mergeCell ref="C583:C584"/>
    <mergeCell ref="C585:C586"/>
    <mergeCell ref="C587:C588"/>
    <mergeCell ref="C589:C590"/>
    <mergeCell ref="C591:C592"/>
    <mergeCell ref="C593:C594"/>
    <mergeCell ref="C595:C596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C613:C614"/>
    <mergeCell ref="C615:C616"/>
    <mergeCell ref="C617:C618"/>
    <mergeCell ref="C619:C620"/>
    <mergeCell ref="C621:C622"/>
    <mergeCell ref="C623:C624"/>
    <mergeCell ref="C625:C626"/>
    <mergeCell ref="C627:C62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97:D598"/>
    <mergeCell ref="D599:D600"/>
    <mergeCell ref="D601:D602"/>
    <mergeCell ref="D603:D604"/>
    <mergeCell ref="D605:D606"/>
    <mergeCell ref="D607:D608"/>
    <mergeCell ref="D609:D610"/>
    <mergeCell ref="D611:D612"/>
    <mergeCell ref="D613:D614"/>
    <mergeCell ref="D615:D616"/>
    <mergeCell ref="D617:D618"/>
    <mergeCell ref="D619:D620"/>
    <mergeCell ref="D621:D622"/>
    <mergeCell ref="D623:D624"/>
    <mergeCell ref="D625:D626"/>
    <mergeCell ref="D627:D62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E523:E524"/>
    <mergeCell ref="E525:E526"/>
    <mergeCell ref="E527:E528"/>
    <mergeCell ref="E529:E530"/>
    <mergeCell ref="E531:E532"/>
    <mergeCell ref="E533:E534"/>
    <mergeCell ref="E535:E536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2"/>
    <mergeCell ref="E603:E604"/>
    <mergeCell ref="E605:E606"/>
    <mergeCell ref="E607:E608"/>
    <mergeCell ref="E609:E610"/>
    <mergeCell ref="E611:E612"/>
    <mergeCell ref="E613:E614"/>
    <mergeCell ref="E615:E616"/>
    <mergeCell ref="E617:E618"/>
    <mergeCell ref="E619:E620"/>
    <mergeCell ref="E621:E622"/>
    <mergeCell ref="E623:E624"/>
    <mergeCell ref="E625:E626"/>
    <mergeCell ref="E627:E62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7:F518"/>
    <mergeCell ref="F519:F520"/>
    <mergeCell ref="F521:F522"/>
    <mergeCell ref="F523:F524"/>
    <mergeCell ref="F525:F526"/>
    <mergeCell ref="F527:F528"/>
    <mergeCell ref="F529:F530"/>
    <mergeCell ref="F531:F532"/>
    <mergeCell ref="F533:F534"/>
    <mergeCell ref="F535:F536"/>
    <mergeCell ref="F537:F538"/>
    <mergeCell ref="F539:F540"/>
    <mergeCell ref="F541:F542"/>
    <mergeCell ref="F543:F544"/>
    <mergeCell ref="F545:F546"/>
    <mergeCell ref="F547:F548"/>
    <mergeCell ref="F549:F550"/>
    <mergeCell ref="F551:F552"/>
    <mergeCell ref="F553:F554"/>
    <mergeCell ref="F555:F556"/>
    <mergeCell ref="F557:F558"/>
    <mergeCell ref="F559:F560"/>
    <mergeCell ref="F561:F562"/>
    <mergeCell ref="F563:F564"/>
    <mergeCell ref="F565:F566"/>
    <mergeCell ref="F567:F568"/>
    <mergeCell ref="F569:F570"/>
    <mergeCell ref="F571:F572"/>
    <mergeCell ref="F573:F574"/>
    <mergeCell ref="F575:F576"/>
    <mergeCell ref="F577:F578"/>
    <mergeCell ref="F579:F580"/>
    <mergeCell ref="F581:F582"/>
    <mergeCell ref="F583:F584"/>
    <mergeCell ref="F585:F586"/>
    <mergeCell ref="F587:F588"/>
    <mergeCell ref="F589:F590"/>
    <mergeCell ref="F591:F592"/>
    <mergeCell ref="F593:F594"/>
    <mergeCell ref="F595:F596"/>
    <mergeCell ref="F597:F598"/>
    <mergeCell ref="F599:F600"/>
    <mergeCell ref="F601:F602"/>
    <mergeCell ref="F603:F604"/>
    <mergeCell ref="F605:F606"/>
    <mergeCell ref="F607:F608"/>
    <mergeCell ref="F609:F610"/>
    <mergeCell ref="F611:F612"/>
    <mergeCell ref="F613:F614"/>
    <mergeCell ref="F615:F616"/>
    <mergeCell ref="F617:F618"/>
    <mergeCell ref="F619:F620"/>
    <mergeCell ref="F621:F622"/>
    <mergeCell ref="F623:F624"/>
    <mergeCell ref="F625:F626"/>
    <mergeCell ref="F627:F62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G523:G524"/>
    <mergeCell ref="G525:G526"/>
    <mergeCell ref="G527:G528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G551:G552"/>
    <mergeCell ref="G553:G554"/>
    <mergeCell ref="G555:G556"/>
    <mergeCell ref="G557:G558"/>
    <mergeCell ref="G559:G560"/>
    <mergeCell ref="G561:G562"/>
    <mergeCell ref="G563:G564"/>
    <mergeCell ref="G565:G566"/>
    <mergeCell ref="G567:G568"/>
    <mergeCell ref="G569:G570"/>
    <mergeCell ref="G571:G572"/>
    <mergeCell ref="G573:G574"/>
    <mergeCell ref="G575:G576"/>
    <mergeCell ref="G577:G578"/>
    <mergeCell ref="G579:G580"/>
    <mergeCell ref="G581:G582"/>
    <mergeCell ref="G583:G584"/>
    <mergeCell ref="G585:G586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G609:G610"/>
    <mergeCell ref="G611:G612"/>
    <mergeCell ref="G613:G614"/>
    <mergeCell ref="G615:G616"/>
    <mergeCell ref="G617:G618"/>
    <mergeCell ref="G619:G620"/>
    <mergeCell ref="G621:G622"/>
    <mergeCell ref="G623:G624"/>
    <mergeCell ref="G625:G626"/>
    <mergeCell ref="G627:G628"/>
    <mergeCell ref="AQ5:AQ6"/>
    <mergeCell ref="AQ7:AQ8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Q55:AQ56"/>
    <mergeCell ref="AQ57:AQ58"/>
    <mergeCell ref="AQ59:AQ60"/>
    <mergeCell ref="AQ61:AQ62"/>
    <mergeCell ref="AQ63:AQ64"/>
    <mergeCell ref="AQ65:AQ66"/>
    <mergeCell ref="AQ67:AQ68"/>
    <mergeCell ref="AQ69:AQ70"/>
    <mergeCell ref="AQ71:AQ72"/>
    <mergeCell ref="AQ73:AQ74"/>
    <mergeCell ref="AQ75:AQ76"/>
    <mergeCell ref="AQ77:AQ78"/>
    <mergeCell ref="AQ79:AQ80"/>
    <mergeCell ref="AQ81:AQ82"/>
    <mergeCell ref="AQ83:AQ84"/>
    <mergeCell ref="AQ85:AQ86"/>
    <mergeCell ref="AQ87:AQ88"/>
    <mergeCell ref="AQ89:AQ90"/>
    <mergeCell ref="AQ91:AQ92"/>
    <mergeCell ref="AQ93:AQ94"/>
    <mergeCell ref="AQ95:AQ96"/>
    <mergeCell ref="AQ97:AQ98"/>
    <mergeCell ref="AQ99:AQ100"/>
    <mergeCell ref="AQ101:AQ102"/>
    <mergeCell ref="AQ103:AQ104"/>
    <mergeCell ref="AQ105:AQ106"/>
    <mergeCell ref="AQ107:AQ108"/>
    <mergeCell ref="AQ109:AQ110"/>
    <mergeCell ref="AQ111:AQ112"/>
    <mergeCell ref="AQ113:AQ114"/>
    <mergeCell ref="AQ115:AQ116"/>
    <mergeCell ref="AQ117:AQ118"/>
    <mergeCell ref="AQ119:AQ120"/>
    <mergeCell ref="AQ121:AQ122"/>
    <mergeCell ref="AQ123:AQ124"/>
    <mergeCell ref="AQ125:AQ126"/>
    <mergeCell ref="AQ127:AQ128"/>
    <mergeCell ref="AQ129:AQ130"/>
    <mergeCell ref="AQ131:AQ132"/>
    <mergeCell ref="AQ133:AQ134"/>
    <mergeCell ref="AQ135:AQ136"/>
    <mergeCell ref="AQ137:AQ138"/>
    <mergeCell ref="AQ139:AQ140"/>
    <mergeCell ref="AQ141:AQ142"/>
    <mergeCell ref="AQ143:AQ144"/>
    <mergeCell ref="AQ145:AQ146"/>
    <mergeCell ref="AQ147:AQ148"/>
    <mergeCell ref="AQ149:AQ150"/>
    <mergeCell ref="AQ151:AQ152"/>
    <mergeCell ref="AQ153:AQ154"/>
    <mergeCell ref="AQ155:AQ156"/>
    <mergeCell ref="AQ157:AQ158"/>
    <mergeCell ref="AQ159:AQ160"/>
    <mergeCell ref="AQ161:AQ162"/>
    <mergeCell ref="AQ163:AQ164"/>
    <mergeCell ref="AQ165:AQ166"/>
    <mergeCell ref="AQ167:AQ168"/>
    <mergeCell ref="AQ169:AQ170"/>
    <mergeCell ref="AQ171:AQ172"/>
    <mergeCell ref="AQ173:AQ174"/>
    <mergeCell ref="AQ175:AQ176"/>
    <mergeCell ref="AQ177:AQ178"/>
    <mergeCell ref="AQ179:AQ180"/>
    <mergeCell ref="AQ181:AQ182"/>
    <mergeCell ref="AQ183:AQ184"/>
    <mergeCell ref="AQ185:AQ186"/>
    <mergeCell ref="AQ187:AQ188"/>
    <mergeCell ref="AQ189:AQ190"/>
    <mergeCell ref="AQ191:AQ192"/>
    <mergeCell ref="AQ193:AQ194"/>
    <mergeCell ref="AQ195:AQ196"/>
    <mergeCell ref="AQ197:AQ198"/>
    <mergeCell ref="AQ199:AQ200"/>
    <mergeCell ref="AQ201:AQ202"/>
    <mergeCell ref="AQ203:AQ204"/>
    <mergeCell ref="AQ205:AQ206"/>
    <mergeCell ref="AQ207:AQ208"/>
    <mergeCell ref="AQ209:AQ210"/>
    <mergeCell ref="AQ211:AQ212"/>
    <mergeCell ref="AQ213:AQ214"/>
    <mergeCell ref="AQ215:AQ216"/>
    <mergeCell ref="AQ217:AQ218"/>
    <mergeCell ref="AQ219:AQ220"/>
    <mergeCell ref="AQ221:AQ222"/>
    <mergeCell ref="AQ223:AQ224"/>
    <mergeCell ref="AQ225:AQ226"/>
    <mergeCell ref="AQ227:AQ228"/>
    <mergeCell ref="AQ229:AQ230"/>
    <mergeCell ref="AQ231:AQ232"/>
    <mergeCell ref="AQ233:AQ234"/>
    <mergeCell ref="AQ235:AQ236"/>
    <mergeCell ref="AQ237:AQ238"/>
    <mergeCell ref="AQ239:AQ240"/>
    <mergeCell ref="AQ241:AQ242"/>
    <mergeCell ref="AQ243:AQ244"/>
    <mergeCell ref="AQ245:AQ246"/>
    <mergeCell ref="AQ247:AQ248"/>
    <mergeCell ref="AQ249:AQ250"/>
    <mergeCell ref="AQ251:AQ252"/>
    <mergeCell ref="AQ253:AQ254"/>
    <mergeCell ref="AQ255:AQ256"/>
    <mergeCell ref="AQ257:AQ258"/>
    <mergeCell ref="AQ259:AQ260"/>
    <mergeCell ref="AQ261:AQ262"/>
    <mergeCell ref="AQ263:AQ264"/>
    <mergeCell ref="AQ265:AQ266"/>
    <mergeCell ref="AQ267:AQ268"/>
    <mergeCell ref="AQ269:AQ270"/>
    <mergeCell ref="AQ271:AQ272"/>
    <mergeCell ref="AQ273:AQ274"/>
    <mergeCell ref="AQ275:AQ276"/>
    <mergeCell ref="AQ277:AQ278"/>
    <mergeCell ref="AQ279:AQ280"/>
    <mergeCell ref="AQ281:AQ282"/>
    <mergeCell ref="AQ283:AQ284"/>
    <mergeCell ref="AQ285:AQ286"/>
    <mergeCell ref="AQ287:AQ288"/>
    <mergeCell ref="AQ289:AQ290"/>
    <mergeCell ref="AQ291:AQ292"/>
    <mergeCell ref="AQ293:AQ294"/>
    <mergeCell ref="AQ295:AQ296"/>
    <mergeCell ref="AQ297:AQ298"/>
    <mergeCell ref="AQ299:AQ300"/>
    <mergeCell ref="AQ301:AQ302"/>
    <mergeCell ref="AQ303:AQ304"/>
    <mergeCell ref="AQ305:AQ306"/>
    <mergeCell ref="AQ307:AQ308"/>
    <mergeCell ref="AQ309:AQ310"/>
    <mergeCell ref="AQ311:AQ312"/>
    <mergeCell ref="AQ313:AQ314"/>
    <mergeCell ref="AQ315:AQ316"/>
    <mergeCell ref="AQ317:AQ318"/>
    <mergeCell ref="AQ319:AQ320"/>
    <mergeCell ref="AQ321:AQ322"/>
    <mergeCell ref="AQ323:AQ324"/>
    <mergeCell ref="AQ325:AQ326"/>
    <mergeCell ref="AQ327:AQ328"/>
    <mergeCell ref="AQ329:AQ330"/>
    <mergeCell ref="AQ331:AQ332"/>
    <mergeCell ref="AQ333:AQ334"/>
    <mergeCell ref="AQ335:AQ336"/>
    <mergeCell ref="AQ337:AQ338"/>
    <mergeCell ref="AQ339:AQ340"/>
    <mergeCell ref="AQ341:AQ342"/>
    <mergeCell ref="AQ343:AQ344"/>
    <mergeCell ref="AQ345:AQ346"/>
    <mergeCell ref="AQ347:AQ348"/>
    <mergeCell ref="AQ349:AQ350"/>
    <mergeCell ref="AQ351:AQ352"/>
    <mergeCell ref="AQ353:AQ354"/>
    <mergeCell ref="AQ355:AQ356"/>
    <mergeCell ref="AQ357:AQ358"/>
    <mergeCell ref="AQ359:AQ360"/>
    <mergeCell ref="AQ361:AQ362"/>
    <mergeCell ref="AQ363:AQ364"/>
    <mergeCell ref="AQ365:AQ366"/>
    <mergeCell ref="AQ367:AQ368"/>
    <mergeCell ref="AQ369:AQ370"/>
    <mergeCell ref="AQ371:AQ372"/>
    <mergeCell ref="AQ373:AQ374"/>
    <mergeCell ref="AQ375:AQ376"/>
    <mergeCell ref="AQ377:AQ378"/>
    <mergeCell ref="AQ379:AQ380"/>
    <mergeCell ref="AQ381:AQ382"/>
    <mergeCell ref="AQ383:AQ384"/>
    <mergeCell ref="AQ385:AQ386"/>
    <mergeCell ref="AQ387:AQ388"/>
    <mergeCell ref="AQ389:AQ390"/>
    <mergeCell ref="AQ391:AQ392"/>
    <mergeCell ref="AQ393:AQ394"/>
    <mergeCell ref="AQ395:AQ396"/>
    <mergeCell ref="AQ397:AQ398"/>
    <mergeCell ref="AQ399:AQ400"/>
    <mergeCell ref="AQ401:AQ402"/>
    <mergeCell ref="AQ403:AQ404"/>
    <mergeCell ref="AQ405:AQ406"/>
    <mergeCell ref="AQ407:AQ408"/>
    <mergeCell ref="AQ409:AQ410"/>
    <mergeCell ref="AQ411:AQ412"/>
    <mergeCell ref="AQ413:AQ414"/>
    <mergeCell ref="AQ415:AQ416"/>
    <mergeCell ref="AQ417:AQ418"/>
    <mergeCell ref="AQ419:AQ420"/>
    <mergeCell ref="AQ421:AQ422"/>
    <mergeCell ref="AQ423:AQ424"/>
    <mergeCell ref="AQ425:AQ426"/>
    <mergeCell ref="AQ427:AQ428"/>
    <mergeCell ref="AQ429:AQ430"/>
    <mergeCell ref="AQ431:AQ432"/>
    <mergeCell ref="AQ433:AQ434"/>
    <mergeCell ref="AQ435:AQ436"/>
    <mergeCell ref="AQ437:AQ438"/>
    <mergeCell ref="AQ439:AQ440"/>
    <mergeCell ref="AQ441:AQ442"/>
    <mergeCell ref="AQ443:AQ444"/>
    <mergeCell ref="AQ445:AQ446"/>
    <mergeCell ref="AQ447:AQ448"/>
    <mergeCell ref="AQ449:AQ450"/>
    <mergeCell ref="AQ451:AQ452"/>
    <mergeCell ref="AQ453:AQ454"/>
    <mergeCell ref="AQ455:AQ456"/>
    <mergeCell ref="AQ457:AQ458"/>
    <mergeCell ref="AQ459:AQ460"/>
    <mergeCell ref="AQ461:AQ462"/>
    <mergeCell ref="AQ463:AQ464"/>
    <mergeCell ref="AQ465:AQ466"/>
    <mergeCell ref="AQ467:AQ468"/>
    <mergeCell ref="AQ469:AQ470"/>
    <mergeCell ref="AQ471:AQ472"/>
    <mergeCell ref="AQ473:AQ474"/>
    <mergeCell ref="AQ475:AQ476"/>
    <mergeCell ref="AQ477:AQ478"/>
    <mergeCell ref="AQ479:AQ480"/>
    <mergeCell ref="AQ481:AQ482"/>
    <mergeCell ref="AQ483:AQ484"/>
    <mergeCell ref="AQ485:AQ486"/>
    <mergeCell ref="AQ487:AQ488"/>
    <mergeCell ref="AQ489:AQ490"/>
    <mergeCell ref="AQ491:AQ492"/>
    <mergeCell ref="AQ493:AQ494"/>
    <mergeCell ref="AQ495:AQ496"/>
    <mergeCell ref="AQ497:AQ498"/>
    <mergeCell ref="AQ499:AQ500"/>
    <mergeCell ref="AQ501:AQ502"/>
    <mergeCell ref="AQ503:AQ504"/>
    <mergeCell ref="AQ505:AQ506"/>
    <mergeCell ref="AQ507:AQ508"/>
    <mergeCell ref="AQ509:AQ510"/>
    <mergeCell ref="AQ511:AQ512"/>
    <mergeCell ref="AQ513:AQ514"/>
    <mergeCell ref="AQ515:AQ516"/>
    <mergeCell ref="AQ517:AQ518"/>
    <mergeCell ref="AQ519:AQ520"/>
    <mergeCell ref="AQ521:AQ522"/>
    <mergeCell ref="AQ523:AQ524"/>
    <mergeCell ref="AQ525:AQ526"/>
    <mergeCell ref="AQ527:AQ528"/>
    <mergeCell ref="AQ529:AQ530"/>
    <mergeCell ref="AQ531:AQ532"/>
    <mergeCell ref="AQ533:AQ534"/>
    <mergeCell ref="AQ535:AQ536"/>
    <mergeCell ref="AQ537:AQ538"/>
    <mergeCell ref="AQ539:AQ540"/>
    <mergeCell ref="AQ541:AQ542"/>
    <mergeCell ref="AQ543:AQ544"/>
    <mergeCell ref="AQ545:AQ546"/>
    <mergeCell ref="AQ547:AQ548"/>
    <mergeCell ref="AQ549:AQ550"/>
    <mergeCell ref="AQ551:AQ552"/>
    <mergeCell ref="AQ553:AQ554"/>
    <mergeCell ref="AQ555:AQ556"/>
    <mergeCell ref="AQ557:AQ558"/>
    <mergeCell ref="AQ559:AQ560"/>
    <mergeCell ref="AQ561:AQ562"/>
    <mergeCell ref="AQ563:AQ564"/>
    <mergeCell ref="AQ565:AQ566"/>
    <mergeCell ref="AQ567:AQ568"/>
    <mergeCell ref="AQ569:AQ570"/>
    <mergeCell ref="AQ571:AQ572"/>
    <mergeCell ref="AQ573:AQ574"/>
    <mergeCell ref="AQ575:AQ576"/>
    <mergeCell ref="AQ577:AQ578"/>
    <mergeCell ref="AQ579:AQ580"/>
    <mergeCell ref="AQ581:AQ582"/>
    <mergeCell ref="AQ583:AQ584"/>
    <mergeCell ref="AQ585:AQ586"/>
    <mergeCell ref="AQ587:AQ588"/>
    <mergeCell ref="AQ589:AQ590"/>
    <mergeCell ref="AQ591:AQ592"/>
    <mergeCell ref="AQ593:AQ594"/>
    <mergeCell ref="AQ595:AQ596"/>
    <mergeCell ref="AQ597:AQ598"/>
    <mergeCell ref="AQ599:AQ600"/>
    <mergeCell ref="AQ601:AQ602"/>
    <mergeCell ref="AQ603:AQ604"/>
    <mergeCell ref="AQ605:AQ606"/>
    <mergeCell ref="AQ607:AQ608"/>
    <mergeCell ref="AQ609:AQ610"/>
    <mergeCell ref="AQ611:AQ612"/>
    <mergeCell ref="AQ613:AQ614"/>
    <mergeCell ref="AQ615:AQ616"/>
    <mergeCell ref="AQ617:AQ618"/>
    <mergeCell ref="AQ619:AQ620"/>
    <mergeCell ref="AQ621:AQ622"/>
    <mergeCell ref="AQ623:AQ624"/>
    <mergeCell ref="AQ625:AQ626"/>
    <mergeCell ref="AQ627:AQ628"/>
    <mergeCell ref="AR5:AR6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6"/>
    <mergeCell ref="AR27:AR28"/>
    <mergeCell ref="AR29:AR30"/>
    <mergeCell ref="AR31:AR32"/>
    <mergeCell ref="AR33:AR34"/>
    <mergeCell ref="AR35:AR36"/>
    <mergeCell ref="AR37:AR38"/>
    <mergeCell ref="AR39:AR40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AR59:AR60"/>
    <mergeCell ref="AR61:AR62"/>
    <mergeCell ref="AR63:AR64"/>
    <mergeCell ref="AR65:AR66"/>
    <mergeCell ref="AR67:AR68"/>
    <mergeCell ref="AR69:AR70"/>
    <mergeCell ref="AR71:AR72"/>
    <mergeCell ref="AR73:AR74"/>
    <mergeCell ref="AR75:AR76"/>
    <mergeCell ref="AR77:AR78"/>
    <mergeCell ref="AR79:AR80"/>
    <mergeCell ref="AR81:AR82"/>
    <mergeCell ref="AR83:AR84"/>
    <mergeCell ref="AR85:AR86"/>
    <mergeCell ref="AR87:AR88"/>
    <mergeCell ref="AR89:AR90"/>
    <mergeCell ref="AR91:AR92"/>
    <mergeCell ref="AR93:AR94"/>
    <mergeCell ref="AR95:AR96"/>
    <mergeCell ref="AR97:AR98"/>
    <mergeCell ref="AR99:AR100"/>
    <mergeCell ref="AR101:AR102"/>
    <mergeCell ref="AR103:AR104"/>
    <mergeCell ref="AR105:AR106"/>
    <mergeCell ref="AR107:AR108"/>
    <mergeCell ref="AR109:AR110"/>
    <mergeCell ref="AR111:AR112"/>
    <mergeCell ref="AR113:AR114"/>
    <mergeCell ref="AR115:AR116"/>
    <mergeCell ref="AR117:AR118"/>
    <mergeCell ref="AR119:AR120"/>
    <mergeCell ref="AR121:AR122"/>
    <mergeCell ref="AR123:AR124"/>
    <mergeCell ref="AR125:AR126"/>
    <mergeCell ref="AR127:AR128"/>
    <mergeCell ref="AR129:AR130"/>
    <mergeCell ref="AR131:AR132"/>
    <mergeCell ref="AR133:AR134"/>
    <mergeCell ref="AR135:AR136"/>
    <mergeCell ref="AR137:AR138"/>
    <mergeCell ref="AR139:AR140"/>
    <mergeCell ref="AR141:AR142"/>
    <mergeCell ref="AR143:AR144"/>
    <mergeCell ref="AR145:AR146"/>
    <mergeCell ref="AR147:AR148"/>
    <mergeCell ref="AR149:AR150"/>
    <mergeCell ref="AR151:AR152"/>
    <mergeCell ref="AR153:AR154"/>
    <mergeCell ref="AR155:AR156"/>
    <mergeCell ref="AR157:AR158"/>
    <mergeCell ref="AR159:AR160"/>
    <mergeCell ref="AR161:AR162"/>
    <mergeCell ref="AR163:AR164"/>
    <mergeCell ref="AR165:AR166"/>
    <mergeCell ref="AR167:AR168"/>
    <mergeCell ref="AR169:AR170"/>
    <mergeCell ref="AR171:AR172"/>
    <mergeCell ref="AR173:AR174"/>
    <mergeCell ref="AR175:AR176"/>
    <mergeCell ref="AR177:AR178"/>
    <mergeCell ref="AR179:AR180"/>
    <mergeCell ref="AR181:AR182"/>
    <mergeCell ref="AR183:AR184"/>
    <mergeCell ref="AR185:AR186"/>
    <mergeCell ref="AR187:AR188"/>
    <mergeCell ref="AR189:AR190"/>
    <mergeCell ref="AR191:AR192"/>
    <mergeCell ref="AR193:AR194"/>
    <mergeCell ref="AR195:AR196"/>
    <mergeCell ref="AR197:AR198"/>
    <mergeCell ref="AR199:AR200"/>
    <mergeCell ref="AR201:AR202"/>
    <mergeCell ref="AR203:AR204"/>
    <mergeCell ref="AR205:AR206"/>
    <mergeCell ref="AR207:AR208"/>
    <mergeCell ref="AR209:AR210"/>
    <mergeCell ref="AR211:AR212"/>
    <mergeCell ref="AR213:AR214"/>
    <mergeCell ref="AR215:AR216"/>
    <mergeCell ref="AR217:AR218"/>
    <mergeCell ref="AR219:AR220"/>
    <mergeCell ref="AR221:AR222"/>
    <mergeCell ref="AR223:AR224"/>
    <mergeCell ref="AR225:AR226"/>
    <mergeCell ref="AR227:AR228"/>
    <mergeCell ref="AR229:AR230"/>
    <mergeCell ref="AR231:AR232"/>
    <mergeCell ref="AR233:AR234"/>
    <mergeCell ref="AR235:AR236"/>
    <mergeCell ref="AR237:AR238"/>
    <mergeCell ref="AR239:AR240"/>
    <mergeCell ref="AR241:AR242"/>
    <mergeCell ref="AR243:AR244"/>
    <mergeCell ref="AR245:AR246"/>
    <mergeCell ref="AR247:AR248"/>
    <mergeCell ref="AR249:AR250"/>
    <mergeCell ref="AR251:AR252"/>
    <mergeCell ref="AR253:AR254"/>
    <mergeCell ref="AR255:AR256"/>
    <mergeCell ref="AR257:AR258"/>
    <mergeCell ref="AR259:AR260"/>
    <mergeCell ref="AR261:AR262"/>
    <mergeCell ref="AR263:AR264"/>
    <mergeCell ref="AR265:AR266"/>
    <mergeCell ref="AR267:AR268"/>
    <mergeCell ref="AR269:AR270"/>
    <mergeCell ref="AR271:AR272"/>
    <mergeCell ref="AR273:AR274"/>
    <mergeCell ref="AR275:AR276"/>
    <mergeCell ref="AR277:AR278"/>
    <mergeCell ref="AR279:AR280"/>
    <mergeCell ref="AR281:AR282"/>
    <mergeCell ref="AR283:AR284"/>
    <mergeCell ref="AR285:AR286"/>
    <mergeCell ref="AR287:AR288"/>
    <mergeCell ref="AR289:AR290"/>
    <mergeCell ref="AR291:AR292"/>
    <mergeCell ref="AR293:AR294"/>
    <mergeCell ref="AR295:AR296"/>
    <mergeCell ref="AR297:AR298"/>
    <mergeCell ref="AR299:AR300"/>
    <mergeCell ref="AR301:AR302"/>
    <mergeCell ref="AR303:AR304"/>
    <mergeCell ref="AR305:AR306"/>
    <mergeCell ref="AR307:AR308"/>
    <mergeCell ref="AR309:AR310"/>
    <mergeCell ref="AR311:AR312"/>
    <mergeCell ref="AR313:AR314"/>
    <mergeCell ref="AR315:AR316"/>
    <mergeCell ref="AR317:AR318"/>
    <mergeCell ref="AR319:AR320"/>
    <mergeCell ref="AR321:AR322"/>
    <mergeCell ref="AR323:AR324"/>
    <mergeCell ref="AR325:AR326"/>
    <mergeCell ref="AR327:AR328"/>
    <mergeCell ref="AR329:AR330"/>
    <mergeCell ref="AR331:AR332"/>
    <mergeCell ref="AR333:AR334"/>
    <mergeCell ref="AR335:AR336"/>
    <mergeCell ref="AR337:AR338"/>
    <mergeCell ref="AR339:AR340"/>
    <mergeCell ref="AR341:AR342"/>
    <mergeCell ref="AR343:AR344"/>
    <mergeCell ref="AR345:AR346"/>
    <mergeCell ref="AR347:AR348"/>
    <mergeCell ref="AR349:AR350"/>
    <mergeCell ref="AR351:AR352"/>
    <mergeCell ref="AR353:AR354"/>
    <mergeCell ref="AR355:AR356"/>
    <mergeCell ref="AR357:AR358"/>
    <mergeCell ref="AR359:AR360"/>
    <mergeCell ref="AR361:AR362"/>
    <mergeCell ref="AR363:AR364"/>
    <mergeCell ref="AR365:AR366"/>
    <mergeCell ref="AR367:AR368"/>
    <mergeCell ref="AR369:AR370"/>
    <mergeCell ref="AR371:AR372"/>
    <mergeCell ref="AR373:AR374"/>
    <mergeCell ref="AR375:AR376"/>
    <mergeCell ref="AR377:AR378"/>
    <mergeCell ref="AR379:AR380"/>
    <mergeCell ref="AR381:AR382"/>
    <mergeCell ref="AR383:AR384"/>
    <mergeCell ref="AR385:AR386"/>
    <mergeCell ref="AR387:AR388"/>
    <mergeCell ref="AR389:AR390"/>
    <mergeCell ref="AR391:AR392"/>
    <mergeCell ref="AR393:AR394"/>
    <mergeCell ref="AR395:AR396"/>
    <mergeCell ref="AR397:AR398"/>
    <mergeCell ref="AR399:AR400"/>
    <mergeCell ref="AR401:AR402"/>
    <mergeCell ref="AR403:AR404"/>
    <mergeCell ref="AR405:AR406"/>
    <mergeCell ref="AR407:AR408"/>
    <mergeCell ref="AR409:AR410"/>
    <mergeCell ref="AR411:AR412"/>
    <mergeCell ref="AR413:AR414"/>
    <mergeCell ref="AR415:AR416"/>
    <mergeCell ref="AR417:AR418"/>
    <mergeCell ref="AR419:AR420"/>
    <mergeCell ref="AR421:AR422"/>
    <mergeCell ref="AR423:AR424"/>
    <mergeCell ref="AR425:AR426"/>
    <mergeCell ref="AR427:AR428"/>
    <mergeCell ref="AR429:AR430"/>
    <mergeCell ref="AR431:AR432"/>
    <mergeCell ref="AR433:AR434"/>
    <mergeCell ref="AR435:AR436"/>
    <mergeCell ref="AR437:AR438"/>
    <mergeCell ref="AR439:AR440"/>
    <mergeCell ref="AR441:AR442"/>
    <mergeCell ref="AR443:AR444"/>
    <mergeCell ref="AR445:AR446"/>
    <mergeCell ref="AR447:AR448"/>
    <mergeCell ref="AR449:AR450"/>
    <mergeCell ref="AR451:AR452"/>
    <mergeCell ref="AR453:AR454"/>
    <mergeCell ref="AR455:AR456"/>
    <mergeCell ref="AR457:AR458"/>
    <mergeCell ref="AR459:AR460"/>
    <mergeCell ref="AR461:AR462"/>
    <mergeCell ref="AR463:AR464"/>
    <mergeCell ref="AR465:AR466"/>
    <mergeCell ref="AR467:AR468"/>
    <mergeCell ref="AR469:AR470"/>
    <mergeCell ref="AR471:AR472"/>
    <mergeCell ref="AR473:AR474"/>
    <mergeCell ref="AR475:AR476"/>
    <mergeCell ref="AR477:AR478"/>
    <mergeCell ref="AR479:AR480"/>
    <mergeCell ref="AR481:AR482"/>
    <mergeCell ref="AR483:AR484"/>
    <mergeCell ref="AR485:AR486"/>
    <mergeCell ref="AR487:AR488"/>
    <mergeCell ref="AR489:AR490"/>
    <mergeCell ref="AR491:AR492"/>
    <mergeCell ref="AR493:AR494"/>
    <mergeCell ref="AR495:AR496"/>
    <mergeCell ref="AR497:AR498"/>
    <mergeCell ref="AR499:AR500"/>
    <mergeCell ref="AR501:AR502"/>
    <mergeCell ref="AR503:AR504"/>
    <mergeCell ref="AR505:AR506"/>
    <mergeCell ref="AR507:AR508"/>
    <mergeCell ref="AR509:AR510"/>
    <mergeCell ref="AR511:AR512"/>
    <mergeCell ref="AR513:AR514"/>
    <mergeCell ref="AR515:AR516"/>
    <mergeCell ref="AR517:AR518"/>
    <mergeCell ref="AR519:AR520"/>
    <mergeCell ref="AR521:AR522"/>
    <mergeCell ref="AR523:AR524"/>
    <mergeCell ref="AR525:AR526"/>
    <mergeCell ref="AR527:AR528"/>
    <mergeCell ref="AR529:AR530"/>
    <mergeCell ref="AR531:AR532"/>
    <mergeCell ref="AR533:AR534"/>
    <mergeCell ref="AR535:AR536"/>
    <mergeCell ref="AR537:AR538"/>
    <mergeCell ref="AR539:AR540"/>
    <mergeCell ref="AR541:AR542"/>
    <mergeCell ref="AR543:AR544"/>
    <mergeCell ref="AR545:AR546"/>
    <mergeCell ref="AR547:AR548"/>
    <mergeCell ref="AR549:AR550"/>
    <mergeCell ref="AR551:AR552"/>
    <mergeCell ref="AR553:AR554"/>
    <mergeCell ref="AR555:AR556"/>
    <mergeCell ref="AR557:AR558"/>
    <mergeCell ref="AR559:AR560"/>
    <mergeCell ref="AR561:AR562"/>
    <mergeCell ref="AR563:AR564"/>
    <mergeCell ref="AR565:AR566"/>
    <mergeCell ref="AR567:AR568"/>
    <mergeCell ref="AR569:AR570"/>
    <mergeCell ref="AR571:AR572"/>
    <mergeCell ref="AR573:AR574"/>
    <mergeCell ref="AR575:AR576"/>
    <mergeCell ref="AR577:AR578"/>
    <mergeCell ref="AR579:AR580"/>
    <mergeCell ref="AR581:AR582"/>
    <mergeCell ref="AR583:AR584"/>
    <mergeCell ref="AR585:AR586"/>
    <mergeCell ref="AR587:AR588"/>
    <mergeCell ref="AR589:AR590"/>
    <mergeCell ref="AR591:AR592"/>
    <mergeCell ref="AR593:AR594"/>
    <mergeCell ref="AR595:AR596"/>
    <mergeCell ref="AR597:AR598"/>
    <mergeCell ref="AR599:AR600"/>
    <mergeCell ref="AR601:AR602"/>
    <mergeCell ref="AR603:AR604"/>
    <mergeCell ref="AR605:AR606"/>
    <mergeCell ref="AR607:AR608"/>
    <mergeCell ref="AR609:AR610"/>
    <mergeCell ref="AR611:AR612"/>
    <mergeCell ref="AR613:AR614"/>
    <mergeCell ref="AR615:AR616"/>
    <mergeCell ref="AR617:AR618"/>
    <mergeCell ref="AR619:AR620"/>
    <mergeCell ref="AR621:AR622"/>
    <mergeCell ref="AR623:AR624"/>
    <mergeCell ref="AR625:AR626"/>
    <mergeCell ref="AR627:AR628"/>
    <mergeCell ref="AQ2:AT3"/>
  </mergeCells>
  <conditionalFormatting sqref="G13:G14">
    <cfRule type="cellIs" dxfId="0" priority="89" operator="greaterThan">
      <formula>#REF!</formula>
    </cfRule>
  </conditionalFormatting>
  <conditionalFormatting sqref="G15:G16">
    <cfRule type="cellIs" dxfId="0" priority="29" operator="greaterThan">
      <formula>#REF!</formula>
    </cfRule>
  </conditionalFormatting>
  <conditionalFormatting sqref="G21:G22">
    <cfRule type="cellIs" dxfId="0" priority="90" operator="greaterThan">
      <formula>#REF!</formula>
    </cfRule>
  </conditionalFormatting>
  <conditionalFormatting sqref="G23:G24">
    <cfRule type="cellIs" dxfId="0" priority="28" operator="greaterThan">
      <formula>#REF!</formula>
    </cfRule>
  </conditionalFormatting>
  <conditionalFormatting sqref="G27:G28">
    <cfRule type="cellIs" dxfId="0" priority="2" operator="greaterThan">
      <formula>#REF!</formula>
    </cfRule>
  </conditionalFormatting>
  <conditionalFormatting sqref="G29:G30">
    <cfRule type="cellIs" dxfId="0" priority="3" operator="greaterThan">
      <formula>#REF!</formula>
    </cfRule>
  </conditionalFormatting>
  <conditionalFormatting sqref="G31:G32">
    <cfRule type="cellIs" dxfId="0" priority="86" operator="greaterThan">
      <formula>#REF!</formula>
    </cfRule>
  </conditionalFormatting>
  <conditionalFormatting sqref="G39:G40">
    <cfRule type="cellIs" dxfId="0" priority="1" operator="greaterThan">
      <formula>#REF!</formula>
    </cfRule>
  </conditionalFormatting>
  <conditionalFormatting sqref="G45:G46">
    <cfRule type="cellIs" dxfId="0" priority="87" operator="greaterThan">
      <formula>#REF!</formula>
    </cfRule>
  </conditionalFormatting>
  <conditionalFormatting sqref="G51:G52">
    <cfRule type="cellIs" dxfId="0" priority="39" operator="greaterThan">
      <formula>#REF!</formula>
    </cfRule>
  </conditionalFormatting>
  <conditionalFormatting sqref="G53:G54">
    <cfRule type="cellIs" dxfId="0" priority="44" operator="greaterThan">
      <formula>#REF!</formula>
    </cfRule>
  </conditionalFormatting>
  <conditionalFormatting sqref="G55:G56">
    <cfRule type="cellIs" dxfId="0" priority="13" operator="greaterThan">
      <formula>#REF!</formula>
    </cfRule>
  </conditionalFormatting>
  <conditionalFormatting sqref="G57:G58">
    <cfRule type="cellIs" dxfId="0" priority="10" operator="greaterThan">
      <formula>#REF!</formula>
    </cfRule>
  </conditionalFormatting>
  <conditionalFormatting sqref="G61:G62">
    <cfRule type="cellIs" dxfId="0" priority="47" operator="greaterThan">
      <formula>#REF!</formula>
    </cfRule>
  </conditionalFormatting>
  <conditionalFormatting sqref="G63:G64">
    <cfRule type="cellIs" dxfId="0" priority="26" operator="greaterThan">
      <formula>#REF!</formula>
    </cfRule>
  </conditionalFormatting>
  <conditionalFormatting sqref="G65:G66">
    <cfRule type="cellIs" dxfId="0" priority="52" operator="greaterThan">
      <formula>#REF!</formula>
    </cfRule>
  </conditionalFormatting>
  <conditionalFormatting sqref="G69:G70">
    <cfRule type="cellIs" dxfId="0" priority="6" operator="greaterThan">
      <formula>#REF!</formula>
    </cfRule>
  </conditionalFormatting>
  <conditionalFormatting sqref="G71:G72">
    <cfRule type="cellIs" dxfId="0" priority="84" operator="greaterThan">
      <formula>#REF!</formula>
    </cfRule>
  </conditionalFormatting>
  <conditionalFormatting sqref="G73:G74">
    <cfRule type="cellIs" dxfId="0" priority="25" operator="greaterThan">
      <formula>#REF!</formula>
    </cfRule>
  </conditionalFormatting>
  <conditionalFormatting sqref="G75:G76">
    <cfRule type="cellIs" dxfId="0" priority="51" operator="greaterThan">
      <formula>#REF!</formula>
    </cfRule>
  </conditionalFormatting>
  <conditionalFormatting sqref="G79:G80">
    <cfRule type="cellIs" dxfId="0" priority="22" operator="greaterThan">
      <formula>#REF!</formula>
    </cfRule>
  </conditionalFormatting>
  <conditionalFormatting sqref="G83:G84">
    <cfRule type="cellIs" dxfId="0" priority="5" operator="greaterThan">
      <formula>#REF!</formula>
    </cfRule>
  </conditionalFormatting>
  <conditionalFormatting sqref="G87:G88">
    <cfRule type="cellIs" dxfId="0" priority="24" operator="greaterThan">
      <formula>#REF!</formula>
    </cfRule>
  </conditionalFormatting>
  <conditionalFormatting sqref="G91:G92">
    <cfRule type="cellIs" dxfId="0" priority="83" operator="greaterThan">
      <formula>#REF!</formula>
    </cfRule>
  </conditionalFormatting>
  <conditionalFormatting sqref="G103:G104">
    <cfRule type="cellIs" dxfId="0" priority="31" operator="greaterThan">
      <formula>#REF!</formula>
    </cfRule>
  </conditionalFormatting>
  <conditionalFormatting sqref="G107:G108">
    <cfRule type="cellIs" dxfId="0" priority="38" operator="greaterThan">
      <formula>#REF!</formula>
    </cfRule>
  </conditionalFormatting>
  <conditionalFormatting sqref="G113:G114">
    <cfRule type="cellIs" dxfId="0" priority="16" operator="greaterThan">
      <formula>#REF!</formula>
    </cfRule>
  </conditionalFormatting>
  <conditionalFormatting sqref="G115:G116">
    <cfRule type="cellIs" dxfId="0" priority="21" operator="greaterThan">
      <formula>#REF!</formula>
    </cfRule>
  </conditionalFormatting>
  <conditionalFormatting sqref="G117:G118">
    <cfRule type="cellIs" dxfId="0" priority="35" operator="greaterThan">
      <formula>#REF!</formula>
    </cfRule>
  </conditionalFormatting>
  <conditionalFormatting sqref="G123:G124">
    <cfRule type="cellIs" dxfId="0" priority="20" operator="greaterThan">
      <formula>#REF!</formula>
    </cfRule>
  </conditionalFormatting>
  <conditionalFormatting sqref="G129:G130">
    <cfRule type="cellIs" dxfId="0" priority="34" operator="greaterThan">
      <formula>#REF!</formula>
    </cfRule>
  </conditionalFormatting>
  <conditionalFormatting sqref="G131:G132">
    <cfRule type="cellIs" dxfId="0" priority="50" operator="greaterThan">
      <formula>#REF!</formula>
    </cfRule>
  </conditionalFormatting>
  <conditionalFormatting sqref="G133:G134">
    <cfRule type="cellIs" dxfId="0" priority="19" operator="greaterThan">
      <formula>#REF!</formula>
    </cfRule>
  </conditionalFormatting>
  <conditionalFormatting sqref="G137:G138">
    <cfRule type="cellIs" dxfId="0" priority="41" operator="greaterThan">
      <formula>#REF!</formula>
    </cfRule>
  </conditionalFormatting>
  <conditionalFormatting sqref="G139:G140">
    <cfRule type="cellIs" dxfId="0" priority="23" operator="greaterThan">
      <formula>#REF!</formula>
    </cfRule>
  </conditionalFormatting>
  <conditionalFormatting sqref="G157:G158">
    <cfRule type="cellIs" dxfId="0" priority="27" operator="greaterThan">
      <formula>#REF!</formula>
    </cfRule>
  </conditionalFormatting>
  <conditionalFormatting sqref="G183:G184">
    <cfRule type="cellIs" dxfId="0" priority="30" operator="greaterThan">
      <formula>#REF!</formula>
    </cfRule>
  </conditionalFormatting>
  <conditionalFormatting sqref="G189:G190">
    <cfRule type="cellIs" dxfId="0" priority="15" operator="greaterThan">
      <formula>#REF!</formula>
    </cfRule>
  </conditionalFormatting>
  <conditionalFormatting sqref="G195:G196">
    <cfRule type="cellIs" dxfId="0" priority="4" operator="greaterThan">
      <formula>#REF!</formula>
    </cfRule>
  </conditionalFormatting>
  <conditionalFormatting sqref="G199:G200">
    <cfRule type="cellIs" dxfId="0" priority="85" operator="greaterThan">
      <formula>#REF!</formula>
    </cfRule>
  </conditionalFormatting>
  <conditionalFormatting sqref="G203:G204">
    <cfRule type="cellIs" dxfId="0" priority="36" operator="greaterThan">
      <formula>#REF!</formula>
    </cfRule>
  </conditionalFormatting>
  <conditionalFormatting sqref="G225:G226">
    <cfRule type="cellIs" dxfId="0" priority="49" operator="greaterThan">
      <formula>#REF!</formula>
    </cfRule>
  </conditionalFormatting>
  <conditionalFormatting sqref="G231:G232">
    <cfRule type="cellIs" dxfId="0" priority="18" operator="greaterThan">
      <formula>#REF!</formula>
    </cfRule>
  </conditionalFormatting>
  <conditionalFormatting sqref="G233:G234">
    <cfRule type="cellIs" dxfId="0" priority="17" operator="greaterThan">
      <formula>#REF!</formula>
    </cfRule>
  </conditionalFormatting>
  <conditionalFormatting sqref="G241:G242">
    <cfRule type="cellIs" dxfId="0" priority="40" operator="greaterThan">
      <formula>#REF!</formula>
    </cfRule>
  </conditionalFormatting>
  <conditionalFormatting sqref="G247:G252">
    <cfRule type="cellIs" dxfId="0" priority="81" operator="greaterThan">
      <formula>#REF!</formula>
    </cfRule>
  </conditionalFormatting>
  <conditionalFormatting sqref="G253:G258">
    <cfRule type="cellIs" dxfId="0" priority="80" operator="greaterThan">
      <formula>#REF!</formula>
    </cfRule>
  </conditionalFormatting>
  <conditionalFormatting sqref="G259:G264">
    <cfRule type="cellIs" dxfId="0" priority="79" operator="greaterThan">
      <formula>#REF!</formula>
    </cfRule>
  </conditionalFormatting>
  <conditionalFormatting sqref="G265:G266">
    <cfRule type="cellIs" dxfId="0" priority="46" operator="greaterThan">
      <formula>#REF!</formula>
    </cfRule>
  </conditionalFormatting>
  <conditionalFormatting sqref="G267:G268">
    <cfRule type="cellIs" dxfId="0" priority="37" operator="greaterThan">
      <formula>#REF!</formula>
    </cfRule>
  </conditionalFormatting>
  <conditionalFormatting sqref="G269:G272">
    <cfRule type="cellIs" dxfId="0" priority="78" operator="greaterThan">
      <formula>#REF!</formula>
    </cfRule>
  </conditionalFormatting>
  <conditionalFormatting sqref="G273:G276">
    <cfRule type="cellIs" dxfId="0" priority="77" operator="greaterThan">
      <formula>#REF!</formula>
    </cfRule>
  </conditionalFormatting>
  <conditionalFormatting sqref="G277:G278">
    <cfRule type="cellIs" dxfId="0" priority="32" operator="greaterThan">
      <formula>#REF!</formula>
    </cfRule>
  </conditionalFormatting>
  <conditionalFormatting sqref="G279:G280">
    <cfRule type="cellIs" dxfId="0" priority="42" operator="greaterThan">
      <formula>#REF!</formula>
    </cfRule>
  </conditionalFormatting>
  <conditionalFormatting sqref="G283:G284">
    <cfRule type="cellIs" dxfId="0" priority="11" operator="greaterThan">
      <formula>#REF!</formula>
    </cfRule>
  </conditionalFormatting>
  <conditionalFormatting sqref="G287:G290">
    <cfRule type="cellIs" dxfId="0" priority="75" operator="greaterThan">
      <formula>#REF!</formula>
    </cfRule>
  </conditionalFormatting>
  <conditionalFormatting sqref="G299:G300">
    <cfRule type="cellIs" dxfId="0" priority="72" operator="greaterThan">
      <formula>#REF!</formula>
    </cfRule>
  </conditionalFormatting>
  <conditionalFormatting sqref="G305:G306">
    <cfRule type="cellIs" dxfId="0" priority="33" operator="greaterThan">
      <formula>#REF!</formula>
    </cfRule>
  </conditionalFormatting>
  <conditionalFormatting sqref="G307:G308">
    <cfRule type="cellIs" dxfId="0" priority="73" operator="greaterThan">
      <formula>#REF!</formula>
    </cfRule>
  </conditionalFormatting>
  <conditionalFormatting sqref="G309:G310">
    <cfRule type="cellIs" dxfId="0" priority="48" operator="greaterThan">
      <formula>#REF!</formula>
    </cfRule>
  </conditionalFormatting>
  <conditionalFormatting sqref="G313:G314">
    <cfRule type="cellIs" dxfId="0" priority="70" operator="greaterThan">
      <formula>#REF!</formula>
    </cfRule>
  </conditionalFormatting>
  <conditionalFormatting sqref="G315:G316">
    <cfRule type="cellIs" dxfId="0" priority="14" operator="greaterThan">
      <formula>#REF!</formula>
    </cfRule>
  </conditionalFormatting>
  <conditionalFormatting sqref="G317:G318">
    <cfRule type="cellIs" dxfId="0" priority="12" operator="greaterThan">
      <formula>#REF!</formula>
    </cfRule>
  </conditionalFormatting>
  <conditionalFormatting sqref="G329:G330">
    <cfRule type="cellIs" dxfId="0" priority="71" operator="greaterThan">
      <formula>#REF!</formula>
    </cfRule>
  </conditionalFormatting>
  <conditionalFormatting sqref="G339:G340">
    <cfRule type="cellIs" dxfId="0" priority="43" operator="greaterThan">
      <formula>#REF!</formula>
    </cfRule>
  </conditionalFormatting>
  <conditionalFormatting sqref="G341:G342">
    <cfRule type="cellIs" dxfId="0" priority="69" operator="greaterThan">
      <formula>#REF!</formula>
    </cfRule>
  </conditionalFormatting>
  <conditionalFormatting sqref="G345:G346">
    <cfRule type="cellIs" dxfId="0" priority="8" operator="greaterThan">
      <formula>#REF!</formula>
    </cfRule>
  </conditionalFormatting>
  <conditionalFormatting sqref="G353:G354">
    <cfRule type="cellIs" dxfId="0" priority="9" operator="greaterThan">
      <formula>#REF!</formula>
    </cfRule>
  </conditionalFormatting>
  <conditionalFormatting sqref="G355:G356">
    <cfRule type="cellIs" dxfId="0" priority="68" operator="greaterThan">
      <formula>#REF!</formula>
    </cfRule>
  </conditionalFormatting>
  <conditionalFormatting sqref="G361:G362">
    <cfRule type="cellIs" dxfId="0" priority="45" operator="greaterThan">
      <formula>#REF!</formula>
    </cfRule>
  </conditionalFormatting>
  <conditionalFormatting sqref="G367:G368">
    <cfRule type="cellIs" dxfId="0" priority="7" operator="greaterThan">
      <formula>#REF!</formula>
    </cfRule>
  </conditionalFormatting>
  <conditionalFormatting sqref="G411:G412">
    <cfRule type="cellIs" dxfId="0" priority="65" operator="greaterThan">
      <formula>#REF!</formula>
    </cfRule>
  </conditionalFormatting>
  <conditionalFormatting sqref="G417:G418">
    <cfRule type="cellIs" dxfId="0" priority="66" operator="greaterThan">
      <formula>#REF!</formula>
    </cfRule>
  </conditionalFormatting>
  <conditionalFormatting sqref="G421:G422">
    <cfRule type="cellIs" dxfId="0" priority="63" operator="greaterThan">
      <formula>#REF!</formula>
    </cfRule>
  </conditionalFormatting>
  <conditionalFormatting sqref="G433:G434">
    <cfRule type="cellIs" dxfId="0" priority="64" operator="greaterThan">
      <formula>#REF!</formula>
    </cfRule>
  </conditionalFormatting>
  <conditionalFormatting sqref="G443:G444">
    <cfRule type="cellIs" dxfId="0" priority="62" operator="greaterThan">
      <formula>#REF!</formula>
    </cfRule>
  </conditionalFormatting>
  <conditionalFormatting sqref="G453:G454">
    <cfRule type="cellIs" dxfId="0" priority="61" operator="greaterThan">
      <formula>#REF!</formula>
    </cfRule>
  </conditionalFormatting>
  <conditionalFormatting sqref="G523:G524">
    <cfRule type="cellIs" dxfId="0" priority="58" operator="greaterThan">
      <formula>#REF!</formula>
    </cfRule>
  </conditionalFormatting>
  <conditionalFormatting sqref="G529:G530">
    <cfRule type="cellIs" dxfId="0" priority="59" operator="greaterThan">
      <formula>#REF!</formula>
    </cfRule>
  </conditionalFormatting>
  <conditionalFormatting sqref="G533:G534">
    <cfRule type="cellIs" dxfId="0" priority="56" operator="greaterThan">
      <formula>#REF!</formula>
    </cfRule>
  </conditionalFormatting>
  <conditionalFormatting sqref="G545:G546">
    <cfRule type="cellIs" dxfId="0" priority="57" operator="greaterThan">
      <formula>#REF!</formula>
    </cfRule>
  </conditionalFormatting>
  <conditionalFormatting sqref="G555:G556">
    <cfRule type="cellIs" dxfId="0" priority="55" operator="greaterThan">
      <formula>#REF!</formula>
    </cfRule>
  </conditionalFormatting>
  <conditionalFormatting sqref="G565:G566">
    <cfRule type="cellIs" dxfId="0" priority="54" operator="greaterThan">
      <formula>#REF!</formula>
    </cfRule>
  </conditionalFormatting>
  <conditionalFormatting sqref="G5:G12 G17:G20 G25:G26 G33:G38 G41:G44 G47:G50 G227:G230 G235:G238 G201:G202 G205:G224 G159:G182 G125:G128 G119:G122 G109:G112 G105:G106 G93:G102 G89:G90 G185:G188 G141:G156 G135:G136 G197:G198 G191:G194 G85:G86 G81:G82 G77:G78 G67:G68 G59:G60">
    <cfRule type="cellIs" dxfId="0" priority="99" operator="greaterThan">
      <formula>#REF!</formula>
    </cfRule>
  </conditionalFormatting>
  <conditionalFormatting sqref="G239:G240 G243:G246">
    <cfRule type="cellIs" dxfId="0" priority="82" operator="greaterThan">
      <formula>#REF!</formula>
    </cfRule>
  </conditionalFormatting>
  <conditionalFormatting sqref="G281:G282 G285:G286">
    <cfRule type="cellIs" dxfId="0" priority="76" operator="greaterThan">
      <formula>#REF!</formula>
    </cfRule>
  </conditionalFormatting>
  <conditionalFormatting sqref="G291:G298 G301:G304 G311:G312 G319:G328 G331:G338 G343:G344 G347:G352 G357:G360 G363:G366 G369:G402">
    <cfRule type="cellIs" dxfId="0" priority="74" operator="greaterThan">
      <formula>#REF!</formula>
    </cfRule>
  </conditionalFormatting>
  <conditionalFormatting sqref="G403:G410 G413:G416 G419:G420 G435:G442 G445:G452 G455:G514 G423:G432">
    <cfRule type="cellIs" dxfId="0" priority="67" operator="greaterThan">
      <formula>#REF!</formula>
    </cfRule>
  </conditionalFormatting>
  <conditionalFormatting sqref="G515:G522 G525:G528 G567:G628 G557:G564 G547:G554 G535:G544 G531:G532">
    <cfRule type="cellIs" dxfId="0" priority="60" operator="greaterThan">
      <formula>#REF!</formula>
    </cfRule>
  </conditionalFormatting>
  <hyperlinks>
    <hyperlink ref="A1:I1" location="总汇!A1" display="302槽型自攻螺套库存明细"/>
  </hyperlinks>
  <pageMargins left="0.7" right="0.7" top="0.75" bottom="0.75" header="0.3" footer="0.3"/>
  <pageSetup paperSize="9" scale="1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AO232"/>
  <sheetViews>
    <sheetView workbookViewId="0">
      <pane xSplit="9" ySplit="4" topLeftCell="AH31" activePane="bottomRight" state="frozen"/>
      <selection/>
      <selection pane="topRight"/>
      <selection pane="bottomLeft"/>
      <selection pane="bottomRight" activeCell="AL43" sqref="AL43"/>
    </sheetView>
  </sheetViews>
  <sheetFormatPr defaultColWidth="9" defaultRowHeight="18.75"/>
  <cols>
    <col min="1" max="1" width="5.13333333333333" style="11" customWidth="1"/>
    <col min="2" max="2" width="9.63333333333333" style="229" customWidth="1"/>
    <col min="3" max="3" width="26.5" style="11" customWidth="1"/>
    <col min="4" max="5" width="9.63333333333333" style="11" customWidth="1"/>
    <col min="6" max="6" width="4.88333333333333" style="11" customWidth="1"/>
    <col min="7" max="7" width="9.63333333333333" style="230" customWidth="1"/>
    <col min="8" max="8" width="8.63333333333333" style="231" customWidth="1"/>
    <col min="9" max="9" width="10.6333333333333" style="9" customWidth="1"/>
    <col min="10" max="24" width="9.275" style="11" customWidth="1"/>
    <col min="25" max="25" width="9.275" style="185" customWidth="1"/>
    <col min="26" max="27" width="9.275" style="11" customWidth="1"/>
    <col min="28" max="28" width="9.275" style="185" customWidth="1"/>
    <col min="29" max="32" width="9.275" style="11" customWidth="1"/>
    <col min="33" max="33" width="9.275" style="185" customWidth="1"/>
    <col min="34" max="40" width="9.275" style="11" customWidth="1"/>
    <col min="41" max="41" width="8.63333333333333" style="11" customWidth="1"/>
    <col min="42" max="16384" width="9" style="11"/>
  </cols>
  <sheetData>
    <row r="1" s="11" customFormat="1" ht="45" customHeight="1" spans="1:33">
      <c r="A1" s="12" t="s">
        <v>171</v>
      </c>
      <c r="B1" s="232"/>
      <c r="C1" s="12"/>
      <c r="D1" s="12"/>
      <c r="E1" s="12"/>
      <c r="F1" s="12"/>
      <c r="G1" s="233"/>
      <c r="H1" s="12"/>
      <c r="I1" s="245"/>
      <c r="J1" s="219"/>
      <c r="K1" s="219"/>
      <c r="L1" s="219"/>
      <c r="M1" s="219"/>
      <c r="N1" s="219"/>
      <c r="O1" s="219"/>
      <c r="P1" s="221"/>
      <c r="Y1" s="185"/>
      <c r="AB1" s="185"/>
      <c r="AG1" s="185"/>
    </row>
    <row r="2" s="176" customFormat="1" ht="2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8"/>
      <c r="F2" s="18"/>
      <c r="G2" s="20"/>
      <c r="H2" s="21" t="s">
        <v>33</v>
      </c>
      <c r="I2" s="56"/>
      <c r="J2" s="57">
        <f>SUMIF($H:$H,#REF!,J:J)</f>
        <v>0</v>
      </c>
      <c r="K2" s="57">
        <f>SUMIF($H:$H,#REF!,K:K)</f>
        <v>0</v>
      </c>
      <c r="L2" s="57">
        <f>SUMIF($H:$H,#REF!,L:L)</f>
        <v>0</v>
      </c>
      <c r="M2" s="57">
        <f>SUMIF($H:$H,#REF!,M:M)</f>
        <v>0</v>
      </c>
      <c r="N2" s="57">
        <f>SUMIF($H:$H,#REF!,N:N)</f>
        <v>0</v>
      </c>
      <c r="O2" s="57">
        <f>SUMIF($H:$H,#REF!,O:O)</f>
        <v>0</v>
      </c>
      <c r="P2" s="58">
        <f>SUMIF($H:$H,#REF!,P:P)</f>
        <v>0</v>
      </c>
      <c r="Q2" s="58">
        <f>SUMIF($H:$H,#REF!,Q:Q)</f>
        <v>0</v>
      </c>
      <c r="R2" s="58">
        <f>SUMIF($H:$H,#REF!,R:R)</f>
        <v>0</v>
      </c>
      <c r="S2" s="58">
        <f>SUMIF($H:$H,#REF!,S:S)</f>
        <v>0</v>
      </c>
      <c r="T2" s="58">
        <f>SUMIF($H:$H,#REF!,T:T)</f>
        <v>0</v>
      </c>
      <c r="U2" s="58">
        <f>SUMIF($H:$H,#REF!,U:U)</f>
        <v>0</v>
      </c>
      <c r="V2" s="58">
        <f>SUMIF($H:$H,#REF!,V:V)</f>
        <v>0</v>
      </c>
      <c r="W2" s="58">
        <f>SUMIF($H:$H,#REF!,W:W)</f>
        <v>0</v>
      </c>
      <c r="X2" s="58">
        <f>SUMIF($H:$H,#REF!,X:X)</f>
        <v>0</v>
      </c>
      <c r="Y2" s="58">
        <f>SUMIF($H:$H,#REF!,Y:Y)</f>
        <v>0</v>
      </c>
      <c r="Z2" s="58">
        <f>SUMIF($H:$H,#REF!,Z:Z)</f>
        <v>0</v>
      </c>
      <c r="AA2" s="58">
        <f>SUMIF($H:$H,#REF!,AA:AA)</f>
        <v>0</v>
      </c>
      <c r="AB2" s="58">
        <f>SUMIF($H:$H,#REF!,AB:AB)</f>
        <v>0</v>
      </c>
      <c r="AC2" s="58">
        <f>SUMIF($H:$H,#REF!,AC:AC)</f>
        <v>0</v>
      </c>
      <c r="AD2" s="58">
        <f>SUMIF($H:$H,#REF!,AD:AD)</f>
        <v>0</v>
      </c>
      <c r="AE2" s="58">
        <f>SUMIF($H:$H,#REF!,AE:AE)</f>
        <v>0</v>
      </c>
      <c r="AF2" s="58">
        <f>SUMIF($H:$H,#REF!,AF:AF)</f>
        <v>0</v>
      </c>
      <c r="AG2" s="58">
        <f>SUMIF($H:$H,#REF!,AG:AG)</f>
        <v>0</v>
      </c>
      <c r="AH2" s="58">
        <f>SUMIF($H:$H,#REF!,AH:AH)</f>
        <v>0</v>
      </c>
      <c r="AI2" s="58">
        <f>SUMIF($H:$H,#REF!,AI:AI)</f>
        <v>0</v>
      </c>
      <c r="AJ2" s="58">
        <f>SUMIF($H:$H,#REF!,AJ:AJ)</f>
        <v>0</v>
      </c>
      <c r="AK2" s="58">
        <f>SUMIF($H:$H,#REF!,AK:AK)</f>
        <v>0</v>
      </c>
      <c r="AL2" s="58">
        <f>SUMIF($H:$H,#REF!,AL:AL)</f>
        <v>0</v>
      </c>
      <c r="AM2" s="58">
        <f>SUMIF($H:$H,#REF!,AM:AM)</f>
        <v>0</v>
      </c>
      <c r="AN2" s="58">
        <f>SUMIF($H:$H,#REF!,AN:AN)</f>
        <v>0</v>
      </c>
      <c r="AO2" s="65"/>
    </row>
    <row r="3" s="176" customFormat="1" ht="18" customHeight="1" spans="1:41">
      <c r="A3" s="22"/>
      <c r="B3" s="234"/>
      <c r="C3" s="24"/>
      <c r="D3" s="25" t="s">
        <v>34</v>
      </c>
      <c r="E3" s="235"/>
      <c r="F3" s="27"/>
      <c r="G3" s="28"/>
      <c r="H3" s="29" t="s">
        <v>35</v>
      </c>
      <c r="I3" s="59"/>
      <c r="J3" s="58">
        <f>SUMIF($H:$H,#REF!,J:J)</f>
        <v>0</v>
      </c>
      <c r="K3" s="58">
        <f>SUMIF($H:$H,#REF!,K:K)</f>
        <v>0</v>
      </c>
      <c r="L3" s="58">
        <f>SUMIF($H:$H,#REF!,L:L)</f>
        <v>0</v>
      </c>
      <c r="M3" s="58">
        <f>SUMIF($H:$H,#REF!,M:M)</f>
        <v>0</v>
      </c>
      <c r="N3" s="58">
        <f>SUMIF($H:$H,#REF!,N:N)</f>
        <v>0</v>
      </c>
      <c r="O3" s="58">
        <f>SUMIF($H:$H,#REF!,O:O)</f>
        <v>0</v>
      </c>
      <c r="P3" s="58">
        <f>SUMIF($H:$H,#REF!,P:P)</f>
        <v>0</v>
      </c>
      <c r="Q3" s="58">
        <f>SUMIF($H:$H,#REF!,Q:Q)</f>
        <v>0</v>
      </c>
      <c r="R3" s="58">
        <f>SUMIF($H:$H,#REF!,R:R)</f>
        <v>0</v>
      </c>
      <c r="S3" s="58">
        <f>SUMIF($H:$H,#REF!,S:S)</f>
        <v>0</v>
      </c>
      <c r="T3" s="58">
        <f>SUMIF($H:$H,#REF!,T:T)</f>
        <v>0</v>
      </c>
      <c r="U3" s="58">
        <f>SUMIF($H:$H,#REF!,U:U)</f>
        <v>0</v>
      </c>
      <c r="V3" s="58">
        <f>SUMIF($H:$H,#REF!,V:V)</f>
        <v>0</v>
      </c>
      <c r="W3" s="58">
        <f>SUMIF($H:$H,#REF!,W:W)</f>
        <v>0</v>
      </c>
      <c r="X3" s="58">
        <f>SUMIF($H:$H,#REF!,X:X)</f>
        <v>0</v>
      </c>
      <c r="Y3" s="58">
        <f>SUMIF($H:$H,#REF!,Y:Y)</f>
        <v>0</v>
      </c>
      <c r="Z3" s="58">
        <f>SUMIF($H:$H,#REF!,Z:Z)</f>
        <v>0</v>
      </c>
      <c r="AA3" s="58">
        <f>SUMIF($H:$H,#REF!,AA:AA)</f>
        <v>0</v>
      </c>
      <c r="AB3" s="58">
        <f>SUMIF($H:$H,#REF!,AB:AB)</f>
        <v>0</v>
      </c>
      <c r="AC3" s="58">
        <f>SUMIF($H:$H,#REF!,AC:AC)</f>
        <v>0</v>
      </c>
      <c r="AD3" s="58">
        <f>SUMIF($H:$H,#REF!,AD:AD)</f>
        <v>0</v>
      </c>
      <c r="AE3" s="58">
        <f>SUMIF($H:$H,#REF!,AE:AE)</f>
        <v>0</v>
      </c>
      <c r="AF3" s="58">
        <f>SUMIF($H:$H,#REF!,AF:AF)</f>
        <v>0</v>
      </c>
      <c r="AG3" s="58">
        <f>SUMIF($H:$H,#REF!,AG:AG)</f>
        <v>0</v>
      </c>
      <c r="AH3" s="58">
        <f>SUMIF($H:$H,#REF!,AH:AH)</f>
        <v>0</v>
      </c>
      <c r="AI3" s="58">
        <f>SUMIF($H:$H,#REF!,AI:AI)</f>
        <v>0</v>
      </c>
      <c r="AJ3" s="58">
        <f>SUMIF($H:$H,#REF!,AJ:AJ)</f>
        <v>0</v>
      </c>
      <c r="AK3" s="58">
        <f>SUMIF($H:$H,#REF!,AK:AK)</f>
        <v>0</v>
      </c>
      <c r="AL3" s="58">
        <f>SUMIF($H:$H,#REF!,AL:AL)</f>
        <v>0</v>
      </c>
      <c r="AM3" s="58">
        <f>SUMIF($H:$H,#REF!,AM:AM)</f>
        <v>0</v>
      </c>
      <c r="AN3" s="58">
        <f>SUMIF($H:$H,#REF!,AN:AN)</f>
        <v>0</v>
      </c>
      <c r="AO3" s="65"/>
    </row>
    <row r="4" s="151" customFormat="1" ht="26.1" customHeight="1" spans="1:41">
      <c r="A4" s="23" t="s">
        <v>36</v>
      </c>
      <c r="B4" s="104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6</v>
      </c>
      <c r="H4" s="112" t="s">
        <v>41</v>
      </c>
      <c r="I4" s="32" t="s">
        <v>42</v>
      </c>
      <c r="J4" s="162">
        <f>'302槽型'!J4</f>
        <v>46023</v>
      </c>
      <c r="K4" s="162">
        <f>'302槽型'!K4</f>
        <v>46024</v>
      </c>
      <c r="L4" s="162">
        <f>'302槽型'!L4</f>
        <v>46025</v>
      </c>
      <c r="M4" s="162">
        <f>'302槽型'!M4</f>
        <v>46026</v>
      </c>
      <c r="N4" s="162">
        <f>'302槽型'!N4</f>
        <v>46027</v>
      </c>
      <c r="O4" s="162">
        <f>'302槽型'!O4</f>
        <v>46028</v>
      </c>
      <c r="P4" s="162">
        <f>'302槽型'!P4</f>
        <v>46029</v>
      </c>
      <c r="Q4" s="162">
        <f>'302槽型'!Q4</f>
        <v>46030</v>
      </c>
      <c r="R4" s="162">
        <f>'302槽型'!R4</f>
        <v>46031</v>
      </c>
      <c r="S4" s="162">
        <f>'302槽型'!S4</f>
        <v>46032</v>
      </c>
      <c r="T4" s="162">
        <f>'302槽型'!T4</f>
        <v>46033</v>
      </c>
      <c r="U4" s="162">
        <f>'302槽型'!U4</f>
        <v>46034</v>
      </c>
      <c r="V4" s="162">
        <f>'302槽型'!V4</f>
        <v>46035</v>
      </c>
      <c r="W4" s="162">
        <f>'302槽型'!W4</f>
        <v>46036</v>
      </c>
      <c r="X4" s="162">
        <f>'302槽型'!X4</f>
        <v>46037</v>
      </c>
      <c r="Y4" s="60">
        <f>'302槽型'!Y4</f>
        <v>46038</v>
      </c>
      <c r="Z4" s="162">
        <f>'302槽型'!Z4</f>
        <v>46039</v>
      </c>
      <c r="AA4" s="162">
        <f>'302槽型'!AA4</f>
        <v>46040</v>
      </c>
      <c r="AB4" s="60">
        <f>'302槽型'!AB4</f>
        <v>46041</v>
      </c>
      <c r="AC4" s="162">
        <f>'302槽型'!AC4</f>
        <v>46042</v>
      </c>
      <c r="AD4" s="162">
        <f>'302槽型'!AD4</f>
        <v>46043</v>
      </c>
      <c r="AE4" s="162">
        <f>'302槽型'!AE4</f>
        <v>46044</v>
      </c>
      <c r="AF4" s="162">
        <f>'302槽型'!AF4</f>
        <v>46045</v>
      </c>
      <c r="AG4" s="60">
        <f>'302槽型'!AG4</f>
        <v>46046</v>
      </c>
      <c r="AH4" s="162">
        <f>'302槽型'!AH4</f>
        <v>46047</v>
      </c>
      <c r="AI4" s="162">
        <f>'302槽型'!AI4</f>
        <v>46048</v>
      </c>
      <c r="AJ4" s="162">
        <f>'302槽型'!AJ4</f>
        <v>46049</v>
      </c>
      <c r="AK4" s="162">
        <f>'302槽型'!AK4</f>
        <v>46050</v>
      </c>
      <c r="AL4" s="162">
        <f>'302槽型'!AL4</f>
        <v>46051</v>
      </c>
      <c r="AM4" s="162">
        <f>'302槽型'!AM4</f>
        <v>46052</v>
      </c>
      <c r="AN4" s="162">
        <f>'302槽型'!AN4</f>
        <v>46053</v>
      </c>
      <c r="AO4" s="66"/>
    </row>
    <row r="5" s="177" customFormat="1" ht="18.95" customHeight="1" spans="1:41">
      <c r="A5" s="34">
        <v>1</v>
      </c>
      <c r="B5" s="48" t="s">
        <v>11</v>
      </c>
      <c r="C5" s="87" t="s">
        <v>49</v>
      </c>
      <c r="D5" s="87" t="s">
        <v>44</v>
      </c>
      <c r="E5" s="173">
        <v>2107</v>
      </c>
      <c r="F5" s="87" t="s">
        <v>45</v>
      </c>
      <c r="G5" s="39">
        <f t="shared" ref="G5:G9" si="0">E5+I5-I6</f>
        <v>2107</v>
      </c>
      <c r="H5" s="40" t="s">
        <v>46</v>
      </c>
      <c r="I5" s="40">
        <f t="shared" ref="I5:I15" si="1">SUM(J5:AO5)</f>
        <v>0</v>
      </c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6"/>
      <c r="Z5" s="225"/>
      <c r="AA5" s="225"/>
      <c r="AB5" s="226"/>
      <c r="AC5" s="225"/>
      <c r="AD5" s="225"/>
      <c r="AE5" s="225"/>
      <c r="AF5" s="225"/>
      <c r="AG5" s="226"/>
      <c r="AH5" s="225"/>
      <c r="AI5" s="225"/>
      <c r="AJ5" s="225"/>
      <c r="AK5" s="225"/>
      <c r="AL5" s="225"/>
      <c r="AM5" s="225"/>
      <c r="AN5" s="225"/>
      <c r="AO5" s="67"/>
    </row>
    <row r="6" s="178" customFormat="1" ht="18.95" customHeight="1" spans="1:41">
      <c r="A6" s="236"/>
      <c r="B6" s="49"/>
      <c r="C6" s="88"/>
      <c r="D6" s="88"/>
      <c r="E6" s="174"/>
      <c r="F6" s="88"/>
      <c r="G6" s="45"/>
      <c r="H6" s="46" t="s">
        <v>47</v>
      </c>
      <c r="I6" s="46">
        <f t="shared" si="1"/>
        <v>0</v>
      </c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58"/>
      <c r="Z6" s="227"/>
      <c r="AA6" s="227"/>
      <c r="AB6" s="58"/>
      <c r="AC6" s="227"/>
      <c r="AD6" s="227"/>
      <c r="AE6" s="227"/>
      <c r="AF6" s="227"/>
      <c r="AG6" s="58"/>
      <c r="AH6" s="227"/>
      <c r="AI6" s="227"/>
      <c r="AJ6" s="227"/>
      <c r="AK6" s="227"/>
      <c r="AL6" s="227"/>
      <c r="AM6" s="227"/>
      <c r="AN6" s="227"/>
      <c r="AO6" s="65"/>
    </row>
    <row r="7" s="177" customFormat="1" ht="18.95" customHeight="1" spans="1:41">
      <c r="A7" s="34">
        <v>2</v>
      </c>
      <c r="B7" s="48" t="s">
        <v>11</v>
      </c>
      <c r="C7" s="87" t="s">
        <v>49</v>
      </c>
      <c r="D7" s="48" t="s">
        <v>172</v>
      </c>
      <c r="E7" s="173">
        <v>2376</v>
      </c>
      <c r="F7" s="87" t="s">
        <v>45</v>
      </c>
      <c r="G7" s="39">
        <f t="shared" si="0"/>
        <v>2376</v>
      </c>
      <c r="H7" s="40" t="s">
        <v>46</v>
      </c>
      <c r="I7" s="40">
        <f t="shared" si="1"/>
        <v>0</v>
      </c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6"/>
      <c r="Z7" s="225"/>
      <c r="AA7" s="225"/>
      <c r="AB7" s="226"/>
      <c r="AC7" s="225"/>
      <c r="AD7" s="225"/>
      <c r="AE7" s="225"/>
      <c r="AF7" s="225"/>
      <c r="AG7" s="226"/>
      <c r="AH7" s="225"/>
      <c r="AI7" s="225"/>
      <c r="AJ7" s="225"/>
      <c r="AK7" s="225"/>
      <c r="AL7" s="225"/>
      <c r="AM7" s="225"/>
      <c r="AN7" s="225"/>
      <c r="AO7" s="67"/>
    </row>
    <row r="8" s="178" customFormat="1" ht="18.95" customHeight="1" spans="1:41">
      <c r="A8" s="236"/>
      <c r="B8" s="49"/>
      <c r="C8" s="88"/>
      <c r="D8" s="88"/>
      <c r="E8" s="174"/>
      <c r="F8" s="88"/>
      <c r="G8" s="45"/>
      <c r="H8" s="46" t="s">
        <v>47</v>
      </c>
      <c r="I8" s="46">
        <f t="shared" si="1"/>
        <v>0</v>
      </c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58"/>
      <c r="Z8" s="227"/>
      <c r="AA8" s="227"/>
      <c r="AB8" s="58"/>
      <c r="AC8" s="227"/>
      <c r="AD8" s="227"/>
      <c r="AE8" s="227"/>
      <c r="AF8" s="227"/>
      <c r="AG8" s="58"/>
      <c r="AH8" s="227"/>
      <c r="AI8" s="227"/>
      <c r="AJ8" s="227"/>
      <c r="AK8" s="227"/>
      <c r="AL8" s="227"/>
      <c r="AM8" s="227"/>
      <c r="AN8" s="227"/>
      <c r="AO8" s="65"/>
    </row>
    <row r="9" s="177" customFormat="1" ht="18.95" customHeight="1" spans="1:41">
      <c r="A9" s="34">
        <v>3</v>
      </c>
      <c r="B9" s="48" t="s">
        <v>11</v>
      </c>
      <c r="C9" s="87" t="s">
        <v>173</v>
      </c>
      <c r="D9" s="87" t="s">
        <v>44</v>
      </c>
      <c r="E9" s="173">
        <v>2390</v>
      </c>
      <c r="F9" s="87" t="s">
        <v>45</v>
      </c>
      <c r="G9" s="39">
        <f t="shared" si="0"/>
        <v>2390</v>
      </c>
      <c r="H9" s="40" t="s">
        <v>46</v>
      </c>
      <c r="I9" s="40">
        <f t="shared" si="1"/>
        <v>0</v>
      </c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6"/>
      <c r="Z9" s="225"/>
      <c r="AA9" s="225"/>
      <c r="AB9" s="226"/>
      <c r="AC9" s="225"/>
      <c r="AD9" s="225"/>
      <c r="AE9" s="225"/>
      <c r="AF9" s="225"/>
      <c r="AG9" s="226"/>
      <c r="AH9" s="225"/>
      <c r="AI9" s="225"/>
      <c r="AJ9" s="225"/>
      <c r="AK9" s="225"/>
      <c r="AL9" s="225"/>
      <c r="AM9" s="225"/>
      <c r="AN9" s="225"/>
      <c r="AO9" s="67"/>
    </row>
    <row r="10" s="178" customFormat="1" ht="18.95" customHeight="1" spans="1:41">
      <c r="A10" s="236"/>
      <c r="B10" s="49"/>
      <c r="C10" s="88"/>
      <c r="D10" s="88"/>
      <c r="E10" s="174"/>
      <c r="F10" s="88"/>
      <c r="G10" s="45"/>
      <c r="H10" s="46" t="s">
        <v>47</v>
      </c>
      <c r="I10" s="46">
        <f t="shared" si="1"/>
        <v>0</v>
      </c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58"/>
      <c r="Z10" s="227"/>
      <c r="AA10" s="227"/>
      <c r="AB10" s="58"/>
      <c r="AC10" s="227"/>
      <c r="AD10" s="227"/>
      <c r="AE10" s="227"/>
      <c r="AF10" s="227"/>
      <c r="AG10" s="58"/>
      <c r="AH10" s="227"/>
      <c r="AI10" s="227"/>
      <c r="AJ10" s="227"/>
      <c r="AK10" s="227"/>
      <c r="AL10" s="227"/>
      <c r="AM10" s="227"/>
      <c r="AN10" s="227"/>
      <c r="AO10" s="65"/>
    </row>
    <row r="11" s="177" customFormat="1" ht="18.95" customHeight="1" spans="1:41">
      <c r="A11" s="34">
        <v>4</v>
      </c>
      <c r="B11" s="48" t="s">
        <v>11</v>
      </c>
      <c r="C11" s="87" t="s">
        <v>173</v>
      </c>
      <c r="D11" s="48" t="s">
        <v>172</v>
      </c>
      <c r="E11" s="173">
        <v>2850</v>
      </c>
      <c r="F11" s="87" t="s">
        <v>45</v>
      </c>
      <c r="G11" s="39">
        <f>E11+I11-I12</f>
        <v>2850</v>
      </c>
      <c r="H11" s="40" t="s">
        <v>46</v>
      </c>
      <c r="I11" s="40">
        <f t="shared" si="1"/>
        <v>0</v>
      </c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6"/>
      <c r="Z11" s="225"/>
      <c r="AA11" s="225"/>
      <c r="AB11" s="226"/>
      <c r="AC11" s="225"/>
      <c r="AD11" s="225"/>
      <c r="AE11" s="225"/>
      <c r="AF11" s="225"/>
      <c r="AG11" s="226"/>
      <c r="AH11" s="225"/>
      <c r="AI11" s="225"/>
      <c r="AJ11" s="225"/>
      <c r="AK11" s="225"/>
      <c r="AL11" s="225"/>
      <c r="AM11" s="225"/>
      <c r="AN11" s="225"/>
      <c r="AO11" s="67"/>
    </row>
    <row r="12" s="178" customFormat="1" ht="18.95" customHeight="1" spans="1:41">
      <c r="A12" s="236"/>
      <c r="B12" s="49"/>
      <c r="C12" s="88"/>
      <c r="D12" s="88"/>
      <c r="E12" s="174"/>
      <c r="F12" s="88"/>
      <c r="G12" s="45"/>
      <c r="H12" s="46" t="s">
        <v>47</v>
      </c>
      <c r="I12" s="46">
        <f t="shared" si="1"/>
        <v>0</v>
      </c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58"/>
      <c r="Z12" s="227"/>
      <c r="AA12" s="227"/>
      <c r="AB12" s="58"/>
      <c r="AC12" s="227"/>
      <c r="AD12" s="227"/>
      <c r="AE12" s="227"/>
      <c r="AF12" s="227"/>
      <c r="AG12" s="58"/>
      <c r="AH12" s="227"/>
      <c r="AI12" s="227"/>
      <c r="AJ12" s="227"/>
      <c r="AK12" s="227"/>
      <c r="AL12" s="227"/>
      <c r="AM12" s="227"/>
      <c r="AN12" s="227"/>
      <c r="AO12" s="65"/>
    </row>
    <row r="13" s="177" customFormat="1" ht="21" customHeight="1" spans="1:41">
      <c r="A13" s="34">
        <v>5</v>
      </c>
      <c r="B13" s="48" t="s">
        <v>11</v>
      </c>
      <c r="C13" s="87" t="s">
        <v>174</v>
      </c>
      <c r="D13" s="87" t="s">
        <v>44</v>
      </c>
      <c r="E13" s="173">
        <v>75137</v>
      </c>
      <c r="F13" s="87" t="s">
        <v>45</v>
      </c>
      <c r="G13" s="39">
        <f t="shared" ref="G13:G17" si="2">E13+I13-I14</f>
        <v>72967</v>
      </c>
      <c r="H13" s="40" t="s">
        <v>46</v>
      </c>
      <c r="I13" s="40">
        <f t="shared" si="1"/>
        <v>0</v>
      </c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6"/>
      <c r="Z13" s="225"/>
      <c r="AA13" s="225"/>
      <c r="AB13" s="226"/>
      <c r="AC13" s="225"/>
      <c r="AD13" s="225"/>
      <c r="AE13" s="225"/>
      <c r="AF13" s="225"/>
      <c r="AG13" s="226"/>
      <c r="AH13" s="225"/>
      <c r="AI13" s="225"/>
      <c r="AJ13" s="225"/>
      <c r="AK13" s="225"/>
      <c r="AL13" s="225"/>
      <c r="AM13" s="225"/>
      <c r="AN13" s="225"/>
      <c r="AO13" s="67"/>
    </row>
    <row r="14" s="178" customFormat="1" ht="21" customHeight="1" spans="1:41">
      <c r="A14" s="236"/>
      <c r="B14" s="49"/>
      <c r="C14" s="88"/>
      <c r="D14" s="88"/>
      <c r="E14" s="174"/>
      <c r="F14" s="88"/>
      <c r="G14" s="45"/>
      <c r="H14" s="46" t="s">
        <v>47</v>
      </c>
      <c r="I14" s="46">
        <f t="shared" si="1"/>
        <v>2170</v>
      </c>
      <c r="J14" s="227"/>
      <c r="K14" s="58"/>
      <c r="L14" s="58"/>
      <c r="M14" s="227"/>
      <c r="N14" s="227"/>
      <c r="O14" s="227"/>
      <c r="P14" s="227"/>
      <c r="Q14" s="227"/>
      <c r="R14" s="227"/>
      <c r="S14" s="227">
        <v>20</v>
      </c>
      <c r="T14" s="227"/>
      <c r="U14" s="227"/>
      <c r="V14" s="227">
        <v>350</v>
      </c>
      <c r="W14" s="227"/>
      <c r="X14" s="227"/>
      <c r="Y14" s="58">
        <f>300+1000</f>
        <v>1300</v>
      </c>
      <c r="Z14" s="227"/>
      <c r="AA14" s="227"/>
      <c r="AB14" s="58">
        <v>500</v>
      </c>
      <c r="AC14" s="227"/>
      <c r="AD14" s="227"/>
      <c r="AE14" s="227"/>
      <c r="AF14" s="227"/>
      <c r="AG14" s="58"/>
      <c r="AH14" s="227"/>
      <c r="AI14" s="227"/>
      <c r="AJ14" s="227"/>
      <c r="AK14" s="227"/>
      <c r="AL14" s="227"/>
      <c r="AM14" s="227"/>
      <c r="AN14" s="227"/>
      <c r="AO14" s="65"/>
    </row>
    <row r="15" s="177" customFormat="1" ht="18.95" customHeight="1" spans="1:41">
      <c r="A15" s="34">
        <v>6</v>
      </c>
      <c r="B15" s="48" t="s">
        <v>11</v>
      </c>
      <c r="C15" s="87" t="s">
        <v>174</v>
      </c>
      <c r="D15" s="48" t="s">
        <v>175</v>
      </c>
      <c r="E15" s="173">
        <v>60966</v>
      </c>
      <c r="F15" s="87" t="s">
        <v>45</v>
      </c>
      <c r="G15" s="39">
        <f t="shared" si="2"/>
        <v>60966</v>
      </c>
      <c r="H15" s="40" t="s">
        <v>46</v>
      </c>
      <c r="I15" s="40">
        <f t="shared" si="1"/>
        <v>0</v>
      </c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67"/>
    </row>
    <row r="16" s="178" customFormat="1" ht="18.95" customHeight="1" spans="1:41">
      <c r="A16" s="236"/>
      <c r="B16" s="49"/>
      <c r="C16" s="88"/>
      <c r="D16" s="49"/>
      <c r="E16" s="174"/>
      <c r="F16" s="88"/>
      <c r="G16" s="45"/>
      <c r="H16" s="46" t="s">
        <v>47</v>
      </c>
      <c r="I16" s="46">
        <f t="shared" ref="I16:I18" si="3">SUM(J16:AO16)</f>
        <v>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65"/>
    </row>
    <row r="17" s="177" customFormat="1" ht="18.95" customHeight="1" spans="1:41">
      <c r="A17" s="34">
        <v>7</v>
      </c>
      <c r="B17" s="48" t="s">
        <v>11</v>
      </c>
      <c r="C17" s="87" t="s">
        <v>174</v>
      </c>
      <c r="D17" s="48" t="s">
        <v>172</v>
      </c>
      <c r="E17" s="173">
        <v>200</v>
      </c>
      <c r="F17" s="87" t="s">
        <v>45</v>
      </c>
      <c r="G17" s="39">
        <f t="shared" si="2"/>
        <v>200</v>
      </c>
      <c r="H17" s="40" t="s">
        <v>46</v>
      </c>
      <c r="I17" s="40">
        <f t="shared" si="3"/>
        <v>0</v>
      </c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67"/>
    </row>
    <row r="18" s="178" customFormat="1" ht="18.95" customHeight="1" spans="1:41">
      <c r="A18" s="236"/>
      <c r="B18" s="49"/>
      <c r="C18" s="88"/>
      <c r="D18" s="49"/>
      <c r="E18" s="174"/>
      <c r="F18" s="88"/>
      <c r="G18" s="45"/>
      <c r="H18" s="46" t="s">
        <v>47</v>
      </c>
      <c r="I18" s="46">
        <f t="shared" si="3"/>
        <v>0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65"/>
    </row>
    <row r="19" s="177" customFormat="1" ht="18.95" customHeight="1" spans="1:41">
      <c r="A19" s="34">
        <v>8</v>
      </c>
      <c r="B19" s="48" t="s">
        <v>11</v>
      </c>
      <c r="C19" s="87" t="s">
        <v>176</v>
      </c>
      <c r="D19" s="87" t="s">
        <v>44</v>
      </c>
      <c r="E19" s="173">
        <v>34340</v>
      </c>
      <c r="F19" s="87" t="s">
        <v>45</v>
      </c>
      <c r="G19" s="39">
        <f t="shared" ref="G19:G23" si="4">E19+I19-I20</f>
        <v>30820</v>
      </c>
      <c r="H19" s="40" t="s">
        <v>46</v>
      </c>
      <c r="I19" s="40">
        <f t="shared" ref="I19:I24" si="5">SUM(J19:AO19)</f>
        <v>0</v>
      </c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67"/>
    </row>
    <row r="20" s="178" customFormat="1" ht="18.95" customHeight="1" spans="1:41">
      <c r="A20" s="236"/>
      <c r="B20" s="49"/>
      <c r="C20" s="88"/>
      <c r="D20" s="88"/>
      <c r="E20" s="174"/>
      <c r="F20" s="88"/>
      <c r="G20" s="45"/>
      <c r="H20" s="46" t="s">
        <v>47</v>
      </c>
      <c r="I20" s="46">
        <f t="shared" si="5"/>
        <v>3520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>
        <v>20</v>
      </c>
      <c r="W20" s="58"/>
      <c r="X20" s="58"/>
      <c r="Y20" s="58">
        <f>400+1000</f>
        <v>1400</v>
      </c>
      <c r="Z20" s="58">
        <v>1100</v>
      </c>
      <c r="AA20" s="58"/>
      <c r="AB20" s="58">
        <v>1000</v>
      </c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65"/>
    </row>
    <row r="21" s="177" customFormat="1" ht="18.95" customHeight="1" spans="1:41">
      <c r="A21" s="34">
        <v>9</v>
      </c>
      <c r="B21" s="48" t="s">
        <v>11</v>
      </c>
      <c r="C21" s="87" t="s">
        <v>176</v>
      </c>
      <c r="D21" s="237" t="s">
        <v>172</v>
      </c>
      <c r="E21" s="173">
        <v>135</v>
      </c>
      <c r="F21" s="87" t="s">
        <v>45</v>
      </c>
      <c r="G21" s="39">
        <f t="shared" si="4"/>
        <v>135</v>
      </c>
      <c r="H21" s="40" t="s">
        <v>46</v>
      </c>
      <c r="I21" s="40">
        <f t="shared" si="5"/>
        <v>0</v>
      </c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67"/>
    </row>
    <row r="22" s="178" customFormat="1" ht="18.95" customHeight="1" spans="1:41">
      <c r="A22" s="236"/>
      <c r="B22" s="49"/>
      <c r="C22" s="88"/>
      <c r="D22" s="174"/>
      <c r="E22" s="174"/>
      <c r="F22" s="88"/>
      <c r="G22" s="45"/>
      <c r="H22" s="46" t="s">
        <v>47</v>
      </c>
      <c r="I22" s="46">
        <f t="shared" si="5"/>
        <v>0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65"/>
    </row>
    <row r="23" s="177" customFormat="1" ht="18.95" customHeight="1" spans="1:41">
      <c r="A23" s="34">
        <v>10</v>
      </c>
      <c r="B23" s="238" t="s">
        <v>177</v>
      </c>
      <c r="C23" s="87" t="s">
        <v>178</v>
      </c>
      <c r="D23" s="48" t="s">
        <v>44</v>
      </c>
      <c r="E23" s="173">
        <v>1075</v>
      </c>
      <c r="F23" s="87" t="s">
        <v>45</v>
      </c>
      <c r="G23" s="39">
        <f t="shared" si="4"/>
        <v>1075</v>
      </c>
      <c r="H23" s="40" t="s">
        <v>46</v>
      </c>
      <c r="I23" s="40">
        <f t="shared" si="5"/>
        <v>0</v>
      </c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67"/>
    </row>
    <row r="24" s="178" customFormat="1" ht="18.95" customHeight="1" spans="1:41">
      <c r="A24" s="236"/>
      <c r="B24" s="239"/>
      <c r="C24" s="88"/>
      <c r="D24" s="49"/>
      <c r="E24" s="174"/>
      <c r="F24" s="88"/>
      <c r="G24" s="45"/>
      <c r="H24" s="46" t="s">
        <v>47</v>
      </c>
      <c r="I24" s="46">
        <f t="shared" si="5"/>
        <v>0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65"/>
    </row>
    <row r="25" s="177" customFormat="1" ht="18.95" customHeight="1" spans="1:41">
      <c r="A25" s="34">
        <v>11</v>
      </c>
      <c r="B25" s="238" t="s">
        <v>177</v>
      </c>
      <c r="C25" s="87" t="s">
        <v>178</v>
      </c>
      <c r="D25" s="48" t="s">
        <v>172</v>
      </c>
      <c r="E25" s="173">
        <v>10</v>
      </c>
      <c r="F25" s="87" t="s">
        <v>45</v>
      </c>
      <c r="G25" s="39">
        <f>E25+I25-I26</f>
        <v>10</v>
      </c>
      <c r="H25" s="40" t="s">
        <v>46</v>
      </c>
      <c r="I25" s="40">
        <f t="shared" ref="I25:I41" si="6">SUM(J25:AO25)</f>
        <v>0</v>
      </c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67"/>
    </row>
    <row r="26" s="178" customFormat="1" ht="18.95" customHeight="1" spans="1:41">
      <c r="A26" s="236"/>
      <c r="B26" s="239"/>
      <c r="C26" s="88"/>
      <c r="D26" s="49"/>
      <c r="E26" s="174"/>
      <c r="F26" s="88"/>
      <c r="G26" s="45"/>
      <c r="H26" s="46" t="s">
        <v>47</v>
      </c>
      <c r="I26" s="46">
        <f t="shared" si="6"/>
        <v>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65"/>
    </row>
    <row r="27" s="177" customFormat="1" ht="18.95" customHeight="1" spans="1:41">
      <c r="A27" s="34">
        <v>12</v>
      </c>
      <c r="B27" s="48" t="s">
        <v>11</v>
      </c>
      <c r="C27" s="87" t="s">
        <v>176</v>
      </c>
      <c r="D27" s="48" t="s">
        <v>175</v>
      </c>
      <c r="E27" s="173">
        <v>40988</v>
      </c>
      <c r="F27" s="87" t="s">
        <v>45</v>
      </c>
      <c r="G27" s="39">
        <f t="shared" ref="G27:G31" si="7">E27+I27-I28</f>
        <v>40988</v>
      </c>
      <c r="H27" s="40" t="s">
        <v>46</v>
      </c>
      <c r="I27" s="40">
        <f t="shared" si="6"/>
        <v>0</v>
      </c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67"/>
    </row>
    <row r="28" s="178" customFormat="1" ht="18.95" customHeight="1" spans="1:41">
      <c r="A28" s="236"/>
      <c r="B28" s="49"/>
      <c r="C28" s="88"/>
      <c r="D28" s="49"/>
      <c r="E28" s="174"/>
      <c r="F28" s="88"/>
      <c r="G28" s="45"/>
      <c r="H28" s="46" t="s">
        <v>47</v>
      </c>
      <c r="I28" s="46">
        <f t="shared" si="6"/>
        <v>0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65"/>
    </row>
    <row r="29" s="177" customFormat="1" ht="18.95" customHeight="1" spans="1:41">
      <c r="A29" s="34">
        <v>13</v>
      </c>
      <c r="B29" s="48" t="s">
        <v>11</v>
      </c>
      <c r="C29" s="87" t="s">
        <v>92</v>
      </c>
      <c r="D29" s="87" t="s">
        <v>44</v>
      </c>
      <c r="E29" s="173">
        <v>115415</v>
      </c>
      <c r="F29" s="87" t="s">
        <v>45</v>
      </c>
      <c r="G29" s="39">
        <f t="shared" si="7"/>
        <v>64415</v>
      </c>
      <c r="H29" s="40" t="s">
        <v>46</v>
      </c>
      <c r="I29" s="40">
        <f t="shared" si="6"/>
        <v>0</v>
      </c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67"/>
    </row>
    <row r="30" s="178" customFormat="1" ht="19" customHeight="1" spans="1:41">
      <c r="A30" s="236"/>
      <c r="B30" s="49"/>
      <c r="C30" s="88"/>
      <c r="D30" s="88"/>
      <c r="E30" s="174"/>
      <c r="F30" s="88"/>
      <c r="G30" s="45"/>
      <c r="H30" s="46" t="s">
        <v>47</v>
      </c>
      <c r="I30" s="46">
        <f t="shared" si="6"/>
        <v>51000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>
        <v>500</v>
      </c>
      <c r="Z30" s="58"/>
      <c r="AA30" s="58"/>
      <c r="AB30" s="58">
        <v>500</v>
      </c>
      <c r="AC30" s="58"/>
      <c r="AD30" s="58"/>
      <c r="AE30" s="58"/>
      <c r="AF30" s="58"/>
      <c r="AG30" s="58"/>
      <c r="AH30" s="58"/>
      <c r="AI30" s="58">
        <v>50000</v>
      </c>
      <c r="AJ30" s="58"/>
      <c r="AK30" s="58"/>
      <c r="AL30" s="58"/>
      <c r="AM30" s="58"/>
      <c r="AN30" s="58"/>
      <c r="AO30" s="65"/>
    </row>
    <row r="31" s="177" customFormat="1" ht="18.95" customHeight="1" spans="1:41">
      <c r="A31" s="34">
        <v>14</v>
      </c>
      <c r="B31" s="238" t="s">
        <v>177</v>
      </c>
      <c r="C31" s="87" t="s">
        <v>179</v>
      </c>
      <c r="D31" s="48" t="s">
        <v>44</v>
      </c>
      <c r="E31" s="173">
        <v>1030</v>
      </c>
      <c r="F31" s="87" t="s">
        <v>45</v>
      </c>
      <c r="G31" s="39">
        <f t="shared" si="7"/>
        <v>1030</v>
      </c>
      <c r="H31" s="40" t="s">
        <v>46</v>
      </c>
      <c r="I31" s="40">
        <f t="shared" si="6"/>
        <v>0</v>
      </c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67"/>
    </row>
    <row r="32" s="178" customFormat="1" ht="18.95" customHeight="1" spans="1:41">
      <c r="A32" s="236"/>
      <c r="B32" s="239"/>
      <c r="C32" s="88"/>
      <c r="D32" s="49"/>
      <c r="E32" s="174"/>
      <c r="F32" s="88"/>
      <c r="G32" s="45"/>
      <c r="H32" s="46" t="s">
        <v>47</v>
      </c>
      <c r="I32" s="46">
        <f t="shared" si="6"/>
        <v>0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65"/>
    </row>
    <row r="33" s="177" customFormat="1" ht="18.95" customHeight="1" spans="1:41">
      <c r="A33" s="34">
        <v>15</v>
      </c>
      <c r="B33" s="238" t="s">
        <v>177</v>
      </c>
      <c r="C33" s="87" t="s">
        <v>179</v>
      </c>
      <c r="D33" s="240" t="s">
        <v>172</v>
      </c>
      <c r="E33" s="173">
        <v>230</v>
      </c>
      <c r="F33" s="87" t="s">
        <v>45</v>
      </c>
      <c r="G33" s="39">
        <f>E33+I33-I34</f>
        <v>230</v>
      </c>
      <c r="H33" s="40" t="s">
        <v>46</v>
      </c>
      <c r="I33" s="40">
        <f t="shared" si="6"/>
        <v>0</v>
      </c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67"/>
    </row>
    <row r="34" s="178" customFormat="1" ht="18.95" customHeight="1" spans="1:41">
      <c r="A34" s="236"/>
      <c r="B34" s="239"/>
      <c r="C34" s="88"/>
      <c r="D34" s="241"/>
      <c r="E34" s="174"/>
      <c r="F34" s="88"/>
      <c r="G34" s="45"/>
      <c r="H34" s="46" t="s">
        <v>47</v>
      </c>
      <c r="I34" s="46">
        <f t="shared" si="6"/>
        <v>0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65"/>
    </row>
    <row r="35" s="177" customFormat="1" ht="18.95" customHeight="1" spans="1:41">
      <c r="A35" s="34">
        <v>16</v>
      </c>
      <c r="B35" s="48" t="s">
        <v>11</v>
      </c>
      <c r="C35" s="87" t="s">
        <v>92</v>
      </c>
      <c r="D35" s="242" t="s">
        <v>180</v>
      </c>
      <c r="E35" s="173">
        <v>9000</v>
      </c>
      <c r="F35" s="87" t="s">
        <v>45</v>
      </c>
      <c r="G35" s="39">
        <f>E35+I35-I36</f>
        <v>9000</v>
      </c>
      <c r="H35" s="40" t="s">
        <v>46</v>
      </c>
      <c r="I35" s="40">
        <f t="shared" si="6"/>
        <v>0</v>
      </c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67"/>
    </row>
    <row r="36" s="178" customFormat="1" ht="18.95" customHeight="1" spans="1:41">
      <c r="A36" s="236"/>
      <c r="B36" s="49"/>
      <c r="C36" s="88"/>
      <c r="D36" s="243"/>
      <c r="E36" s="174"/>
      <c r="F36" s="88"/>
      <c r="G36" s="45"/>
      <c r="H36" s="46" t="s">
        <v>47</v>
      </c>
      <c r="I36" s="46">
        <f t="shared" si="6"/>
        <v>0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65"/>
    </row>
    <row r="37" s="177" customFormat="1" ht="18.95" customHeight="1" spans="1:41">
      <c r="A37" s="34">
        <v>17</v>
      </c>
      <c r="B37" s="48" t="s">
        <v>11</v>
      </c>
      <c r="C37" s="87" t="s">
        <v>92</v>
      </c>
      <c r="D37" s="48" t="s">
        <v>175</v>
      </c>
      <c r="E37" s="173">
        <v>39376</v>
      </c>
      <c r="F37" s="87" t="s">
        <v>45</v>
      </c>
      <c r="G37" s="39">
        <f>E37+I37-I38</f>
        <v>39376</v>
      </c>
      <c r="H37" s="40" t="s">
        <v>46</v>
      </c>
      <c r="I37" s="40">
        <f t="shared" si="6"/>
        <v>0</v>
      </c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67"/>
    </row>
    <row r="38" s="178" customFormat="1" ht="18.95" customHeight="1" spans="1:41">
      <c r="A38" s="236"/>
      <c r="B38" s="49"/>
      <c r="C38" s="88"/>
      <c r="D38" s="49"/>
      <c r="E38" s="174"/>
      <c r="F38" s="88"/>
      <c r="G38" s="45"/>
      <c r="H38" s="46" t="s">
        <v>47</v>
      </c>
      <c r="I38" s="46">
        <f t="shared" si="6"/>
        <v>0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65"/>
    </row>
    <row r="39" s="177" customFormat="1" ht="18.95" customHeight="1" spans="1:41">
      <c r="A39" s="34">
        <v>18</v>
      </c>
      <c r="B39" s="48" t="s">
        <v>11</v>
      </c>
      <c r="C39" s="87" t="s">
        <v>92</v>
      </c>
      <c r="D39" s="240" t="s">
        <v>172</v>
      </c>
      <c r="E39" s="173">
        <v>1258</v>
      </c>
      <c r="F39" s="87" t="s">
        <v>45</v>
      </c>
      <c r="G39" s="39">
        <f t="shared" ref="G39:G43" si="8">E39+I39-I40</f>
        <v>1258</v>
      </c>
      <c r="H39" s="40" t="s">
        <v>46</v>
      </c>
      <c r="I39" s="40">
        <f t="shared" si="6"/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67"/>
    </row>
    <row r="40" s="178" customFormat="1" ht="18.95" customHeight="1" spans="1:41">
      <c r="A40" s="236"/>
      <c r="B40" s="49"/>
      <c r="C40" s="88"/>
      <c r="D40" s="241"/>
      <c r="E40" s="174"/>
      <c r="F40" s="88"/>
      <c r="G40" s="45"/>
      <c r="H40" s="46" t="s">
        <v>47</v>
      </c>
      <c r="I40" s="46">
        <f t="shared" si="6"/>
        <v>0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65"/>
    </row>
    <row r="41" s="177" customFormat="1" ht="18.95" customHeight="1" spans="1:41">
      <c r="A41" s="34">
        <v>19</v>
      </c>
      <c r="B41" s="48" t="s">
        <v>11</v>
      </c>
      <c r="C41" s="87" t="s">
        <v>181</v>
      </c>
      <c r="D41" s="87" t="s">
        <v>44</v>
      </c>
      <c r="E41" s="173">
        <v>53997</v>
      </c>
      <c r="F41" s="87" t="s">
        <v>45</v>
      </c>
      <c r="G41" s="39">
        <f t="shared" si="8"/>
        <v>36974</v>
      </c>
      <c r="H41" s="40" t="s">
        <v>46</v>
      </c>
      <c r="I41" s="40">
        <f t="shared" si="6"/>
        <v>0</v>
      </c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67"/>
    </row>
    <row r="42" s="178" customFormat="1" ht="18.95" customHeight="1" spans="1:41">
      <c r="A42" s="236"/>
      <c r="B42" s="49"/>
      <c r="C42" s="88"/>
      <c r="D42" s="88"/>
      <c r="E42" s="174"/>
      <c r="F42" s="88"/>
      <c r="G42" s="45"/>
      <c r="H42" s="46" t="s">
        <v>47</v>
      </c>
      <c r="I42" s="46">
        <f t="shared" ref="I42:I46" si="9">SUM(J42:AO42)</f>
        <v>17023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>
        <v>20</v>
      </c>
      <c r="W42" s="58"/>
      <c r="X42" s="58"/>
      <c r="Y42" s="58"/>
      <c r="Z42" s="58">
        <v>6000</v>
      </c>
      <c r="AA42" s="58"/>
      <c r="AB42" s="58">
        <v>1000</v>
      </c>
      <c r="AC42" s="58"/>
      <c r="AD42" s="58"/>
      <c r="AE42" s="58"/>
      <c r="AF42" s="58"/>
      <c r="AG42" s="58">
        <v>10000</v>
      </c>
      <c r="AH42" s="58"/>
      <c r="AI42" s="58"/>
      <c r="AJ42" s="58"/>
      <c r="AK42" s="58"/>
      <c r="AL42" s="58">
        <v>3</v>
      </c>
      <c r="AM42" s="58"/>
      <c r="AN42" s="58"/>
      <c r="AO42" s="65"/>
    </row>
    <row r="43" s="177" customFormat="1" ht="18.95" customHeight="1" spans="1:41">
      <c r="A43" s="34">
        <v>20</v>
      </c>
      <c r="B43" s="238" t="s">
        <v>177</v>
      </c>
      <c r="C43" s="87" t="s">
        <v>182</v>
      </c>
      <c r="D43" s="48" t="s">
        <v>44</v>
      </c>
      <c r="E43" s="173">
        <v>1520</v>
      </c>
      <c r="F43" s="87" t="s">
        <v>45</v>
      </c>
      <c r="G43" s="39">
        <f t="shared" si="8"/>
        <v>1520</v>
      </c>
      <c r="H43" s="40" t="s">
        <v>46</v>
      </c>
      <c r="I43" s="40">
        <f t="shared" si="9"/>
        <v>0</v>
      </c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67"/>
    </row>
    <row r="44" s="178" customFormat="1" ht="18.95" customHeight="1" spans="1:41">
      <c r="A44" s="236"/>
      <c r="B44" s="239"/>
      <c r="C44" s="88"/>
      <c r="D44" s="49"/>
      <c r="E44" s="174"/>
      <c r="F44" s="88"/>
      <c r="G44" s="45"/>
      <c r="H44" s="46" t="s">
        <v>47</v>
      </c>
      <c r="I44" s="46">
        <f t="shared" si="9"/>
        <v>0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65"/>
    </row>
    <row r="45" s="177" customFormat="1" ht="18.95" customHeight="1" spans="1:41">
      <c r="A45" s="34">
        <v>21</v>
      </c>
      <c r="B45" s="238" t="s">
        <v>177</v>
      </c>
      <c r="C45" s="87" t="s">
        <v>182</v>
      </c>
      <c r="D45" s="48" t="s">
        <v>172</v>
      </c>
      <c r="E45" s="173">
        <v>1385</v>
      </c>
      <c r="F45" s="87" t="s">
        <v>45</v>
      </c>
      <c r="G45" s="39">
        <f>E45+I45-I46</f>
        <v>1385</v>
      </c>
      <c r="H45" s="40" t="s">
        <v>46</v>
      </c>
      <c r="I45" s="40">
        <f t="shared" si="9"/>
        <v>0</v>
      </c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67"/>
    </row>
    <row r="46" s="178" customFormat="1" ht="18.95" customHeight="1" spans="1:41">
      <c r="A46" s="236"/>
      <c r="B46" s="239"/>
      <c r="C46" s="88"/>
      <c r="D46" s="49"/>
      <c r="E46" s="174"/>
      <c r="F46" s="88"/>
      <c r="G46" s="45"/>
      <c r="H46" s="46" t="s">
        <v>47</v>
      </c>
      <c r="I46" s="46">
        <f t="shared" si="9"/>
        <v>0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65"/>
    </row>
    <row r="47" s="177" customFormat="1" ht="18.95" customHeight="1" spans="1:41">
      <c r="A47" s="34">
        <v>22</v>
      </c>
      <c r="B47" s="48" t="s">
        <v>11</v>
      </c>
      <c r="C47" s="87" t="s">
        <v>181</v>
      </c>
      <c r="D47" s="48" t="s">
        <v>175</v>
      </c>
      <c r="E47" s="173">
        <v>13582</v>
      </c>
      <c r="F47" s="87" t="s">
        <v>45</v>
      </c>
      <c r="G47" s="39">
        <f t="shared" ref="G47:G51" si="10">E47+I47-I48</f>
        <v>13582</v>
      </c>
      <c r="H47" s="40" t="s">
        <v>46</v>
      </c>
      <c r="I47" s="40">
        <f t="shared" ref="I47:I53" si="11">SUM(J47:AO47)</f>
        <v>0</v>
      </c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67"/>
    </row>
    <row r="48" s="178" customFormat="1" ht="18.95" customHeight="1" spans="1:41">
      <c r="A48" s="236"/>
      <c r="B48" s="49"/>
      <c r="C48" s="88"/>
      <c r="D48" s="49"/>
      <c r="E48" s="174"/>
      <c r="F48" s="88"/>
      <c r="G48" s="45"/>
      <c r="H48" s="46" t="s">
        <v>47</v>
      </c>
      <c r="I48" s="46">
        <f t="shared" si="11"/>
        <v>0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65"/>
    </row>
    <row r="49" s="177" customFormat="1" ht="18.95" customHeight="1" spans="1:41">
      <c r="A49" s="34">
        <v>23</v>
      </c>
      <c r="B49" s="48" t="s">
        <v>11</v>
      </c>
      <c r="C49" s="87" t="s">
        <v>181</v>
      </c>
      <c r="D49" s="48" t="s">
        <v>172</v>
      </c>
      <c r="E49" s="173">
        <v>21270</v>
      </c>
      <c r="F49" s="87" t="s">
        <v>45</v>
      </c>
      <c r="G49" s="39">
        <f t="shared" si="10"/>
        <v>34345</v>
      </c>
      <c r="H49" s="40" t="s">
        <v>46</v>
      </c>
      <c r="I49" s="40">
        <f t="shared" si="11"/>
        <v>13075</v>
      </c>
      <c r="J49" s="246"/>
      <c r="K49" s="246"/>
      <c r="L49" s="246"/>
      <c r="M49" s="246"/>
      <c r="N49" s="246">
        <v>13075</v>
      </c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67"/>
    </row>
    <row r="50" s="178" customFormat="1" ht="18.95" customHeight="1" spans="1:41">
      <c r="A50" s="236"/>
      <c r="B50" s="49"/>
      <c r="C50" s="88"/>
      <c r="D50" s="49"/>
      <c r="E50" s="174"/>
      <c r="F50" s="88"/>
      <c r="G50" s="45"/>
      <c r="H50" s="46" t="s">
        <v>47</v>
      </c>
      <c r="I50" s="46">
        <f t="shared" si="11"/>
        <v>0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65"/>
    </row>
    <row r="51" s="177" customFormat="1" ht="18.95" customHeight="1" spans="1:41">
      <c r="A51" s="34">
        <v>24</v>
      </c>
      <c r="B51" s="48" t="s">
        <v>11</v>
      </c>
      <c r="C51" s="87" t="s">
        <v>181</v>
      </c>
      <c r="D51" s="48" t="s">
        <v>183</v>
      </c>
      <c r="E51" s="173">
        <v>3000</v>
      </c>
      <c r="F51" s="87" t="s">
        <v>45</v>
      </c>
      <c r="G51" s="39">
        <f t="shared" si="10"/>
        <v>3000</v>
      </c>
      <c r="H51" s="40" t="s">
        <v>46</v>
      </c>
      <c r="I51" s="40">
        <f t="shared" si="11"/>
        <v>0</v>
      </c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67"/>
    </row>
    <row r="52" s="178" customFormat="1" ht="18.95" customHeight="1" spans="1:41">
      <c r="A52" s="236"/>
      <c r="B52" s="49"/>
      <c r="C52" s="88"/>
      <c r="D52" s="49"/>
      <c r="E52" s="174"/>
      <c r="F52" s="88"/>
      <c r="G52" s="45"/>
      <c r="H52" s="46" t="s">
        <v>47</v>
      </c>
      <c r="I52" s="46">
        <f t="shared" si="11"/>
        <v>0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65"/>
    </row>
    <row r="53" s="177" customFormat="1" ht="18.95" customHeight="1" spans="1:41">
      <c r="A53" s="34">
        <v>25</v>
      </c>
      <c r="B53" s="48" t="s">
        <v>11</v>
      </c>
      <c r="C53" s="87" t="s">
        <v>184</v>
      </c>
      <c r="D53" s="87" t="s">
        <v>44</v>
      </c>
      <c r="E53" s="173">
        <v>19096</v>
      </c>
      <c r="F53" s="87" t="s">
        <v>45</v>
      </c>
      <c r="G53" s="39">
        <f t="shared" ref="G53:G57" si="12">E53+I53-I54</f>
        <v>17094</v>
      </c>
      <c r="H53" s="40" t="s">
        <v>46</v>
      </c>
      <c r="I53" s="40">
        <f t="shared" si="11"/>
        <v>0</v>
      </c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67"/>
    </row>
    <row r="54" s="178" customFormat="1" ht="18.95" customHeight="1" spans="1:41">
      <c r="A54" s="236"/>
      <c r="B54" s="49"/>
      <c r="C54" s="88"/>
      <c r="D54" s="88"/>
      <c r="E54" s="174"/>
      <c r="F54" s="88"/>
      <c r="G54" s="45"/>
      <c r="H54" s="46" t="s">
        <v>47</v>
      </c>
      <c r="I54" s="46">
        <f t="shared" ref="I54:I62" si="13">SUM(J54:AO54)</f>
        <v>2002</v>
      </c>
      <c r="J54" s="58"/>
      <c r="K54" s="58"/>
      <c r="L54" s="58"/>
      <c r="M54" s="58"/>
      <c r="N54" s="58"/>
      <c r="O54" s="58"/>
      <c r="P54" s="58">
        <v>2</v>
      </c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>
        <v>2000</v>
      </c>
      <c r="AL54" s="58"/>
      <c r="AM54" s="58"/>
      <c r="AN54" s="58"/>
      <c r="AO54" s="65"/>
    </row>
    <row r="55" s="177" customFormat="1" ht="18.95" customHeight="1" spans="1:41">
      <c r="A55" s="34">
        <v>26</v>
      </c>
      <c r="B55" s="48" t="s">
        <v>11</v>
      </c>
      <c r="C55" s="87" t="s">
        <v>184</v>
      </c>
      <c r="D55" s="48" t="s">
        <v>175</v>
      </c>
      <c r="E55" s="173">
        <v>31472</v>
      </c>
      <c r="F55" s="87" t="s">
        <v>45</v>
      </c>
      <c r="G55" s="39">
        <f t="shared" si="12"/>
        <v>31472</v>
      </c>
      <c r="H55" s="40" t="s">
        <v>46</v>
      </c>
      <c r="I55" s="40">
        <f t="shared" si="13"/>
        <v>0</v>
      </c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67"/>
    </row>
    <row r="56" s="178" customFormat="1" ht="18.95" customHeight="1" spans="1:41">
      <c r="A56" s="236"/>
      <c r="B56" s="49"/>
      <c r="C56" s="88"/>
      <c r="D56" s="49"/>
      <c r="E56" s="174"/>
      <c r="F56" s="88"/>
      <c r="G56" s="45"/>
      <c r="H56" s="46" t="s">
        <v>47</v>
      </c>
      <c r="I56" s="46">
        <f t="shared" si="13"/>
        <v>0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65"/>
    </row>
    <row r="57" s="177" customFormat="1" ht="18.95" customHeight="1" spans="1:41">
      <c r="A57" s="34">
        <v>27</v>
      </c>
      <c r="B57" s="48" t="s">
        <v>11</v>
      </c>
      <c r="C57" s="87" t="s">
        <v>184</v>
      </c>
      <c r="D57" s="244" t="s">
        <v>172</v>
      </c>
      <c r="E57" s="173">
        <v>6995</v>
      </c>
      <c r="F57" s="46" t="s">
        <v>45</v>
      </c>
      <c r="G57" s="39">
        <f t="shared" si="12"/>
        <v>6995</v>
      </c>
      <c r="H57" s="40" t="s">
        <v>46</v>
      </c>
      <c r="I57" s="40">
        <f t="shared" si="13"/>
        <v>0</v>
      </c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67"/>
    </row>
    <row r="58" s="178" customFormat="1" ht="18.95" customHeight="1" spans="1:41">
      <c r="A58" s="236"/>
      <c r="B58" s="49"/>
      <c r="C58" s="88"/>
      <c r="D58" s="244"/>
      <c r="E58" s="174"/>
      <c r="F58" s="46"/>
      <c r="G58" s="45"/>
      <c r="H58" s="46" t="s">
        <v>47</v>
      </c>
      <c r="I58" s="46">
        <f t="shared" si="13"/>
        <v>0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65"/>
    </row>
    <row r="59" s="177" customFormat="1" ht="18.95" customHeight="1" spans="1:41">
      <c r="A59" s="34">
        <v>28</v>
      </c>
      <c r="B59" s="238" t="s">
        <v>177</v>
      </c>
      <c r="C59" s="87" t="s">
        <v>185</v>
      </c>
      <c r="D59" s="87" t="s">
        <v>44</v>
      </c>
      <c r="E59" s="173">
        <v>835</v>
      </c>
      <c r="F59" s="87" t="s">
        <v>45</v>
      </c>
      <c r="G59" s="39">
        <f>E59+I59-I60</f>
        <v>835</v>
      </c>
      <c r="H59" s="40" t="s">
        <v>46</v>
      </c>
      <c r="I59" s="40">
        <f t="shared" si="13"/>
        <v>0</v>
      </c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67"/>
    </row>
    <row r="60" s="178" customFormat="1" ht="18.95" customHeight="1" spans="1:41">
      <c r="A60" s="236"/>
      <c r="B60" s="239"/>
      <c r="C60" s="88"/>
      <c r="D60" s="88"/>
      <c r="E60" s="174"/>
      <c r="F60" s="88"/>
      <c r="G60" s="45"/>
      <c r="H60" s="46" t="s">
        <v>47</v>
      </c>
      <c r="I60" s="46">
        <f t="shared" si="13"/>
        <v>0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65"/>
    </row>
    <row r="61" s="177" customFormat="1" ht="18.95" customHeight="1" spans="1:41">
      <c r="A61" s="34">
        <v>29</v>
      </c>
      <c r="B61" s="238" t="s">
        <v>177</v>
      </c>
      <c r="C61" s="87" t="s">
        <v>185</v>
      </c>
      <c r="D61" s="48" t="s">
        <v>172</v>
      </c>
      <c r="E61" s="173">
        <v>615</v>
      </c>
      <c r="F61" s="87" t="s">
        <v>45</v>
      </c>
      <c r="G61" s="39">
        <f>E61+I61-I62</f>
        <v>615</v>
      </c>
      <c r="H61" s="40" t="s">
        <v>46</v>
      </c>
      <c r="I61" s="40">
        <f t="shared" si="13"/>
        <v>0</v>
      </c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67"/>
    </row>
    <row r="62" s="178" customFormat="1" ht="18.95" customHeight="1" spans="1:41">
      <c r="A62" s="236"/>
      <c r="B62" s="239"/>
      <c r="C62" s="88"/>
      <c r="D62" s="88"/>
      <c r="E62" s="174"/>
      <c r="F62" s="88"/>
      <c r="G62" s="45"/>
      <c r="H62" s="46" t="s">
        <v>47</v>
      </c>
      <c r="I62" s="46">
        <f t="shared" si="13"/>
        <v>0</v>
      </c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65"/>
    </row>
    <row r="63" s="177" customFormat="1" ht="18.95" customHeight="1" spans="1:41">
      <c r="A63" s="34">
        <v>30</v>
      </c>
      <c r="B63" s="48" t="s">
        <v>11</v>
      </c>
      <c r="C63" s="87" t="s">
        <v>186</v>
      </c>
      <c r="D63" s="46" t="s">
        <v>44</v>
      </c>
      <c r="E63" s="173">
        <v>17840</v>
      </c>
      <c r="F63" s="46" t="s">
        <v>45</v>
      </c>
      <c r="G63" s="39">
        <f t="shared" ref="G63:G67" si="14">E63+I63-I64</f>
        <v>17840</v>
      </c>
      <c r="H63" s="40" t="s">
        <v>46</v>
      </c>
      <c r="I63" s="40">
        <f t="shared" ref="I63:I70" si="15">SUM(J63:AO63)</f>
        <v>0</v>
      </c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  <c r="AM63" s="226"/>
      <c r="AN63" s="226"/>
      <c r="AO63" s="67"/>
    </row>
    <row r="64" s="178" customFormat="1" ht="18.95" customHeight="1" spans="1:41">
      <c r="A64" s="236"/>
      <c r="B64" s="49"/>
      <c r="C64" s="88"/>
      <c r="D64" s="46"/>
      <c r="E64" s="174"/>
      <c r="F64" s="46"/>
      <c r="G64" s="45"/>
      <c r="H64" s="46" t="s">
        <v>47</v>
      </c>
      <c r="I64" s="46">
        <f t="shared" si="15"/>
        <v>0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65"/>
    </row>
    <row r="65" s="177" customFormat="1" ht="18.95" customHeight="1" spans="1:41">
      <c r="A65" s="34">
        <v>31</v>
      </c>
      <c r="B65" s="48" t="s">
        <v>11</v>
      </c>
      <c r="C65" s="87" t="s">
        <v>186</v>
      </c>
      <c r="D65" s="48" t="s">
        <v>175</v>
      </c>
      <c r="E65" s="173">
        <v>18917</v>
      </c>
      <c r="F65" s="46" t="s">
        <v>45</v>
      </c>
      <c r="G65" s="39">
        <f t="shared" si="14"/>
        <v>18917</v>
      </c>
      <c r="H65" s="40" t="s">
        <v>46</v>
      </c>
      <c r="I65" s="40">
        <f t="shared" si="15"/>
        <v>0</v>
      </c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  <c r="AF65" s="246"/>
      <c r="AG65" s="246"/>
      <c r="AH65" s="246"/>
      <c r="AI65" s="246"/>
      <c r="AJ65" s="246"/>
      <c r="AK65" s="246"/>
      <c r="AL65" s="246"/>
      <c r="AM65" s="246"/>
      <c r="AN65" s="246"/>
      <c r="AO65" s="67"/>
    </row>
    <row r="66" s="178" customFormat="1" ht="18.95" customHeight="1" spans="1:41">
      <c r="A66" s="236"/>
      <c r="B66" s="49"/>
      <c r="C66" s="88"/>
      <c r="D66" s="49"/>
      <c r="E66" s="174"/>
      <c r="F66" s="46"/>
      <c r="G66" s="45"/>
      <c r="H66" s="46" t="s">
        <v>47</v>
      </c>
      <c r="I66" s="46">
        <f t="shared" si="15"/>
        <v>0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65"/>
    </row>
    <row r="67" s="177" customFormat="1" ht="18.95" customHeight="1" spans="1:41">
      <c r="A67" s="34">
        <v>32</v>
      </c>
      <c r="B67" s="238" t="s">
        <v>177</v>
      </c>
      <c r="C67" s="87" t="s">
        <v>187</v>
      </c>
      <c r="D67" s="46" t="s">
        <v>44</v>
      </c>
      <c r="E67" s="173">
        <v>358</v>
      </c>
      <c r="F67" s="46" t="s">
        <v>45</v>
      </c>
      <c r="G67" s="39">
        <f t="shared" si="14"/>
        <v>358</v>
      </c>
      <c r="H67" s="40" t="s">
        <v>46</v>
      </c>
      <c r="I67" s="40">
        <f t="shared" si="15"/>
        <v>0</v>
      </c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  <c r="AM67" s="226"/>
      <c r="AN67" s="226"/>
      <c r="AO67" s="67"/>
    </row>
    <row r="68" s="178" customFormat="1" ht="18.95" customHeight="1" spans="1:41">
      <c r="A68" s="236"/>
      <c r="B68" s="239"/>
      <c r="C68" s="88"/>
      <c r="D68" s="46"/>
      <c r="E68" s="174"/>
      <c r="F68" s="46"/>
      <c r="G68" s="45"/>
      <c r="H68" s="46" t="s">
        <v>47</v>
      </c>
      <c r="I68" s="46">
        <f t="shared" si="15"/>
        <v>0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65"/>
    </row>
    <row r="69" s="177" customFormat="1" ht="18.95" customHeight="1" spans="1:41">
      <c r="A69" s="34">
        <v>33</v>
      </c>
      <c r="B69" s="238" t="s">
        <v>177</v>
      </c>
      <c r="C69" s="87" t="s">
        <v>187</v>
      </c>
      <c r="D69" s="47" t="s">
        <v>172</v>
      </c>
      <c r="E69" s="173">
        <v>600</v>
      </c>
      <c r="F69" s="46" t="s">
        <v>45</v>
      </c>
      <c r="G69" s="39">
        <f>E69+I69-I70</f>
        <v>600</v>
      </c>
      <c r="H69" s="40" t="s">
        <v>46</v>
      </c>
      <c r="I69" s="40">
        <f t="shared" si="15"/>
        <v>0</v>
      </c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26"/>
      <c r="AN69" s="226"/>
      <c r="AO69" s="67"/>
    </row>
    <row r="70" s="178" customFormat="1" ht="18.95" customHeight="1" spans="1:41">
      <c r="A70" s="236"/>
      <c r="B70" s="239"/>
      <c r="C70" s="88"/>
      <c r="D70" s="46"/>
      <c r="E70" s="174"/>
      <c r="F70" s="46"/>
      <c r="G70" s="45"/>
      <c r="H70" s="46" t="s">
        <v>47</v>
      </c>
      <c r="I70" s="46">
        <f t="shared" si="15"/>
        <v>0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65"/>
    </row>
    <row r="71" s="177" customFormat="1" ht="18.95" customHeight="1" spans="1:41">
      <c r="A71" s="34">
        <v>34</v>
      </c>
      <c r="B71" s="48" t="s">
        <v>11</v>
      </c>
      <c r="C71" s="87" t="s">
        <v>188</v>
      </c>
      <c r="D71" s="46" t="s">
        <v>44</v>
      </c>
      <c r="E71" s="173">
        <v>9655</v>
      </c>
      <c r="F71" s="46" t="s">
        <v>45</v>
      </c>
      <c r="G71" s="39">
        <f t="shared" ref="G71:G75" si="16">E71+I71-I72</f>
        <v>9655</v>
      </c>
      <c r="H71" s="40" t="s">
        <v>46</v>
      </c>
      <c r="I71" s="40">
        <f t="shared" ref="I71:I80" si="17">SUM(J71:AO71)</f>
        <v>0</v>
      </c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6"/>
      <c r="AO71" s="67"/>
    </row>
    <row r="72" s="178" customFormat="1" ht="18.95" customHeight="1" spans="1:41">
      <c r="A72" s="236"/>
      <c r="B72" s="49"/>
      <c r="C72" s="88"/>
      <c r="D72" s="46"/>
      <c r="E72" s="174"/>
      <c r="F72" s="46"/>
      <c r="G72" s="45"/>
      <c r="H72" s="46" t="s">
        <v>47</v>
      </c>
      <c r="I72" s="46">
        <f t="shared" si="17"/>
        <v>0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65"/>
    </row>
    <row r="73" s="177" customFormat="1" ht="18.95" customHeight="1" spans="1:41">
      <c r="A73" s="34">
        <v>35</v>
      </c>
      <c r="B73" s="48" t="s">
        <v>11</v>
      </c>
      <c r="C73" s="87" t="s">
        <v>188</v>
      </c>
      <c r="D73" s="48" t="s">
        <v>175</v>
      </c>
      <c r="E73" s="173">
        <v>11165</v>
      </c>
      <c r="F73" s="46" t="s">
        <v>45</v>
      </c>
      <c r="G73" s="39">
        <f t="shared" si="16"/>
        <v>11165</v>
      </c>
      <c r="H73" s="40" t="s">
        <v>46</v>
      </c>
      <c r="I73" s="40">
        <f t="shared" si="17"/>
        <v>0</v>
      </c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67"/>
    </row>
    <row r="74" s="178" customFormat="1" ht="18.95" customHeight="1" spans="1:41">
      <c r="A74" s="236"/>
      <c r="B74" s="49"/>
      <c r="C74" s="88"/>
      <c r="D74" s="49"/>
      <c r="E74" s="174"/>
      <c r="F74" s="46"/>
      <c r="G74" s="45"/>
      <c r="H74" s="46" t="s">
        <v>47</v>
      </c>
      <c r="I74" s="46">
        <f t="shared" si="17"/>
        <v>0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65"/>
    </row>
    <row r="75" s="177" customFormat="1" ht="18.95" customHeight="1" spans="1:41">
      <c r="A75" s="34">
        <v>35</v>
      </c>
      <c r="B75" s="48" t="s">
        <v>11</v>
      </c>
      <c r="C75" s="87" t="s">
        <v>188</v>
      </c>
      <c r="D75" s="48" t="s">
        <v>172</v>
      </c>
      <c r="E75" s="173">
        <v>4545</v>
      </c>
      <c r="F75" s="46" t="s">
        <v>45</v>
      </c>
      <c r="G75" s="39">
        <f t="shared" si="16"/>
        <v>4545</v>
      </c>
      <c r="H75" s="40" t="s">
        <v>46</v>
      </c>
      <c r="I75" s="40">
        <f t="shared" si="17"/>
        <v>0</v>
      </c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67"/>
    </row>
    <row r="76" s="178" customFormat="1" ht="18.95" customHeight="1" spans="1:41">
      <c r="A76" s="236"/>
      <c r="B76" s="49"/>
      <c r="C76" s="88"/>
      <c r="D76" s="49"/>
      <c r="E76" s="174"/>
      <c r="F76" s="46"/>
      <c r="G76" s="45"/>
      <c r="H76" s="46" t="s">
        <v>47</v>
      </c>
      <c r="I76" s="46">
        <f t="shared" si="17"/>
        <v>0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65"/>
    </row>
    <row r="77" s="177" customFormat="1" ht="18.95" customHeight="1" spans="1:41">
      <c r="A77" s="34">
        <v>36</v>
      </c>
      <c r="B77" s="238" t="s">
        <v>177</v>
      </c>
      <c r="C77" s="87" t="s">
        <v>189</v>
      </c>
      <c r="D77" s="46" t="s">
        <v>44</v>
      </c>
      <c r="E77" s="173">
        <v>130</v>
      </c>
      <c r="F77" s="46" t="s">
        <v>45</v>
      </c>
      <c r="G77" s="39">
        <f>E77+I77-I78</f>
        <v>130</v>
      </c>
      <c r="H77" s="40" t="s">
        <v>46</v>
      </c>
      <c r="I77" s="40">
        <f t="shared" si="17"/>
        <v>0</v>
      </c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67"/>
    </row>
    <row r="78" s="178" customFormat="1" ht="18.95" customHeight="1" spans="1:41">
      <c r="A78" s="236"/>
      <c r="B78" s="239"/>
      <c r="C78" s="88"/>
      <c r="D78" s="46"/>
      <c r="E78" s="174"/>
      <c r="F78" s="46"/>
      <c r="G78" s="45"/>
      <c r="H78" s="46" t="s">
        <v>47</v>
      </c>
      <c r="I78" s="46">
        <f t="shared" si="17"/>
        <v>0</v>
      </c>
      <c r="J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65"/>
    </row>
    <row r="79" s="177" customFormat="1" ht="18.95" customHeight="1" spans="1:41">
      <c r="A79" s="34">
        <v>37</v>
      </c>
      <c r="B79" s="238" t="s">
        <v>177</v>
      </c>
      <c r="C79" s="87" t="s">
        <v>189</v>
      </c>
      <c r="D79" s="47" t="s">
        <v>172</v>
      </c>
      <c r="E79" s="173">
        <v>330</v>
      </c>
      <c r="F79" s="46" t="s">
        <v>45</v>
      </c>
      <c r="G79" s="39">
        <f>E79+I79-I80</f>
        <v>330</v>
      </c>
      <c r="H79" s="40" t="s">
        <v>46</v>
      </c>
      <c r="I79" s="40">
        <f t="shared" si="17"/>
        <v>0</v>
      </c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67"/>
    </row>
    <row r="80" s="178" customFormat="1" ht="18.95" customHeight="1" spans="1:41">
      <c r="A80" s="236"/>
      <c r="B80" s="239"/>
      <c r="C80" s="88"/>
      <c r="D80" s="46"/>
      <c r="E80" s="174"/>
      <c r="F80" s="46"/>
      <c r="G80" s="45"/>
      <c r="H80" s="46" t="s">
        <v>47</v>
      </c>
      <c r="I80" s="46">
        <f t="shared" si="17"/>
        <v>0</v>
      </c>
      <c r="J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65"/>
    </row>
    <row r="81" s="177" customFormat="1" ht="18.95" customHeight="1" spans="1:41">
      <c r="A81" s="34">
        <v>38</v>
      </c>
      <c r="B81" s="48" t="s">
        <v>11</v>
      </c>
      <c r="C81" s="87" t="s">
        <v>190</v>
      </c>
      <c r="D81" s="46" t="s">
        <v>44</v>
      </c>
      <c r="E81" s="173">
        <v>1215</v>
      </c>
      <c r="F81" s="46" t="s">
        <v>45</v>
      </c>
      <c r="G81" s="39">
        <f>E81+I81-I82</f>
        <v>1215</v>
      </c>
      <c r="H81" s="40" t="s">
        <v>46</v>
      </c>
      <c r="I81" s="40">
        <f t="shared" ref="I81:I84" si="18">SUM(J81:AO81)</f>
        <v>0</v>
      </c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26"/>
      <c r="AN81" s="226"/>
      <c r="AO81" s="67"/>
    </row>
    <row r="82" s="178" customFormat="1" ht="18.95" customHeight="1" spans="1:41">
      <c r="A82" s="236"/>
      <c r="B82" s="49"/>
      <c r="C82" s="88"/>
      <c r="D82" s="46"/>
      <c r="E82" s="174"/>
      <c r="F82" s="46"/>
      <c r="G82" s="45"/>
      <c r="H82" s="46" t="s">
        <v>47</v>
      </c>
      <c r="I82" s="46">
        <f t="shared" si="18"/>
        <v>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65"/>
    </row>
    <row r="83" s="177" customFormat="1" ht="18.95" customHeight="1" spans="1:41">
      <c r="A83" s="34">
        <v>38</v>
      </c>
      <c r="B83" s="48" t="s">
        <v>11</v>
      </c>
      <c r="C83" s="87" t="s">
        <v>190</v>
      </c>
      <c r="D83" s="47" t="s">
        <v>175</v>
      </c>
      <c r="E83" s="173">
        <v>1440</v>
      </c>
      <c r="F83" s="46" t="s">
        <v>45</v>
      </c>
      <c r="G83" s="39">
        <f>E83+I83-I84</f>
        <v>1440</v>
      </c>
      <c r="H83" s="40" t="s">
        <v>46</v>
      </c>
      <c r="I83" s="40">
        <f t="shared" si="18"/>
        <v>0</v>
      </c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26"/>
      <c r="AO83" s="67"/>
    </row>
    <row r="84" s="178" customFormat="1" ht="18.95" customHeight="1" spans="1:41">
      <c r="A84" s="236"/>
      <c r="B84" s="49"/>
      <c r="C84" s="88"/>
      <c r="D84" s="46"/>
      <c r="E84" s="174"/>
      <c r="F84" s="46"/>
      <c r="G84" s="45"/>
      <c r="H84" s="46" t="s">
        <v>47</v>
      </c>
      <c r="I84" s="46">
        <f t="shared" si="18"/>
        <v>0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65"/>
    </row>
    <row r="85" s="177" customFormat="1" ht="18.95" customHeight="1" spans="1:41">
      <c r="A85" s="34">
        <v>39</v>
      </c>
      <c r="B85" s="48" t="s">
        <v>11</v>
      </c>
      <c r="C85" s="87" t="s">
        <v>191</v>
      </c>
      <c r="D85" s="46" t="s">
        <v>44</v>
      </c>
      <c r="E85" s="173">
        <v>5380</v>
      </c>
      <c r="F85" s="46" t="s">
        <v>45</v>
      </c>
      <c r="G85" s="39">
        <f>E85+I85-I86</f>
        <v>5380</v>
      </c>
      <c r="H85" s="40" t="s">
        <v>46</v>
      </c>
      <c r="I85" s="40">
        <f t="shared" ref="I85:I105" si="19">SUM(J85:AO85)</f>
        <v>0</v>
      </c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26"/>
      <c r="AN85" s="226"/>
      <c r="AO85" s="67"/>
    </row>
    <row r="86" s="178" customFormat="1" ht="18.95" customHeight="1" spans="1:41">
      <c r="A86" s="236"/>
      <c r="B86" s="49"/>
      <c r="C86" s="88"/>
      <c r="D86" s="46"/>
      <c r="E86" s="174"/>
      <c r="F86" s="46"/>
      <c r="G86" s="45"/>
      <c r="H86" s="46" t="s">
        <v>47</v>
      </c>
      <c r="I86" s="46">
        <f t="shared" si="19"/>
        <v>0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65"/>
    </row>
    <row r="87" s="177" customFormat="1" ht="18.95" customHeight="1" spans="1:41">
      <c r="A87" s="34">
        <v>40</v>
      </c>
      <c r="B87" s="48" t="s">
        <v>11</v>
      </c>
      <c r="C87" s="87" t="s">
        <v>191</v>
      </c>
      <c r="D87" s="48" t="s">
        <v>172</v>
      </c>
      <c r="E87" s="173">
        <v>2630</v>
      </c>
      <c r="F87" s="46" t="s">
        <v>45</v>
      </c>
      <c r="G87" s="39">
        <f t="shared" ref="G87:G91" si="20">E87+I87-I88</f>
        <v>5090</v>
      </c>
      <c r="H87" s="40" t="s">
        <v>46</v>
      </c>
      <c r="I87" s="40">
        <f t="shared" si="19"/>
        <v>2460</v>
      </c>
      <c r="J87" s="246"/>
      <c r="K87" s="246"/>
      <c r="L87" s="246"/>
      <c r="M87" s="246"/>
      <c r="N87" s="246">
        <v>2460</v>
      </c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  <c r="AF87" s="246"/>
      <c r="AG87" s="246"/>
      <c r="AH87" s="246"/>
      <c r="AI87" s="246"/>
      <c r="AJ87" s="246"/>
      <c r="AK87" s="246"/>
      <c r="AL87" s="246"/>
      <c r="AM87" s="246"/>
      <c r="AN87" s="246"/>
      <c r="AO87" s="67"/>
    </row>
    <row r="88" s="178" customFormat="1" ht="18.95" customHeight="1" spans="1:41">
      <c r="A88" s="236"/>
      <c r="B88" s="49"/>
      <c r="C88" s="88"/>
      <c r="D88" s="49"/>
      <c r="E88" s="174"/>
      <c r="F88" s="46"/>
      <c r="G88" s="45"/>
      <c r="H88" s="46" t="s">
        <v>47</v>
      </c>
      <c r="I88" s="46">
        <f t="shared" si="19"/>
        <v>0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65"/>
    </row>
    <row r="89" s="177" customFormat="1" ht="18.95" customHeight="1" spans="1:41">
      <c r="A89" s="34">
        <v>41</v>
      </c>
      <c r="B89" s="48" t="s">
        <v>11</v>
      </c>
      <c r="C89" s="87" t="s">
        <v>191</v>
      </c>
      <c r="D89" s="48" t="s">
        <v>175</v>
      </c>
      <c r="E89" s="173">
        <v>9847</v>
      </c>
      <c r="F89" s="46" t="s">
        <v>45</v>
      </c>
      <c r="G89" s="39">
        <f>E89+I89-I90</f>
        <v>14747</v>
      </c>
      <c r="H89" s="40" t="s">
        <v>46</v>
      </c>
      <c r="I89" s="40">
        <f t="shared" si="19"/>
        <v>4900</v>
      </c>
      <c r="J89" s="246"/>
      <c r="K89" s="246"/>
      <c r="L89" s="246"/>
      <c r="M89" s="246"/>
      <c r="N89" s="246">
        <v>2245</v>
      </c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>
        <v>2655</v>
      </c>
      <c r="AD89" s="246"/>
      <c r="AE89" s="246"/>
      <c r="AF89" s="246"/>
      <c r="AG89" s="246"/>
      <c r="AH89" s="246"/>
      <c r="AI89" s="246"/>
      <c r="AJ89" s="246"/>
      <c r="AK89" s="246"/>
      <c r="AL89" s="246"/>
      <c r="AM89" s="246"/>
      <c r="AN89" s="246"/>
      <c r="AO89" s="67"/>
    </row>
    <row r="90" s="178" customFormat="1" ht="18.95" customHeight="1" spans="1:41">
      <c r="A90" s="236"/>
      <c r="B90" s="49"/>
      <c r="C90" s="88"/>
      <c r="D90" s="49"/>
      <c r="E90" s="174"/>
      <c r="F90" s="46"/>
      <c r="G90" s="45"/>
      <c r="H90" s="46" t="s">
        <v>47</v>
      </c>
      <c r="I90" s="46">
        <f t="shared" si="19"/>
        <v>0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65"/>
    </row>
    <row r="91" s="177" customFormat="1" ht="18.95" customHeight="1" spans="1:41">
      <c r="A91" s="34">
        <v>42</v>
      </c>
      <c r="B91" s="48" t="s">
        <v>192</v>
      </c>
      <c r="C91" s="87" t="s">
        <v>193</v>
      </c>
      <c r="D91" s="48" t="s">
        <v>44</v>
      </c>
      <c r="E91" s="173">
        <v>12</v>
      </c>
      <c r="F91" s="46" t="s">
        <v>45</v>
      </c>
      <c r="G91" s="39">
        <f t="shared" si="20"/>
        <v>12</v>
      </c>
      <c r="H91" s="40" t="s">
        <v>46</v>
      </c>
      <c r="I91" s="40">
        <f t="shared" si="19"/>
        <v>0</v>
      </c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  <c r="AF91" s="246"/>
      <c r="AG91" s="246"/>
      <c r="AH91" s="246"/>
      <c r="AI91" s="246"/>
      <c r="AJ91" s="246"/>
      <c r="AK91" s="246"/>
      <c r="AL91" s="246"/>
      <c r="AM91" s="246"/>
      <c r="AN91" s="246"/>
      <c r="AO91" s="67"/>
    </row>
    <row r="92" s="178" customFormat="1" ht="18.95" customHeight="1" spans="1:41">
      <c r="A92" s="236"/>
      <c r="B92" s="49"/>
      <c r="C92" s="88"/>
      <c r="D92" s="49"/>
      <c r="E92" s="174"/>
      <c r="F92" s="46"/>
      <c r="G92" s="45"/>
      <c r="H92" s="46" t="s">
        <v>47</v>
      </c>
      <c r="I92" s="46">
        <f t="shared" si="19"/>
        <v>0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65"/>
    </row>
    <row r="93" s="177" customFormat="1" ht="18.95" customHeight="1" spans="1:41">
      <c r="A93" s="34">
        <v>43</v>
      </c>
      <c r="B93" s="48" t="s">
        <v>192</v>
      </c>
      <c r="C93" s="87" t="s">
        <v>194</v>
      </c>
      <c r="D93" s="48" t="s">
        <v>44</v>
      </c>
      <c r="E93" s="173">
        <v>2360</v>
      </c>
      <c r="F93" s="46" t="s">
        <v>45</v>
      </c>
      <c r="G93" s="39">
        <f t="shared" ref="G93:G97" si="21">E93+I93-I94</f>
        <v>2360</v>
      </c>
      <c r="H93" s="40" t="s">
        <v>46</v>
      </c>
      <c r="I93" s="40">
        <f t="shared" si="19"/>
        <v>0</v>
      </c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  <c r="AF93" s="246"/>
      <c r="AG93" s="246"/>
      <c r="AH93" s="246"/>
      <c r="AI93" s="246"/>
      <c r="AJ93" s="246"/>
      <c r="AK93" s="246"/>
      <c r="AL93" s="246"/>
      <c r="AM93" s="246"/>
      <c r="AN93" s="246"/>
      <c r="AO93" s="67"/>
    </row>
    <row r="94" s="178" customFormat="1" ht="18.95" customHeight="1" spans="1:41">
      <c r="A94" s="236"/>
      <c r="B94" s="49"/>
      <c r="C94" s="88"/>
      <c r="D94" s="49"/>
      <c r="E94" s="174"/>
      <c r="F94" s="46"/>
      <c r="G94" s="45"/>
      <c r="H94" s="46" t="s">
        <v>47</v>
      </c>
      <c r="I94" s="46">
        <f t="shared" si="19"/>
        <v>0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65"/>
    </row>
    <row r="95" s="177" customFormat="1" ht="18.95" customHeight="1" spans="1:41">
      <c r="A95" s="34">
        <v>44</v>
      </c>
      <c r="B95" s="48" t="s">
        <v>192</v>
      </c>
      <c r="C95" s="87" t="s">
        <v>195</v>
      </c>
      <c r="D95" s="48" t="s">
        <v>44</v>
      </c>
      <c r="E95" s="173">
        <v>340</v>
      </c>
      <c r="F95" s="46" t="s">
        <v>45</v>
      </c>
      <c r="G95" s="39">
        <f t="shared" si="21"/>
        <v>340</v>
      </c>
      <c r="H95" s="40" t="s">
        <v>46</v>
      </c>
      <c r="I95" s="40">
        <f t="shared" si="19"/>
        <v>0</v>
      </c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  <c r="AF95" s="246"/>
      <c r="AG95" s="246"/>
      <c r="AH95" s="246"/>
      <c r="AI95" s="246"/>
      <c r="AJ95" s="246"/>
      <c r="AK95" s="246"/>
      <c r="AL95" s="246"/>
      <c r="AM95" s="246"/>
      <c r="AN95" s="246"/>
      <c r="AO95" s="67"/>
    </row>
    <row r="96" s="178" customFormat="1" ht="18.95" customHeight="1" spans="1:41">
      <c r="A96" s="236"/>
      <c r="B96" s="49"/>
      <c r="C96" s="88"/>
      <c r="D96" s="49"/>
      <c r="E96" s="174"/>
      <c r="F96" s="46"/>
      <c r="G96" s="45"/>
      <c r="H96" s="46" t="s">
        <v>47</v>
      </c>
      <c r="I96" s="46">
        <f t="shared" si="19"/>
        <v>0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65"/>
    </row>
    <row r="97" s="177" customFormat="1" ht="18.95" customHeight="1" spans="1:41">
      <c r="A97" s="34">
        <v>45</v>
      </c>
      <c r="B97" s="48" t="s">
        <v>192</v>
      </c>
      <c r="C97" s="87" t="s">
        <v>196</v>
      </c>
      <c r="D97" s="48" t="s">
        <v>44</v>
      </c>
      <c r="E97" s="173">
        <v>980</v>
      </c>
      <c r="F97" s="46" t="s">
        <v>45</v>
      </c>
      <c r="G97" s="39">
        <f t="shared" si="21"/>
        <v>980</v>
      </c>
      <c r="H97" s="40" t="s">
        <v>46</v>
      </c>
      <c r="I97" s="40">
        <f t="shared" si="19"/>
        <v>0</v>
      </c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67"/>
    </row>
    <row r="98" s="178" customFormat="1" ht="18.95" customHeight="1" spans="1:41">
      <c r="A98" s="236"/>
      <c r="B98" s="49"/>
      <c r="C98" s="88"/>
      <c r="D98" s="49"/>
      <c r="E98" s="174"/>
      <c r="F98" s="46"/>
      <c r="G98" s="45"/>
      <c r="H98" s="46" t="s">
        <v>47</v>
      </c>
      <c r="I98" s="46">
        <f t="shared" si="19"/>
        <v>0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65"/>
    </row>
    <row r="99" s="177" customFormat="1" ht="18.95" customHeight="1" spans="1:41">
      <c r="A99" s="34">
        <v>46</v>
      </c>
      <c r="B99" s="48" t="s">
        <v>192</v>
      </c>
      <c r="C99" s="87" t="s">
        <v>197</v>
      </c>
      <c r="D99" s="48" t="s">
        <v>44</v>
      </c>
      <c r="E99" s="173">
        <v>370</v>
      </c>
      <c r="F99" s="46" t="s">
        <v>45</v>
      </c>
      <c r="G99" s="39">
        <f t="shared" ref="G99:G103" si="22">E99+I99-I100</f>
        <v>370</v>
      </c>
      <c r="H99" s="40" t="s">
        <v>46</v>
      </c>
      <c r="I99" s="40">
        <f t="shared" si="19"/>
        <v>0</v>
      </c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  <c r="AF99" s="246"/>
      <c r="AG99" s="246"/>
      <c r="AH99" s="246"/>
      <c r="AI99" s="246"/>
      <c r="AJ99" s="246"/>
      <c r="AK99" s="246"/>
      <c r="AL99" s="246"/>
      <c r="AM99" s="246"/>
      <c r="AN99" s="246"/>
      <c r="AO99" s="67"/>
    </row>
    <row r="100" s="178" customFormat="1" ht="18.95" customHeight="1" spans="1:41">
      <c r="A100" s="236"/>
      <c r="B100" s="49"/>
      <c r="C100" s="88"/>
      <c r="D100" s="49"/>
      <c r="E100" s="174"/>
      <c r="F100" s="46"/>
      <c r="G100" s="45"/>
      <c r="H100" s="46" t="s">
        <v>47</v>
      </c>
      <c r="I100" s="46">
        <f t="shared" si="19"/>
        <v>0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65"/>
    </row>
    <row r="101" s="177" customFormat="1" ht="18.95" customHeight="1" spans="1:41">
      <c r="A101" s="34">
        <v>47</v>
      </c>
      <c r="B101" s="48" t="s">
        <v>192</v>
      </c>
      <c r="C101" s="87" t="s">
        <v>90</v>
      </c>
      <c r="D101" s="48" t="s">
        <v>44</v>
      </c>
      <c r="E101" s="173">
        <v>9930</v>
      </c>
      <c r="F101" s="46" t="s">
        <v>45</v>
      </c>
      <c r="G101" s="39">
        <f t="shared" si="22"/>
        <v>9930</v>
      </c>
      <c r="H101" s="40" t="s">
        <v>46</v>
      </c>
      <c r="I101" s="40">
        <f t="shared" si="19"/>
        <v>0</v>
      </c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46"/>
      <c r="AN101" s="246"/>
      <c r="AO101" s="67"/>
    </row>
    <row r="102" s="178" customFormat="1" ht="18.95" customHeight="1" spans="1:41">
      <c r="A102" s="236"/>
      <c r="B102" s="49"/>
      <c r="C102" s="88"/>
      <c r="D102" s="49"/>
      <c r="E102" s="174"/>
      <c r="F102" s="46"/>
      <c r="G102" s="45"/>
      <c r="H102" s="46" t="s">
        <v>47</v>
      </c>
      <c r="I102" s="46">
        <f t="shared" si="19"/>
        <v>0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65"/>
    </row>
    <row r="103" s="177" customFormat="1" ht="18.95" customHeight="1" spans="1:41">
      <c r="A103" s="34">
        <v>48</v>
      </c>
      <c r="B103" s="48" t="s">
        <v>192</v>
      </c>
      <c r="C103" s="87" t="s">
        <v>198</v>
      </c>
      <c r="D103" s="48" t="s">
        <v>44</v>
      </c>
      <c r="E103" s="173">
        <v>3</v>
      </c>
      <c r="F103" s="46" t="s">
        <v>45</v>
      </c>
      <c r="G103" s="39">
        <f t="shared" si="22"/>
        <v>3</v>
      </c>
      <c r="H103" s="40" t="s">
        <v>46</v>
      </c>
      <c r="I103" s="40">
        <f t="shared" si="19"/>
        <v>0</v>
      </c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  <c r="AF103" s="246"/>
      <c r="AG103" s="246"/>
      <c r="AH103" s="246"/>
      <c r="AI103" s="246"/>
      <c r="AJ103" s="246"/>
      <c r="AK103" s="246"/>
      <c r="AL103" s="246"/>
      <c r="AM103" s="246"/>
      <c r="AN103" s="246"/>
      <c r="AO103" s="67"/>
    </row>
    <row r="104" s="178" customFormat="1" ht="18.95" customHeight="1" spans="1:41">
      <c r="A104" s="236"/>
      <c r="B104" s="49"/>
      <c r="C104" s="88"/>
      <c r="D104" s="49"/>
      <c r="E104" s="174"/>
      <c r="F104" s="46"/>
      <c r="G104" s="45"/>
      <c r="H104" s="46" t="s">
        <v>47</v>
      </c>
      <c r="I104" s="46">
        <f t="shared" si="19"/>
        <v>0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65"/>
    </row>
    <row r="105" s="177" customFormat="1" ht="18.95" customHeight="1" spans="1:41">
      <c r="A105" s="34">
        <v>49</v>
      </c>
      <c r="B105" s="48" t="s">
        <v>192</v>
      </c>
      <c r="C105" s="87" t="s">
        <v>199</v>
      </c>
      <c r="D105" s="48" t="s">
        <v>44</v>
      </c>
      <c r="E105" s="173">
        <v>2737</v>
      </c>
      <c r="F105" s="46" t="s">
        <v>45</v>
      </c>
      <c r="G105" s="39">
        <f>E105+I105-I106</f>
        <v>2237</v>
      </c>
      <c r="H105" s="40" t="s">
        <v>46</v>
      </c>
      <c r="I105" s="40">
        <f t="shared" si="19"/>
        <v>0</v>
      </c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46"/>
      <c r="AN105" s="246"/>
      <c r="AO105" s="67"/>
    </row>
    <row r="106" s="178" customFormat="1" ht="18.95" customHeight="1" spans="1:41">
      <c r="A106" s="236"/>
      <c r="B106" s="49"/>
      <c r="C106" s="88"/>
      <c r="D106" s="49"/>
      <c r="E106" s="174"/>
      <c r="F106" s="46"/>
      <c r="G106" s="45"/>
      <c r="H106" s="46" t="s">
        <v>47</v>
      </c>
      <c r="I106" s="46">
        <f t="shared" ref="I106:I108" si="23">SUM(J106:AO106)</f>
        <v>500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>
        <v>500</v>
      </c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65"/>
    </row>
    <row r="107" s="177" customFormat="1" ht="18.95" customHeight="1" spans="1:41">
      <c r="A107" s="34">
        <v>50</v>
      </c>
      <c r="B107" s="48" t="s">
        <v>192</v>
      </c>
      <c r="C107" s="87" t="s">
        <v>200</v>
      </c>
      <c r="D107" s="48" t="s">
        <v>44</v>
      </c>
      <c r="E107" s="173">
        <v>18</v>
      </c>
      <c r="F107" s="46" t="s">
        <v>45</v>
      </c>
      <c r="G107" s="39">
        <f>E107+I107-I108</f>
        <v>18</v>
      </c>
      <c r="H107" s="40" t="s">
        <v>46</v>
      </c>
      <c r="I107" s="40">
        <f t="shared" si="23"/>
        <v>0</v>
      </c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6"/>
      <c r="AG107" s="246"/>
      <c r="AH107" s="246"/>
      <c r="AI107" s="246"/>
      <c r="AJ107" s="246"/>
      <c r="AK107" s="246"/>
      <c r="AL107" s="246"/>
      <c r="AM107" s="246"/>
      <c r="AN107" s="246"/>
      <c r="AO107" s="67"/>
    </row>
    <row r="108" s="178" customFormat="1" ht="18.95" customHeight="1" spans="1:41">
      <c r="A108" s="236"/>
      <c r="B108" s="49"/>
      <c r="C108" s="88"/>
      <c r="D108" s="49"/>
      <c r="E108" s="174"/>
      <c r="F108" s="46"/>
      <c r="G108" s="45"/>
      <c r="H108" s="46" t="s">
        <v>47</v>
      </c>
      <c r="I108" s="46">
        <f t="shared" si="23"/>
        <v>0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65"/>
    </row>
    <row r="109" s="177" customFormat="1" ht="18.95" customHeight="1" spans="1:41">
      <c r="A109" s="34">
        <v>51</v>
      </c>
      <c r="B109" s="48" t="s">
        <v>192</v>
      </c>
      <c r="C109" s="87" t="s">
        <v>201</v>
      </c>
      <c r="D109" s="48" t="s">
        <v>44</v>
      </c>
      <c r="E109" s="173">
        <v>360</v>
      </c>
      <c r="F109" s="46" t="s">
        <v>45</v>
      </c>
      <c r="G109" s="39">
        <f t="shared" ref="G109:G113" si="24">E109+I109-I110</f>
        <v>360</v>
      </c>
      <c r="H109" s="40" t="s">
        <v>46</v>
      </c>
      <c r="I109" s="40">
        <f t="shared" ref="I109:I114" si="25">SUM(J109:AO109)</f>
        <v>0</v>
      </c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  <c r="AF109" s="246"/>
      <c r="AG109" s="246"/>
      <c r="AH109" s="246"/>
      <c r="AI109" s="246"/>
      <c r="AJ109" s="246"/>
      <c r="AK109" s="246"/>
      <c r="AL109" s="246"/>
      <c r="AM109" s="246"/>
      <c r="AN109" s="246"/>
      <c r="AO109" s="67"/>
    </row>
    <row r="110" s="178" customFormat="1" ht="18.95" customHeight="1" spans="1:41">
      <c r="A110" s="236"/>
      <c r="B110" s="49"/>
      <c r="C110" s="88"/>
      <c r="D110" s="49"/>
      <c r="E110" s="174"/>
      <c r="F110" s="46"/>
      <c r="G110" s="45"/>
      <c r="H110" s="46" t="s">
        <v>47</v>
      </c>
      <c r="I110" s="46">
        <f t="shared" si="25"/>
        <v>0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65"/>
    </row>
    <row r="111" s="177" customFormat="1" ht="18.95" customHeight="1" spans="1:41">
      <c r="A111" s="34">
        <v>52</v>
      </c>
      <c r="B111" s="48" t="s">
        <v>192</v>
      </c>
      <c r="C111" s="87" t="s">
        <v>202</v>
      </c>
      <c r="D111" s="48" t="s">
        <v>44</v>
      </c>
      <c r="E111" s="173">
        <v>620</v>
      </c>
      <c r="F111" s="46" t="s">
        <v>45</v>
      </c>
      <c r="G111" s="39">
        <f t="shared" si="24"/>
        <v>620</v>
      </c>
      <c r="H111" s="40" t="s">
        <v>46</v>
      </c>
      <c r="I111" s="40">
        <f t="shared" si="25"/>
        <v>0</v>
      </c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  <c r="AF111" s="246"/>
      <c r="AG111" s="246"/>
      <c r="AH111" s="246"/>
      <c r="AI111" s="246"/>
      <c r="AJ111" s="246"/>
      <c r="AK111" s="246"/>
      <c r="AL111" s="246"/>
      <c r="AM111" s="246"/>
      <c r="AN111" s="246"/>
      <c r="AO111" s="67"/>
    </row>
    <row r="112" s="178" customFormat="1" ht="18.95" customHeight="1" spans="1:41">
      <c r="A112" s="236"/>
      <c r="B112" s="49"/>
      <c r="C112" s="88"/>
      <c r="D112" s="49"/>
      <c r="E112" s="174"/>
      <c r="F112" s="46"/>
      <c r="G112" s="45"/>
      <c r="H112" s="46" t="s">
        <v>47</v>
      </c>
      <c r="I112" s="46">
        <f t="shared" si="25"/>
        <v>0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65"/>
    </row>
    <row r="113" s="177" customFormat="1" ht="18.95" customHeight="1" spans="1:41">
      <c r="A113" s="34">
        <v>53</v>
      </c>
      <c r="B113" s="48" t="s">
        <v>192</v>
      </c>
      <c r="C113" s="87" t="s">
        <v>203</v>
      </c>
      <c r="D113" s="48" t="s">
        <v>44</v>
      </c>
      <c r="E113" s="173">
        <v>206</v>
      </c>
      <c r="F113" s="46" t="s">
        <v>45</v>
      </c>
      <c r="G113" s="39">
        <f t="shared" si="24"/>
        <v>206</v>
      </c>
      <c r="H113" s="40" t="s">
        <v>46</v>
      </c>
      <c r="I113" s="40">
        <f t="shared" si="25"/>
        <v>0</v>
      </c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  <c r="AF113" s="246"/>
      <c r="AG113" s="246"/>
      <c r="AH113" s="246"/>
      <c r="AI113" s="246"/>
      <c r="AJ113" s="246"/>
      <c r="AK113" s="246"/>
      <c r="AL113" s="246"/>
      <c r="AM113" s="246"/>
      <c r="AN113" s="246"/>
      <c r="AO113" s="67"/>
    </row>
    <row r="114" s="178" customFormat="1" ht="18.95" customHeight="1" spans="1:41">
      <c r="A114" s="236"/>
      <c r="B114" s="49"/>
      <c r="C114" s="88"/>
      <c r="D114" s="49"/>
      <c r="E114" s="174"/>
      <c r="F114" s="46"/>
      <c r="G114" s="45"/>
      <c r="H114" s="46" t="s">
        <v>47</v>
      </c>
      <c r="I114" s="46">
        <f t="shared" si="25"/>
        <v>0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65"/>
    </row>
    <row r="115" s="177" customFormat="1" ht="18.95" customHeight="1" spans="1:41">
      <c r="A115" s="34">
        <v>54</v>
      </c>
      <c r="B115" s="48" t="s">
        <v>192</v>
      </c>
      <c r="C115" s="87" t="s">
        <v>204</v>
      </c>
      <c r="D115" s="48" t="s">
        <v>44</v>
      </c>
      <c r="E115" s="173">
        <v>1402</v>
      </c>
      <c r="F115" s="46" t="s">
        <v>45</v>
      </c>
      <c r="G115" s="39">
        <f t="shared" ref="G115:G119" si="26">E115+I115-I116</f>
        <v>1402</v>
      </c>
      <c r="H115" s="40" t="s">
        <v>46</v>
      </c>
      <c r="I115" s="40">
        <f t="shared" ref="I115:I125" si="27">SUM(J115:AO115)</f>
        <v>0</v>
      </c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  <c r="AF115" s="246"/>
      <c r="AG115" s="246"/>
      <c r="AH115" s="246"/>
      <c r="AI115" s="246"/>
      <c r="AJ115" s="246"/>
      <c r="AK115" s="246"/>
      <c r="AL115" s="246"/>
      <c r="AM115" s="246"/>
      <c r="AN115" s="246"/>
      <c r="AO115" s="67"/>
    </row>
    <row r="116" s="178" customFormat="1" ht="18.95" customHeight="1" spans="1:41">
      <c r="A116" s="236"/>
      <c r="B116" s="49"/>
      <c r="C116" s="88"/>
      <c r="D116" s="49"/>
      <c r="E116" s="174"/>
      <c r="F116" s="46"/>
      <c r="G116" s="45"/>
      <c r="H116" s="46" t="s">
        <v>47</v>
      </c>
      <c r="I116" s="46">
        <f t="shared" si="27"/>
        <v>0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65"/>
    </row>
    <row r="117" s="177" customFormat="1" ht="18.95" customHeight="1" spans="1:41">
      <c r="A117" s="34">
        <v>55</v>
      </c>
      <c r="B117" s="48" t="s">
        <v>192</v>
      </c>
      <c r="C117" s="87" t="s">
        <v>205</v>
      </c>
      <c r="D117" s="48" t="s">
        <v>44</v>
      </c>
      <c r="E117" s="173">
        <v>2900</v>
      </c>
      <c r="F117" s="46" t="s">
        <v>45</v>
      </c>
      <c r="G117" s="39">
        <f t="shared" si="26"/>
        <v>2690</v>
      </c>
      <c r="H117" s="40" t="s">
        <v>46</v>
      </c>
      <c r="I117" s="40">
        <f t="shared" si="27"/>
        <v>0</v>
      </c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  <c r="AF117" s="246"/>
      <c r="AG117" s="246"/>
      <c r="AH117" s="246"/>
      <c r="AI117" s="246"/>
      <c r="AJ117" s="246"/>
      <c r="AK117" s="246"/>
      <c r="AL117" s="246"/>
      <c r="AM117" s="246"/>
      <c r="AN117" s="246"/>
      <c r="AO117" s="67"/>
    </row>
    <row r="118" s="178" customFormat="1" ht="18.95" customHeight="1" spans="1:41">
      <c r="A118" s="236"/>
      <c r="B118" s="49"/>
      <c r="C118" s="88"/>
      <c r="D118" s="49"/>
      <c r="E118" s="174"/>
      <c r="F118" s="46"/>
      <c r="G118" s="45"/>
      <c r="H118" s="46" t="s">
        <v>47</v>
      </c>
      <c r="I118" s="46">
        <f t="shared" si="27"/>
        <v>210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>
        <v>210</v>
      </c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65"/>
    </row>
    <row r="119" s="177" customFormat="1" ht="18.95" customHeight="1" spans="1:41">
      <c r="A119" s="34">
        <v>56</v>
      </c>
      <c r="B119" s="48" t="s">
        <v>192</v>
      </c>
      <c r="C119" s="87" t="s">
        <v>206</v>
      </c>
      <c r="D119" s="48" t="s">
        <v>44</v>
      </c>
      <c r="E119" s="173">
        <v>22448</v>
      </c>
      <c r="F119" s="46" t="s">
        <v>45</v>
      </c>
      <c r="G119" s="39">
        <f t="shared" si="26"/>
        <v>22448</v>
      </c>
      <c r="H119" s="40" t="s">
        <v>46</v>
      </c>
      <c r="I119" s="40">
        <f t="shared" si="27"/>
        <v>0</v>
      </c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67"/>
    </row>
    <row r="120" s="178" customFormat="1" ht="18.95" customHeight="1" spans="1:41">
      <c r="A120" s="236"/>
      <c r="B120" s="49"/>
      <c r="C120" s="88"/>
      <c r="D120" s="49"/>
      <c r="E120" s="174"/>
      <c r="F120" s="46"/>
      <c r="G120" s="45"/>
      <c r="H120" s="46" t="s">
        <v>47</v>
      </c>
      <c r="I120" s="46">
        <f t="shared" si="27"/>
        <v>0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65"/>
    </row>
    <row r="121" s="177" customFormat="1" ht="18.95" customHeight="1" spans="1:41">
      <c r="A121" s="34">
        <v>57</v>
      </c>
      <c r="B121" s="48" t="s">
        <v>192</v>
      </c>
      <c r="C121" s="87" t="s">
        <v>207</v>
      </c>
      <c r="D121" s="48" t="s">
        <v>44</v>
      </c>
      <c r="E121" s="173">
        <v>16385</v>
      </c>
      <c r="F121" s="46" t="s">
        <v>45</v>
      </c>
      <c r="G121" s="39">
        <f>E121+I121-I122</f>
        <v>16385</v>
      </c>
      <c r="H121" s="40" t="s">
        <v>46</v>
      </c>
      <c r="I121" s="40">
        <f t="shared" si="27"/>
        <v>0</v>
      </c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  <c r="AF121" s="246"/>
      <c r="AG121" s="246"/>
      <c r="AH121" s="246"/>
      <c r="AI121" s="246"/>
      <c r="AJ121" s="246"/>
      <c r="AK121" s="246"/>
      <c r="AL121" s="246"/>
      <c r="AM121" s="246"/>
      <c r="AN121" s="246"/>
      <c r="AO121" s="67"/>
    </row>
    <row r="122" s="178" customFormat="1" ht="18.95" customHeight="1" spans="1:41">
      <c r="A122" s="236"/>
      <c r="B122" s="49"/>
      <c r="C122" s="88"/>
      <c r="D122" s="49"/>
      <c r="E122" s="174"/>
      <c r="F122" s="46"/>
      <c r="G122" s="45"/>
      <c r="H122" s="46" t="s">
        <v>47</v>
      </c>
      <c r="I122" s="46">
        <f t="shared" si="27"/>
        <v>0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65"/>
    </row>
    <row r="123" s="177" customFormat="1" ht="18.95" customHeight="1" spans="1:41">
      <c r="A123" s="34">
        <v>58</v>
      </c>
      <c r="B123" s="48" t="s">
        <v>192</v>
      </c>
      <c r="C123" s="87" t="s">
        <v>208</v>
      </c>
      <c r="D123" s="48" t="s">
        <v>44</v>
      </c>
      <c r="E123" s="173">
        <v>245</v>
      </c>
      <c r="F123" s="46" t="s">
        <v>45</v>
      </c>
      <c r="G123" s="39">
        <f>E123+I123-I124</f>
        <v>245</v>
      </c>
      <c r="H123" s="40" t="s">
        <v>46</v>
      </c>
      <c r="I123" s="40">
        <f t="shared" si="27"/>
        <v>0</v>
      </c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46"/>
      <c r="AN123" s="246"/>
      <c r="AO123" s="67"/>
    </row>
    <row r="124" s="178" customFormat="1" ht="18.95" customHeight="1" spans="1:41">
      <c r="A124" s="236"/>
      <c r="B124" s="49"/>
      <c r="C124" s="88"/>
      <c r="D124" s="49"/>
      <c r="E124" s="174"/>
      <c r="F124" s="46"/>
      <c r="G124" s="45"/>
      <c r="H124" s="46" t="s">
        <v>47</v>
      </c>
      <c r="I124" s="46">
        <f t="shared" si="27"/>
        <v>0</v>
      </c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65"/>
    </row>
    <row r="125" s="177" customFormat="1" ht="18.95" customHeight="1" spans="1:41">
      <c r="A125" s="34">
        <v>59</v>
      </c>
      <c r="B125" s="48" t="s">
        <v>192</v>
      </c>
      <c r="C125" s="87" t="s">
        <v>117</v>
      </c>
      <c r="D125" s="48" t="s">
        <v>44</v>
      </c>
      <c r="E125" s="173">
        <v>2750</v>
      </c>
      <c r="F125" s="46" t="s">
        <v>45</v>
      </c>
      <c r="G125" s="39">
        <f>E125+I125-I126</f>
        <v>2750</v>
      </c>
      <c r="H125" s="40" t="s">
        <v>46</v>
      </c>
      <c r="I125" s="40">
        <f t="shared" si="27"/>
        <v>0</v>
      </c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246"/>
      <c r="AH125" s="246"/>
      <c r="AI125" s="246"/>
      <c r="AJ125" s="246"/>
      <c r="AK125" s="246"/>
      <c r="AL125" s="246"/>
      <c r="AM125" s="246"/>
      <c r="AN125" s="246"/>
      <c r="AO125" s="67"/>
    </row>
    <row r="126" s="178" customFormat="1" ht="18.95" customHeight="1" spans="1:41">
      <c r="A126" s="236"/>
      <c r="B126" s="49"/>
      <c r="C126" s="88"/>
      <c r="D126" s="49"/>
      <c r="E126" s="174"/>
      <c r="F126" s="46"/>
      <c r="G126" s="45"/>
      <c r="H126" s="46" t="s">
        <v>47</v>
      </c>
      <c r="I126" s="46">
        <f t="shared" ref="I126:I132" si="28">SUM(J126:AO126)</f>
        <v>0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65"/>
    </row>
    <row r="127" s="177" customFormat="1" ht="18.95" customHeight="1" spans="1:41">
      <c r="A127" s="34">
        <v>60</v>
      </c>
      <c r="B127" s="48" t="s">
        <v>18</v>
      </c>
      <c r="C127" s="87" t="s">
        <v>209</v>
      </c>
      <c r="D127" s="48" t="s">
        <v>44</v>
      </c>
      <c r="E127" s="173">
        <v>315</v>
      </c>
      <c r="F127" s="46" t="s">
        <v>45</v>
      </c>
      <c r="G127" s="39">
        <f t="shared" ref="G127:G131" si="29">E127+I127-I128</f>
        <v>315</v>
      </c>
      <c r="H127" s="40" t="s">
        <v>46</v>
      </c>
      <c r="I127" s="40">
        <f t="shared" si="28"/>
        <v>0</v>
      </c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  <c r="AF127" s="246"/>
      <c r="AG127" s="246"/>
      <c r="AH127" s="246"/>
      <c r="AI127" s="246"/>
      <c r="AJ127" s="246"/>
      <c r="AK127" s="246"/>
      <c r="AL127" s="246"/>
      <c r="AM127" s="246"/>
      <c r="AN127" s="246"/>
      <c r="AO127" s="67"/>
    </row>
    <row r="128" s="178" customFormat="1" ht="18.95" customHeight="1" spans="1:41">
      <c r="A128" s="236"/>
      <c r="B128" s="49"/>
      <c r="C128" s="88"/>
      <c r="D128" s="49"/>
      <c r="E128" s="174"/>
      <c r="F128" s="46"/>
      <c r="G128" s="45"/>
      <c r="H128" s="46" t="s">
        <v>47</v>
      </c>
      <c r="I128" s="46">
        <f t="shared" si="28"/>
        <v>0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65"/>
    </row>
    <row r="129" s="177" customFormat="1" ht="18.95" customHeight="1" spans="1:41">
      <c r="A129" s="34">
        <v>61</v>
      </c>
      <c r="B129" s="48" t="s">
        <v>18</v>
      </c>
      <c r="C129" s="87" t="s">
        <v>210</v>
      </c>
      <c r="D129" s="48" t="s">
        <v>44</v>
      </c>
      <c r="E129" s="173">
        <v>19</v>
      </c>
      <c r="F129" s="46" t="s">
        <v>45</v>
      </c>
      <c r="G129" s="39">
        <f t="shared" si="29"/>
        <v>19</v>
      </c>
      <c r="H129" s="40" t="s">
        <v>46</v>
      </c>
      <c r="I129" s="40">
        <f t="shared" si="28"/>
        <v>0</v>
      </c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  <c r="AF129" s="246"/>
      <c r="AG129" s="246"/>
      <c r="AH129" s="246"/>
      <c r="AI129" s="246"/>
      <c r="AJ129" s="246"/>
      <c r="AK129" s="246"/>
      <c r="AL129" s="246"/>
      <c r="AM129" s="246"/>
      <c r="AN129" s="246"/>
      <c r="AO129" s="67"/>
    </row>
    <row r="130" s="178" customFormat="1" ht="18.95" customHeight="1" spans="1:41">
      <c r="A130" s="236"/>
      <c r="B130" s="49"/>
      <c r="C130" s="88"/>
      <c r="D130" s="49"/>
      <c r="E130" s="174"/>
      <c r="F130" s="46"/>
      <c r="G130" s="45"/>
      <c r="H130" s="46" t="s">
        <v>47</v>
      </c>
      <c r="I130" s="46">
        <f t="shared" si="28"/>
        <v>0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65"/>
    </row>
    <row r="131" s="177" customFormat="1" ht="18.95" customHeight="1" spans="1:41">
      <c r="A131" s="34">
        <v>62</v>
      </c>
      <c r="B131" s="48" t="s">
        <v>192</v>
      </c>
      <c r="C131" s="87" t="s">
        <v>211</v>
      </c>
      <c r="D131" s="48" t="s">
        <v>44</v>
      </c>
      <c r="E131" s="173">
        <v>360</v>
      </c>
      <c r="F131" s="46" t="s">
        <v>45</v>
      </c>
      <c r="G131" s="39">
        <f t="shared" si="29"/>
        <v>360</v>
      </c>
      <c r="H131" s="40" t="s">
        <v>46</v>
      </c>
      <c r="I131" s="40">
        <f t="shared" si="28"/>
        <v>0</v>
      </c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  <c r="AF131" s="246"/>
      <c r="AG131" s="246"/>
      <c r="AH131" s="246"/>
      <c r="AI131" s="246"/>
      <c r="AJ131" s="246"/>
      <c r="AK131" s="246"/>
      <c r="AL131" s="246"/>
      <c r="AM131" s="246"/>
      <c r="AN131" s="246"/>
      <c r="AO131" s="67"/>
    </row>
    <row r="132" s="178" customFormat="1" ht="18.95" customHeight="1" spans="1:41">
      <c r="A132" s="236"/>
      <c r="B132" s="49"/>
      <c r="C132" s="88"/>
      <c r="D132" s="49"/>
      <c r="E132" s="174"/>
      <c r="F132" s="46"/>
      <c r="G132" s="45"/>
      <c r="H132" s="46" t="s">
        <v>47</v>
      </c>
      <c r="I132" s="46">
        <f t="shared" si="28"/>
        <v>0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65"/>
    </row>
    <row r="133" s="177" customFormat="1" ht="18.95" customHeight="1" spans="1:41">
      <c r="A133" s="34">
        <v>63</v>
      </c>
      <c r="B133" s="48" t="s">
        <v>192</v>
      </c>
      <c r="C133" s="87" t="s">
        <v>212</v>
      </c>
      <c r="D133" s="48" t="s">
        <v>44</v>
      </c>
      <c r="E133" s="173">
        <v>1295</v>
      </c>
      <c r="F133" s="46" t="s">
        <v>45</v>
      </c>
      <c r="G133" s="39">
        <f>E133+I133-I134</f>
        <v>1295</v>
      </c>
      <c r="H133" s="40" t="s">
        <v>46</v>
      </c>
      <c r="I133" s="40">
        <f t="shared" ref="I133:I140" si="30">SUM(J133:AO133)</f>
        <v>0</v>
      </c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  <c r="AF133" s="246"/>
      <c r="AG133" s="246"/>
      <c r="AH133" s="246"/>
      <c r="AI133" s="246"/>
      <c r="AJ133" s="246"/>
      <c r="AK133" s="246"/>
      <c r="AL133" s="246"/>
      <c r="AM133" s="246"/>
      <c r="AN133" s="246"/>
      <c r="AO133" s="67"/>
    </row>
    <row r="134" s="178" customFormat="1" ht="18.95" customHeight="1" spans="1:41">
      <c r="A134" s="236"/>
      <c r="B134" s="49"/>
      <c r="C134" s="88"/>
      <c r="D134" s="49"/>
      <c r="E134" s="174"/>
      <c r="F134" s="46"/>
      <c r="G134" s="45"/>
      <c r="H134" s="46" t="s">
        <v>47</v>
      </c>
      <c r="I134" s="46">
        <f t="shared" si="30"/>
        <v>0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65"/>
    </row>
    <row r="135" s="177" customFormat="1" ht="18.95" customHeight="1" spans="1:41">
      <c r="A135" s="34">
        <v>64</v>
      </c>
      <c r="B135" s="48" t="s">
        <v>192</v>
      </c>
      <c r="C135" s="87" t="s">
        <v>213</v>
      </c>
      <c r="D135" s="48" t="s">
        <v>44</v>
      </c>
      <c r="E135" s="173">
        <v>1220</v>
      </c>
      <c r="F135" s="46" t="s">
        <v>45</v>
      </c>
      <c r="G135" s="39">
        <f t="shared" ref="G135:G139" si="31">E135+I135-I136</f>
        <v>1220</v>
      </c>
      <c r="H135" s="40" t="s">
        <v>46</v>
      </c>
      <c r="I135" s="40">
        <f t="shared" si="30"/>
        <v>0</v>
      </c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  <c r="AF135" s="246"/>
      <c r="AG135" s="246"/>
      <c r="AH135" s="246"/>
      <c r="AI135" s="246"/>
      <c r="AJ135" s="246"/>
      <c r="AK135" s="246"/>
      <c r="AL135" s="246"/>
      <c r="AM135" s="246"/>
      <c r="AN135" s="246"/>
      <c r="AO135" s="67"/>
    </row>
    <row r="136" s="178" customFormat="1" ht="18.95" customHeight="1" spans="1:41">
      <c r="A136" s="236"/>
      <c r="B136" s="49"/>
      <c r="C136" s="88"/>
      <c r="D136" s="49"/>
      <c r="E136" s="174"/>
      <c r="F136" s="46"/>
      <c r="G136" s="45"/>
      <c r="H136" s="46" t="s">
        <v>47</v>
      </c>
      <c r="I136" s="46">
        <f t="shared" si="30"/>
        <v>0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65"/>
    </row>
    <row r="137" s="177" customFormat="1" ht="18.95" customHeight="1" spans="1:41">
      <c r="A137" s="34">
        <v>65</v>
      </c>
      <c r="B137" s="48" t="s">
        <v>192</v>
      </c>
      <c r="C137" s="87" t="s">
        <v>214</v>
      </c>
      <c r="D137" s="48" t="s">
        <v>44</v>
      </c>
      <c r="E137" s="173">
        <v>340</v>
      </c>
      <c r="F137" s="46" t="s">
        <v>45</v>
      </c>
      <c r="G137" s="39">
        <f t="shared" si="31"/>
        <v>340</v>
      </c>
      <c r="H137" s="40" t="s">
        <v>46</v>
      </c>
      <c r="I137" s="40">
        <f t="shared" si="30"/>
        <v>0</v>
      </c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67"/>
    </row>
    <row r="138" s="178" customFormat="1" ht="18.95" customHeight="1" spans="1:41">
      <c r="A138" s="236"/>
      <c r="B138" s="49"/>
      <c r="C138" s="88"/>
      <c r="D138" s="49"/>
      <c r="E138" s="174"/>
      <c r="F138" s="46"/>
      <c r="G138" s="45"/>
      <c r="H138" s="46" t="s">
        <v>47</v>
      </c>
      <c r="I138" s="46">
        <f t="shared" si="30"/>
        <v>0</v>
      </c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65"/>
    </row>
    <row r="139" s="177" customFormat="1" ht="18.95" customHeight="1" spans="1:41">
      <c r="A139" s="34">
        <v>66</v>
      </c>
      <c r="B139" s="48" t="s">
        <v>192</v>
      </c>
      <c r="C139" s="87" t="s">
        <v>215</v>
      </c>
      <c r="D139" s="48" t="s">
        <v>44</v>
      </c>
      <c r="E139" s="173">
        <v>570</v>
      </c>
      <c r="F139" s="46" t="s">
        <v>45</v>
      </c>
      <c r="G139" s="39">
        <f t="shared" si="31"/>
        <v>570</v>
      </c>
      <c r="H139" s="40" t="s">
        <v>46</v>
      </c>
      <c r="I139" s="40">
        <f t="shared" si="30"/>
        <v>0</v>
      </c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  <c r="AF139" s="246"/>
      <c r="AG139" s="246"/>
      <c r="AH139" s="246"/>
      <c r="AI139" s="246"/>
      <c r="AJ139" s="246"/>
      <c r="AK139" s="246"/>
      <c r="AL139" s="246"/>
      <c r="AM139" s="246"/>
      <c r="AN139" s="246"/>
      <c r="AO139" s="67"/>
    </row>
    <row r="140" s="178" customFormat="1" ht="18.95" customHeight="1" spans="1:41">
      <c r="A140" s="236"/>
      <c r="B140" s="49"/>
      <c r="C140" s="88"/>
      <c r="D140" s="49"/>
      <c r="E140" s="174"/>
      <c r="F140" s="46"/>
      <c r="G140" s="45"/>
      <c r="H140" s="46" t="s">
        <v>47</v>
      </c>
      <c r="I140" s="46">
        <f t="shared" si="30"/>
        <v>0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65"/>
    </row>
    <row r="141" s="177" customFormat="1" ht="18.95" customHeight="1" spans="1:41">
      <c r="A141" s="34">
        <v>67</v>
      </c>
      <c r="B141" s="48" t="s">
        <v>192</v>
      </c>
      <c r="C141" s="87" t="s">
        <v>216</v>
      </c>
      <c r="D141" s="48" t="s">
        <v>44</v>
      </c>
      <c r="E141" s="173">
        <v>2280</v>
      </c>
      <c r="F141" s="46" t="s">
        <v>45</v>
      </c>
      <c r="G141" s="39">
        <f>E141+I141-I142</f>
        <v>2280</v>
      </c>
      <c r="H141" s="40" t="s">
        <v>46</v>
      </c>
      <c r="I141" s="40">
        <f t="shared" ref="I141:I204" si="32">SUM(J141:AO141)</f>
        <v>0</v>
      </c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  <c r="AF141" s="246"/>
      <c r="AG141" s="246"/>
      <c r="AH141" s="246"/>
      <c r="AI141" s="246"/>
      <c r="AJ141" s="246"/>
      <c r="AK141" s="246"/>
      <c r="AL141" s="246"/>
      <c r="AM141" s="246"/>
      <c r="AN141" s="246"/>
      <c r="AO141" s="67"/>
    </row>
    <row r="142" s="178" customFormat="1" ht="18.95" customHeight="1" spans="1:41">
      <c r="A142" s="236"/>
      <c r="B142" s="49"/>
      <c r="C142" s="88"/>
      <c r="D142" s="49"/>
      <c r="E142" s="174"/>
      <c r="F142" s="46"/>
      <c r="G142" s="45"/>
      <c r="H142" s="46" t="s">
        <v>47</v>
      </c>
      <c r="I142" s="46">
        <f t="shared" si="32"/>
        <v>0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65"/>
    </row>
    <row r="143" s="177" customFormat="1" ht="18.95" customHeight="1" spans="1:41">
      <c r="A143" s="34">
        <v>68</v>
      </c>
      <c r="B143" s="48" t="s">
        <v>192</v>
      </c>
      <c r="C143" s="87" t="s">
        <v>217</v>
      </c>
      <c r="D143" s="48" t="s">
        <v>44</v>
      </c>
      <c r="E143" s="173">
        <v>220</v>
      </c>
      <c r="F143" s="46" t="s">
        <v>45</v>
      </c>
      <c r="G143" s="39">
        <f>E143+I143-I144</f>
        <v>220</v>
      </c>
      <c r="H143" s="40" t="s">
        <v>46</v>
      </c>
      <c r="I143" s="40">
        <f t="shared" si="32"/>
        <v>0</v>
      </c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  <c r="AH143" s="246"/>
      <c r="AI143" s="246"/>
      <c r="AJ143" s="246"/>
      <c r="AK143" s="246"/>
      <c r="AL143" s="246"/>
      <c r="AM143" s="246"/>
      <c r="AN143" s="246"/>
      <c r="AO143" s="67"/>
    </row>
    <row r="144" s="178" customFormat="1" ht="18.95" customHeight="1" spans="1:41">
      <c r="A144" s="236"/>
      <c r="B144" s="49"/>
      <c r="C144" s="88"/>
      <c r="D144" s="49"/>
      <c r="E144" s="174"/>
      <c r="F144" s="46"/>
      <c r="G144" s="45"/>
      <c r="H144" s="46" t="s">
        <v>47</v>
      </c>
      <c r="I144" s="46">
        <f t="shared" si="32"/>
        <v>0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65"/>
    </row>
    <row r="145" s="177" customFormat="1" ht="18.95" customHeight="1" spans="1:41">
      <c r="A145" s="34">
        <v>69</v>
      </c>
      <c r="B145" s="48" t="s">
        <v>192</v>
      </c>
      <c r="C145" s="87" t="s">
        <v>218</v>
      </c>
      <c r="D145" s="48" t="s">
        <v>44</v>
      </c>
      <c r="E145" s="173">
        <v>2380</v>
      </c>
      <c r="F145" s="46" t="s">
        <v>45</v>
      </c>
      <c r="G145" s="39">
        <f>E145+I145-I146</f>
        <v>2180</v>
      </c>
      <c r="H145" s="40" t="s">
        <v>46</v>
      </c>
      <c r="I145" s="40">
        <f t="shared" si="32"/>
        <v>0</v>
      </c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  <c r="AF145" s="246"/>
      <c r="AG145" s="246"/>
      <c r="AH145" s="246"/>
      <c r="AI145" s="246"/>
      <c r="AJ145" s="246"/>
      <c r="AK145" s="246"/>
      <c r="AL145" s="246"/>
      <c r="AM145" s="246"/>
      <c r="AN145" s="246"/>
      <c r="AO145" s="67"/>
    </row>
    <row r="146" s="178" customFormat="1" ht="18.95" customHeight="1" spans="1:41">
      <c r="A146" s="236"/>
      <c r="B146" s="49"/>
      <c r="C146" s="88"/>
      <c r="D146" s="49"/>
      <c r="E146" s="174"/>
      <c r="F146" s="46"/>
      <c r="G146" s="45"/>
      <c r="H146" s="46" t="s">
        <v>47</v>
      </c>
      <c r="I146" s="46">
        <f t="shared" si="32"/>
        <v>200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>
        <v>200</v>
      </c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65"/>
    </row>
    <row r="147" s="177" customFormat="1" ht="18.95" customHeight="1" spans="1:41">
      <c r="A147" s="34">
        <v>70</v>
      </c>
      <c r="B147" s="48" t="s">
        <v>192</v>
      </c>
      <c r="C147" s="87" t="s">
        <v>194</v>
      </c>
      <c r="D147" s="48" t="s">
        <v>172</v>
      </c>
      <c r="E147" s="173">
        <v>980</v>
      </c>
      <c r="F147" s="46" t="s">
        <v>45</v>
      </c>
      <c r="G147" s="39">
        <f>E147+I147-I148</f>
        <v>980</v>
      </c>
      <c r="H147" s="40" t="s">
        <v>46</v>
      </c>
      <c r="I147" s="40">
        <f t="shared" si="32"/>
        <v>0</v>
      </c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  <c r="AF147" s="246"/>
      <c r="AG147" s="246"/>
      <c r="AH147" s="246"/>
      <c r="AI147" s="246"/>
      <c r="AJ147" s="246"/>
      <c r="AK147" s="246"/>
      <c r="AL147" s="246"/>
      <c r="AM147" s="246"/>
      <c r="AN147" s="246"/>
      <c r="AO147" s="67"/>
    </row>
    <row r="148" s="178" customFormat="1" ht="18.95" customHeight="1" spans="1:41">
      <c r="A148" s="236"/>
      <c r="B148" s="49"/>
      <c r="C148" s="88"/>
      <c r="D148" s="49"/>
      <c r="E148" s="174"/>
      <c r="F148" s="46"/>
      <c r="G148" s="45"/>
      <c r="H148" s="46" t="s">
        <v>47</v>
      </c>
      <c r="I148" s="46">
        <f t="shared" si="32"/>
        <v>0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65"/>
    </row>
    <row r="149" s="177" customFormat="1" ht="18.95" customHeight="1" spans="1:41">
      <c r="A149" s="34">
        <v>71</v>
      </c>
      <c r="B149" s="48" t="s">
        <v>192</v>
      </c>
      <c r="C149" s="87" t="s">
        <v>219</v>
      </c>
      <c r="D149" s="48" t="s">
        <v>51</v>
      </c>
      <c r="E149" s="173">
        <v>8965</v>
      </c>
      <c r="F149" s="46" t="s">
        <v>45</v>
      </c>
      <c r="G149" s="39">
        <f>E149+I149-I150</f>
        <v>5465</v>
      </c>
      <c r="H149" s="40" t="s">
        <v>46</v>
      </c>
      <c r="I149" s="40">
        <f t="shared" si="32"/>
        <v>0</v>
      </c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67"/>
    </row>
    <row r="150" s="178" customFormat="1" ht="18.95" customHeight="1" spans="1:41">
      <c r="A150" s="236"/>
      <c r="B150" s="49"/>
      <c r="C150" s="88"/>
      <c r="D150" s="49"/>
      <c r="E150" s="174"/>
      <c r="F150" s="46"/>
      <c r="G150" s="45"/>
      <c r="H150" s="46" t="s">
        <v>47</v>
      </c>
      <c r="I150" s="46">
        <f t="shared" si="32"/>
        <v>3500</v>
      </c>
      <c r="J150" s="34"/>
      <c r="K150" s="34"/>
      <c r="L150" s="34"/>
      <c r="M150" s="34"/>
      <c r="N150" s="34">
        <v>1500</v>
      </c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>
        <v>2000</v>
      </c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65"/>
    </row>
    <row r="151" s="177" customFormat="1" ht="18.95" customHeight="1" spans="1:41">
      <c r="A151" s="34">
        <v>72</v>
      </c>
      <c r="B151" s="48" t="s">
        <v>220</v>
      </c>
      <c r="C151" s="87" t="s">
        <v>218</v>
      </c>
      <c r="D151" s="48" t="s">
        <v>175</v>
      </c>
      <c r="E151" s="173">
        <v>3030</v>
      </c>
      <c r="F151" s="46" t="s">
        <v>45</v>
      </c>
      <c r="G151" s="39">
        <f>E151+I151-I152</f>
        <v>3030</v>
      </c>
      <c r="H151" s="40" t="s">
        <v>46</v>
      </c>
      <c r="I151" s="40">
        <f t="shared" si="32"/>
        <v>0</v>
      </c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  <c r="AD151" s="246"/>
      <c r="AE151" s="246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67"/>
    </row>
    <row r="152" s="178" customFormat="1" ht="18.95" customHeight="1" spans="1:41">
      <c r="A152" s="236"/>
      <c r="B152" s="49"/>
      <c r="C152" s="88"/>
      <c r="D152" s="49"/>
      <c r="E152" s="174"/>
      <c r="F152" s="46"/>
      <c r="G152" s="45"/>
      <c r="H152" s="46" t="s">
        <v>47</v>
      </c>
      <c r="I152" s="46">
        <f t="shared" si="32"/>
        <v>0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65"/>
    </row>
    <row r="153" s="177" customFormat="1" ht="18.95" customHeight="1" spans="1:41">
      <c r="A153" s="34">
        <v>73</v>
      </c>
      <c r="B153" s="48"/>
      <c r="C153" s="87"/>
      <c r="D153" s="48"/>
      <c r="E153" s="173">
        <v>0</v>
      </c>
      <c r="F153" s="46" t="s">
        <v>45</v>
      </c>
      <c r="G153" s="39">
        <f t="shared" ref="G153:G157" si="33">E153+I153-I154</f>
        <v>0</v>
      </c>
      <c r="H153" s="40" t="s">
        <v>46</v>
      </c>
      <c r="I153" s="40">
        <f t="shared" si="32"/>
        <v>0</v>
      </c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  <c r="AD153" s="246"/>
      <c r="AE153" s="246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67"/>
    </row>
    <row r="154" s="178" customFormat="1" ht="18.95" customHeight="1" spans="1:41">
      <c r="A154" s="236"/>
      <c r="B154" s="49"/>
      <c r="C154" s="88"/>
      <c r="D154" s="49"/>
      <c r="E154" s="174"/>
      <c r="F154" s="46"/>
      <c r="G154" s="45"/>
      <c r="H154" s="46" t="s">
        <v>47</v>
      </c>
      <c r="I154" s="46">
        <f t="shared" si="32"/>
        <v>0</v>
      </c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65"/>
    </row>
    <row r="155" s="177" customFormat="1" ht="18.95" customHeight="1" spans="1:41">
      <c r="A155" s="34">
        <v>74</v>
      </c>
      <c r="B155" s="48"/>
      <c r="C155" s="87"/>
      <c r="D155" s="48"/>
      <c r="E155" s="173">
        <v>0</v>
      </c>
      <c r="F155" s="46" t="s">
        <v>45</v>
      </c>
      <c r="G155" s="39">
        <f t="shared" si="33"/>
        <v>0</v>
      </c>
      <c r="H155" s="40" t="s">
        <v>46</v>
      </c>
      <c r="I155" s="40">
        <f t="shared" si="32"/>
        <v>0</v>
      </c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  <c r="AD155" s="246"/>
      <c r="AE155" s="246"/>
      <c r="AF155" s="246"/>
      <c r="AG155" s="246"/>
      <c r="AH155" s="246"/>
      <c r="AI155" s="246"/>
      <c r="AJ155" s="246"/>
      <c r="AK155" s="246"/>
      <c r="AL155" s="246"/>
      <c r="AM155" s="246"/>
      <c r="AN155" s="246"/>
      <c r="AO155" s="67"/>
    </row>
    <row r="156" s="178" customFormat="1" ht="18.95" customHeight="1" spans="1:41">
      <c r="A156" s="236"/>
      <c r="B156" s="49"/>
      <c r="C156" s="88"/>
      <c r="D156" s="49"/>
      <c r="E156" s="174"/>
      <c r="F156" s="46"/>
      <c r="G156" s="45"/>
      <c r="H156" s="46" t="s">
        <v>47</v>
      </c>
      <c r="I156" s="46">
        <f t="shared" si="32"/>
        <v>0</v>
      </c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65"/>
    </row>
    <row r="157" s="177" customFormat="1" ht="18.95" customHeight="1" spans="1:41">
      <c r="A157" s="34">
        <v>75</v>
      </c>
      <c r="B157" s="48"/>
      <c r="C157" s="87"/>
      <c r="D157" s="48"/>
      <c r="E157" s="173"/>
      <c r="F157" s="46" t="s">
        <v>45</v>
      </c>
      <c r="G157" s="39">
        <f t="shared" si="33"/>
        <v>0</v>
      </c>
      <c r="H157" s="40" t="s">
        <v>46</v>
      </c>
      <c r="I157" s="40">
        <f t="shared" si="32"/>
        <v>0</v>
      </c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6"/>
      <c r="AG157" s="246"/>
      <c r="AH157" s="246"/>
      <c r="AI157" s="246"/>
      <c r="AJ157" s="246"/>
      <c r="AK157" s="246"/>
      <c r="AL157" s="246"/>
      <c r="AM157" s="246"/>
      <c r="AN157" s="246"/>
      <c r="AO157" s="67"/>
    </row>
    <row r="158" s="178" customFormat="1" ht="18.95" customHeight="1" spans="1:41">
      <c r="A158" s="236"/>
      <c r="B158" s="49"/>
      <c r="C158" s="88"/>
      <c r="D158" s="49"/>
      <c r="E158" s="174"/>
      <c r="F158" s="46"/>
      <c r="G158" s="45"/>
      <c r="H158" s="46" t="s">
        <v>47</v>
      </c>
      <c r="I158" s="46">
        <f t="shared" si="32"/>
        <v>0</v>
      </c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65"/>
    </row>
    <row r="159" s="177" customFormat="1" ht="18.95" customHeight="1" spans="1:41">
      <c r="A159" s="34">
        <v>76</v>
      </c>
      <c r="B159" s="48"/>
      <c r="C159" s="87"/>
      <c r="D159" s="48"/>
      <c r="E159" s="173"/>
      <c r="F159" s="46" t="s">
        <v>45</v>
      </c>
      <c r="G159" s="39">
        <f t="shared" ref="G159:G163" si="34">E159+I159-I160</f>
        <v>0</v>
      </c>
      <c r="H159" s="40" t="s">
        <v>46</v>
      </c>
      <c r="I159" s="40">
        <f t="shared" si="32"/>
        <v>0</v>
      </c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6"/>
      <c r="AG159" s="246"/>
      <c r="AH159" s="246"/>
      <c r="AI159" s="246"/>
      <c r="AJ159" s="246"/>
      <c r="AK159" s="246"/>
      <c r="AL159" s="246"/>
      <c r="AM159" s="246"/>
      <c r="AN159" s="246"/>
      <c r="AO159" s="67"/>
    </row>
    <row r="160" s="178" customFormat="1" ht="18.95" customHeight="1" spans="1:41">
      <c r="A160" s="236"/>
      <c r="B160" s="49"/>
      <c r="C160" s="88"/>
      <c r="D160" s="49"/>
      <c r="E160" s="174"/>
      <c r="F160" s="46"/>
      <c r="G160" s="45"/>
      <c r="H160" s="46" t="s">
        <v>47</v>
      </c>
      <c r="I160" s="46">
        <f t="shared" si="32"/>
        <v>0</v>
      </c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65"/>
    </row>
    <row r="161" s="177" customFormat="1" ht="18.95" customHeight="1" spans="1:41">
      <c r="A161" s="34">
        <v>77</v>
      </c>
      <c r="B161" s="48"/>
      <c r="C161" s="87"/>
      <c r="D161" s="48"/>
      <c r="E161" s="173"/>
      <c r="F161" s="46" t="s">
        <v>45</v>
      </c>
      <c r="G161" s="39">
        <f t="shared" si="34"/>
        <v>0</v>
      </c>
      <c r="H161" s="40" t="s">
        <v>46</v>
      </c>
      <c r="I161" s="40">
        <f t="shared" si="32"/>
        <v>0</v>
      </c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  <c r="AF161" s="246"/>
      <c r="AG161" s="246"/>
      <c r="AH161" s="246"/>
      <c r="AI161" s="246"/>
      <c r="AJ161" s="246"/>
      <c r="AK161" s="246"/>
      <c r="AL161" s="246"/>
      <c r="AM161" s="246"/>
      <c r="AN161" s="246"/>
      <c r="AO161" s="67"/>
    </row>
    <row r="162" s="178" customFormat="1" ht="18.95" customHeight="1" spans="1:41">
      <c r="A162" s="236"/>
      <c r="B162" s="49"/>
      <c r="C162" s="88"/>
      <c r="D162" s="49"/>
      <c r="E162" s="174"/>
      <c r="F162" s="46"/>
      <c r="G162" s="45"/>
      <c r="H162" s="46" t="s">
        <v>47</v>
      </c>
      <c r="I162" s="46">
        <f t="shared" si="32"/>
        <v>0</v>
      </c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65"/>
    </row>
    <row r="163" s="177" customFormat="1" ht="18.95" customHeight="1" spans="1:41">
      <c r="A163" s="34">
        <v>78</v>
      </c>
      <c r="B163" s="48"/>
      <c r="C163" s="87"/>
      <c r="D163" s="48"/>
      <c r="E163" s="173"/>
      <c r="F163" s="46" t="s">
        <v>45</v>
      </c>
      <c r="G163" s="39">
        <f t="shared" si="34"/>
        <v>0</v>
      </c>
      <c r="H163" s="40" t="s">
        <v>46</v>
      </c>
      <c r="I163" s="40">
        <f t="shared" si="32"/>
        <v>0</v>
      </c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  <c r="AD163" s="246"/>
      <c r="AE163" s="246"/>
      <c r="AF163" s="246"/>
      <c r="AG163" s="246"/>
      <c r="AH163" s="246"/>
      <c r="AI163" s="246"/>
      <c r="AJ163" s="246"/>
      <c r="AK163" s="246"/>
      <c r="AL163" s="246"/>
      <c r="AM163" s="246"/>
      <c r="AN163" s="246"/>
      <c r="AO163" s="67"/>
    </row>
    <row r="164" s="178" customFormat="1" ht="18.95" customHeight="1" spans="1:41">
      <c r="A164" s="236"/>
      <c r="B164" s="49"/>
      <c r="C164" s="88"/>
      <c r="D164" s="49"/>
      <c r="E164" s="174"/>
      <c r="F164" s="46"/>
      <c r="G164" s="45"/>
      <c r="H164" s="46" t="s">
        <v>47</v>
      </c>
      <c r="I164" s="46">
        <f t="shared" si="32"/>
        <v>0</v>
      </c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65"/>
    </row>
    <row r="165" s="177" customFormat="1" ht="18.95" customHeight="1" spans="1:41">
      <c r="A165" s="34">
        <v>79</v>
      </c>
      <c r="B165" s="48"/>
      <c r="C165" s="87"/>
      <c r="D165" s="48"/>
      <c r="E165" s="173"/>
      <c r="F165" s="46" t="s">
        <v>45</v>
      </c>
      <c r="G165" s="39">
        <f t="shared" ref="G165:G169" si="35">E165+I165-I166</f>
        <v>0</v>
      </c>
      <c r="H165" s="40" t="s">
        <v>46</v>
      </c>
      <c r="I165" s="40">
        <f t="shared" si="32"/>
        <v>0</v>
      </c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  <c r="AD165" s="246"/>
      <c r="AE165" s="246"/>
      <c r="AF165" s="246"/>
      <c r="AG165" s="246"/>
      <c r="AH165" s="246"/>
      <c r="AI165" s="246"/>
      <c r="AJ165" s="246"/>
      <c r="AK165" s="246"/>
      <c r="AL165" s="246"/>
      <c r="AM165" s="246"/>
      <c r="AN165" s="246"/>
      <c r="AO165" s="67"/>
    </row>
    <row r="166" s="178" customFormat="1" ht="18.95" customHeight="1" spans="1:41">
      <c r="A166" s="236"/>
      <c r="B166" s="49"/>
      <c r="C166" s="88"/>
      <c r="D166" s="49"/>
      <c r="E166" s="174"/>
      <c r="F166" s="46"/>
      <c r="G166" s="45"/>
      <c r="H166" s="46" t="s">
        <v>47</v>
      </c>
      <c r="I166" s="46">
        <f t="shared" si="32"/>
        <v>0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65"/>
    </row>
    <row r="167" s="177" customFormat="1" ht="18.95" customHeight="1" spans="1:41">
      <c r="A167" s="34">
        <v>80</v>
      </c>
      <c r="B167" s="48"/>
      <c r="C167" s="87"/>
      <c r="D167" s="48"/>
      <c r="E167" s="173"/>
      <c r="F167" s="46" t="s">
        <v>45</v>
      </c>
      <c r="G167" s="39">
        <f t="shared" si="35"/>
        <v>0</v>
      </c>
      <c r="H167" s="40" t="s">
        <v>46</v>
      </c>
      <c r="I167" s="40">
        <f t="shared" si="32"/>
        <v>0</v>
      </c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  <c r="AF167" s="246"/>
      <c r="AG167" s="246"/>
      <c r="AH167" s="246"/>
      <c r="AI167" s="246"/>
      <c r="AJ167" s="246"/>
      <c r="AK167" s="246"/>
      <c r="AL167" s="246"/>
      <c r="AM167" s="246"/>
      <c r="AN167" s="246"/>
      <c r="AO167" s="67"/>
    </row>
    <row r="168" s="178" customFormat="1" ht="18.95" customHeight="1" spans="1:41">
      <c r="A168" s="236"/>
      <c r="B168" s="49"/>
      <c r="C168" s="88"/>
      <c r="D168" s="49"/>
      <c r="E168" s="174"/>
      <c r="F168" s="46"/>
      <c r="G168" s="45"/>
      <c r="H168" s="46" t="s">
        <v>47</v>
      </c>
      <c r="I168" s="46">
        <f t="shared" si="32"/>
        <v>0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65"/>
    </row>
    <row r="169" s="177" customFormat="1" ht="18.95" customHeight="1" spans="1:41">
      <c r="A169" s="34">
        <v>81</v>
      </c>
      <c r="B169" s="48"/>
      <c r="C169" s="87"/>
      <c r="D169" s="48"/>
      <c r="E169" s="173"/>
      <c r="F169" s="46" t="s">
        <v>45</v>
      </c>
      <c r="G169" s="39">
        <f t="shared" si="35"/>
        <v>0</v>
      </c>
      <c r="H169" s="40" t="s">
        <v>46</v>
      </c>
      <c r="I169" s="40">
        <f t="shared" si="32"/>
        <v>0</v>
      </c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  <c r="AD169" s="246"/>
      <c r="AE169" s="246"/>
      <c r="AF169" s="246"/>
      <c r="AG169" s="246"/>
      <c r="AH169" s="246"/>
      <c r="AI169" s="246"/>
      <c r="AJ169" s="246"/>
      <c r="AK169" s="246"/>
      <c r="AL169" s="246"/>
      <c r="AM169" s="246"/>
      <c r="AN169" s="246"/>
      <c r="AO169" s="67"/>
    </row>
    <row r="170" s="178" customFormat="1" ht="18.95" customHeight="1" spans="1:41">
      <c r="A170" s="236"/>
      <c r="B170" s="49"/>
      <c r="C170" s="88"/>
      <c r="D170" s="49"/>
      <c r="E170" s="174"/>
      <c r="F170" s="46"/>
      <c r="G170" s="45"/>
      <c r="H170" s="46" t="s">
        <v>47</v>
      </c>
      <c r="I170" s="46">
        <f t="shared" si="32"/>
        <v>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65"/>
    </row>
    <row r="171" s="177" customFormat="1" ht="18.95" customHeight="1" spans="1:41">
      <c r="A171" s="34">
        <v>82</v>
      </c>
      <c r="B171" s="48"/>
      <c r="C171" s="87"/>
      <c r="D171" s="48"/>
      <c r="E171" s="173"/>
      <c r="F171" s="46" t="s">
        <v>45</v>
      </c>
      <c r="G171" s="39">
        <f t="shared" ref="G171:G175" si="36">E171+I171-I172</f>
        <v>0</v>
      </c>
      <c r="H171" s="40" t="s">
        <v>46</v>
      </c>
      <c r="I171" s="40">
        <f t="shared" si="32"/>
        <v>0</v>
      </c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  <c r="AF171" s="246"/>
      <c r="AG171" s="246"/>
      <c r="AH171" s="246"/>
      <c r="AI171" s="246"/>
      <c r="AJ171" s="246"/>
      <c r="AK171" s="246"/>
      <c r="AL171" s="246"/>
      <c r="AM171" s="246"/>
      <c r="AN171" s="246"/>
      <c r="AO171" s="67"/>
    </row>
    <row r="172" s="178" customFormat="1" ht="18.95" customHeight="1" spans="1:41">
      <c r="A172" s="236"/>
      <c r="B172" s="49"/>
      <c r="C172" s="88"/>
      <c r="D172" s="49"/>
      <c r="E172" s="174"/>
      <c r="F172" s="46"/>
      <c r="G172" s="45"/>
      <c r="H172" s="46" t="s">
        <v>47</v>
      </c>
      <c r="I172" s="46">
        <f t="shared" si="32"/>
        <v>0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65"/>
    </row>
    <row r="173" s="177" customFormat="1" ht="18.95" customHeight="1" spans="1:41">
      <c r="A173" s="34">
        <v>83</v>
      </c>
      <c r="B173" s="48"/>
      <c r="C173" s="87"/>
      <c r="D173" s="48"/>
      <c r="E173" s="173"/>
      <c r="F173" s="46" t="s">
        <v>45</v>
      </c>
      <c r="G173" s="39">
        <f t="shared" si="36"/>
        <v>0</v>
      </c>
      <c r="H173" s="40" t="s">
        <v>46</v>
      </c>
      <c r="I173" s="40">
        <f t="shared" si="32"/>
        <v>0</v>
      </c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  <c r="AF173" s="246"/>
      <c r="AG173" s="246"/>
      <c r="AH173" s="246"/>
      <c r="AI173" s="246"/>
      <c r="AJ173" s="246"/>
      <c r="AK173" s="246"/>
      <c r="AL173" s="246"/>
      <c r="AM173" s="246"/>
      <c r="AN173" s="246"/>
      <c r="AO173" s="67"/>
    </row>
    <row r="174" s="178" customFormat="1" ht="18.95" customHeight="1" spans="1:41">
      <c r="A174" s="236"/>
      <c r="B174" s="49"/>
      <c r="C174" s="88"/>
      <c r="D174" s="49"/>
      <c r="E174" s="174"/>
      <c r="F174" s="46"/>
      <c r="G174" s="45"/>
      <c r="H174" s="46" t="s">
        <v>47</v>
      </c>
      <c r="I174" s="46">
        <f t="shared" si="32"/>
        <v>0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65"/>
    </row>
    <row r="175" s="177" customFormat="1" ht="18.95" customHeight="1" spans="1:41">
      <c r="A175" s="34">
        <v>84</v>
      </c>
      <c r="B175" s="48"/>
      <c r="C175" s="87"/>
      <c r="D175" s="48"/>
      <c r="E175" s="173"/>
      <c r="F175" s="46" t="s">
        <v>45</v>
      </c>
      <c r="G175" s="39">
        <f t="shared" si="36"/>
        <v>0</v>
      </c>
      <c r="H175" s="40" t="s">
        <v>46</v>
      </c>
      <c r="I175" s="40">
        <f t="shared" si="32"/>
        <v>0</v>
      </c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  <c r="AF175" s="246"/>
      <c r="AG175" s="246"/>
      <c r="AH175" s="246"/>
      <c r="AI175" s="246"/>
      <c r="AJ175" s="246"/>
      <c r="AK175" s="246"/>
      <c r="AL175" s="246"/>
      <c r="AM175" s="246"/>
      <c r="AN175" s="246"/>
      <c r="AO175" s="67"/>
    </row>
    <row r="176" s="178" customFormat="1" ht="18.95" customHeight="1" spans="1:41">
      <c r="A176" s="236"/>
      <c r="B176" s="49"/>
      <c r="C176" s="88"/>
      <c r="D176" s="49"/>
      <c r="E176" s="174"/>
      <c r="F176" s="46"/>
      <c r="G176" s="45"/>
      <c r="H176" s="46" t="s">
        <v>47</v>
      </c>
      <c r="I176" s="46">
        <f t="shared" si="32"/>
        <v>0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65"/>
    </row>
    <row r="177" s="177" customFormat="1" ht="18.95" customHeight="1" spans="1:41">
      <c r="A177" s="34">
        <v>85</v>
      </c>
      <c r="B177" s="48"/>
      <c r="C177" s="87"/>
      <c r="D177" s="48"/>
      <c r="E177" s="173"/>
      <c r="F177" s="46" t="s">
        <v>45</v>
      </c>
      <c r="G177" s="39">
        <f t="shared" ref="G177:G181" si="37">E177+I177-I178</f>
        <v>0</v>
      </c>
      <c r="H177" s="40" t="s">
        <v>46</v>
      </c>
      <c r="I177" s="40">
        <f t="shared" si="32"/>
        <v>0</v>
      </c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  <c r="AF177" s="246"/>
      <c r="AG177" s="246"/>
      <c r="AH177" s="246"/>
      <c r="AI177" s="246"/>
      <c r="AJ177" s="246"/>
      <c r="AK177" s="246"/>
      <c r="AL177" s="246"/>
      <c r="AM177" s="246"/>
      <c r="AN177" s="246"/>
      <c r="AO177" s="67"/>
    </row>
    <row r="178" s="178" customFormat="1" ht="18.95" customHeight="1" spans="1:41">
      <c r="A178" s="236"/>
      <c r="B178" s="49"/>
      <c r="C178" s="88"/>
      <c r="D178" s="49"/>
      <c r="E178" s="174"/>
      <c r="F178" s="46"/>
      <c r="G178" s="45"/>
      <c r="H178" s="46" t="s">
        <v>47</v>
      </c>
      <c r="I178" s="46">
        <f t="shared" si="32"/>
        <v>0</v>
      </c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65"/>
    </row>
    <row r="179" s="177" customFormat="1" ht="18.95" customHeight="1" spans="1:41">
      <c r="A179" s="34">
        <v>86</v>
      </c>
      <c r="B179" s="48"/>
      <c r="C179" s="87"/>
      <c r="D179" s="48"/>
      <c r="E179" s="173"/>
      <c r="F179" s="46" t="s">
        <v>45</v>
      </c>
      <c r="G179" s="39">
        <f t="shared" si="37"/>
        <v>0</v>
      </c>
      <c r="H179" s="40" t="s">
        <v>46</v>
      </c>
      <c r="I179" s="40">
        <f t="shared" si="32"/>
        <v>0</v>
      </c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  <c r="AF179" s="246"/>
      <c r="AG179" s="246"/>
      <c r="AH179" s="246"/>
      <c r="AI179" s="246"/>
      <c r="AJ179" s="246"/>
      <c r="AK179" s="246"/>
      <c r="AL179" s="246"/>
      <c r="AM179" s="246"/>
      <c r="AN179" s="246"/>
      <c r="AO179" s="67"/>
    </row>
    <row r="180" s="178" customFormat="1" ht="18.95" customHeight="1" spans="1:41">
      <c r="A180" s="236"/>
      <c r="B180" s="49"/>
      <c r="C180" s="88"/>
      <c r="D180" s="49"/>
      <c r="E180" s="174"/>
      <c r="F180" s="46"/>
      <c r="G180" s="45"/>
      <c r="H180" s="46" t="s">
        <v>47</v>
      </c>
      <c r="I180" s="46">
        <f t="shared" si="32"/>
        <v>0</v>
      </c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65"/>
    </row>
    <row r="181" s="177" customFormat="1" ht="18.95" customHeight="1" spans="1:41">
      <c r="A181" s="34">
        <v>87</v>
      </c>
      <c r="B181" s="48"/>
      <c r="C181" s="87"/>
      <c r="D181" s="48"/>
      <c r="E181" s="173"/>
      <c r="F181" s="46" t="s">
        <v>45</v>
      </c>
      <c r="G181" s="39">
        <f t="shared" si="37"/>
        <v>0</v>
      </c>
      <c r="H181" s="40" t="s">
        <v>46</v>
      </c>
      <c r="I181" s="40">
        <f t="shared" si="32"/>
        <v>0</v>
      </c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  <c r="AF181" s="246"/>
      <c r="AG181" s="246"/>
      <c r="AH181" s="246"/>
      <c r="AI181" s="246"/>
      <c r="AJ181" s="246"/>
      <c r="AK181" s="246"/>
      <c r="AL181" s="246"/>
      <c r="AM181" s="246"/>
      <c r="AN181" s="246"/>
      <c r="AO181" s="67"/>
    </row>
    <row r="182" s="178" customFormat="1" ht="18.95" customHeight="1" spans="1:41">
      <c r="A182" s="236"/>
      <c r="B182" s="49"/>
      <c r="C182" s="88"/>
      <c r="D182" s="49"/>
      <c r="E182" s="174"/>
      <c r="F182" s="46"/>
      <c r="G182" s="45"/>
      <c r="H182" s="46" t="s">
        <v>47</v>
      </c>
      <c r="I182" s="46">
        <f t="shared" si="32"/>
        <v>0</v>
      </c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65"/>
    </row>
    <row r="183" s="177" customFormat="1" ht="18.95" customHeight="1" spans="1:41">
      <c r="A183" s="34">
        <v>88</v>
      </c>
      <c r="B183" s="48"/>
      <c r="C183" s="87"/>
      <c r="D183" s="48"/>
      <c r="E183" s="173"/>
      <c r="F183" s="46" t="s">
        <v>45</v>
      </c>
      <c r="G183" s="39">
        <f t="shared" ref="G183:G187" si="38">E183+I183-I184</f>
        <v>0</v>
      </c>
      <c r="H183" s="40" t="s">
        <v>46</v>
      </c>
      <c r="I183" s="40">
        <f t="shared" si="32"/>
        <v>0</v>
      </c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  <c r="AF183" s="246"/>
      <c r="AG183" s="246"/>
      <c r="AH183" s="246"/>
      <c r="AI183" s="246"/>
      <c r="AJ183" s="246"/>
      <c r="AK183" s="246"/>
      <c r="AL183" s="246"/>
      <c r="AM183" s="246"/>
      <c r="AN183" s="246"/>
      <c r="AO183" s="67"/>
    </row>
    <row r="184" s="178" customFormat="1" ht="18.95" customHeight="1" spans="1:41">
      <c r="A184" s="236"/>
      <c r="B184" s="49"/>
      <c r="C184" s="88"/>
      <c r="D184" s="49"/>
      <c r="E184" s="174"/>
      <c r="F184" s="46"/>
      <c r="G184" s="45"/>
      <c r="H184" s="46" t="s">
        <v>47</v>
      </c>
      <c r="I184" s="46">
        <f t="shared" si="32"/>
        <v>0</v>
      </c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65"/>
    </row>
    <row r="185" s="177" customFormat="1" ht="18.95" customHeight="1" spans="1:41">
      <c r="A185" s="34">
        <v>89</v>
      </c>
      <c r="B185" s="48"/>
      <c r="C185" s="87"/>
      <c r="D185" s="48"/>
      <c r="E185" s="173"/>
      <c r="F185" s="46" t="s">
        <v>45</v>
      </c>
      <c r="G185" s="39">
        <f t="shared" si="38"/>
        <v>0</v>
      </c>
      <c r="H185" s="40" t="s">
        <v>46</v>
      </c>
      <c r="I185" s="40">
        <f t="shared" si="32"/>
        <v>0</v>
      </c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  <c r="AF185" s="246"/>
      <c r="AG185" s="246"/>
      <c r="AH185" s="246"/>
      <c r="AI185" s="246"/>
      <c r="AJ185" s="246"/>
      <c r="AK185" s="246"/>
      <c r="AL185" s="246"/>
      <c r="AM185" s="246"/>
      <c r="AN185" s="246"/>
      <c r="AO185" s="67"/>
    </row>
    <row r="186" s="178" customFormat="1" ht="18.95" customHeight="1" spans="1:41">
      <c r="A186" s="236"/>
      <c r="B186" s="49"/>
      <c r="C186" s="88"/>
      <c r="D186" s="49"/>
      <c r="E186" s="174"/>
      <c r="F186" s="46"/>
      <c r="G186" s="45"/>
      <c r="H186" s="46" t="s">
        <v>47</v>
      </c>
      <c r="I186" s="46">
        <f t="shared" si="32"/>
        <v>0</v>
      </c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65"/>
    </row>
    <row r="187" s="177" customFormat="1" ht="18.95" customHeight="1" spans="1:41">
      <c r="A187" s="34">
        <v>90</v>
      </c>
      <c r="B187" s="48"/>
      <c r="C187" s="87"/>
      <c r="D187" s="48"/>
      <c r="E187" s="173"/>
      <c r="F187" s="46" t="s">
        <v>45</v>
      </c>
      <c r="G187" s="39">
        <f t="shared" si="38"/>
        <v>0</v>
      </c>
      <c r="H187" s="40" t="s">
        <v>46</v>
      </c>
      <c r="I187" s="40">
        <f t="shared" si="32"/>
        <v>0</v>
      </c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  <c r="AI187" s="246"/>
      <c r="AJ187" s="246"/>
      <c r="AK187" s="246"/>
      <c r="AL187" s="246"/>
      <c r="AM187" s="246"/>
      <c r="AN187" s="246"/>
      <c r="AO187" s="67"/>
    </row>
    <row r="188" s="178" customFormat="1" ht="18.95" customHeight="1" spans="1:41">
      <c r="A188" s="236"/>
      <c r="B188" s="49"/>
      <c r="C188" s="88"/>
      <c r="D188" s="49"/>
      <c r="E188" s="174"/>
      <c r="F188" s="46"/>
      <c r="G188" s="45"/>
      <c r="H188" s="46" t="s">
        <v>47</v>
      </c>
      <c r="I188" s="46">
        <f t="shared" si="32"/>
        <v>0</v>
      </c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65"/>
    </row>
    <row r="189" s="177" customFormat="1" ht="18.95" customHeight="1" spans="1:41">
      <c r="A189" s="34">
        <v>91</v>
      </c>
      <c r="B189" s="48"/>
      <c r="C189" s="87"/>
      <c r="D189" s="48"/>
      <c r="E189" s="173"/>
      <c r="F189" s="46" t="s">
        <v>45</v>
      </c>
      <c r="G189" s="39">
        <f t="shared" ref="G189:G193" si="39">E189+I189-I190</f>
        <v>0</v>
      </c>
      <c r="H189" s="40" t="s">
        <v>46</v>
      </c>
      <c r="I189" s="40">
        <f t="shared" si="32"/>
        <v>0</v>
      </c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  <c r="AH189" s="246"/>
      <c r="AI189" s="246"/>
      <c r="AJ189" s="246"/>
      <c r="AK189" s="246"/>
      <c r="AL189" s="246"/>
      <c r="AM189" s="246"/>
      <c r="AN189" s="246"/>
      <c r="AO189" s="67"/>
    </row>
    <row r="190" s="178" customFormat="1" ht="18.95" customHeight="1" spans="1:41">
      <c r="A190" s="236"/>
      <c r="B190" s="49"/>
      <c r="C190" s="88"/>
      <c r="D190" s="49"/>
      <c r="E190" s="174"/>
      <c r="F190" s="46"/>
      <c r="G190" s="45"/>
      <c r="H190" s="46" t="s">
        <v>47</v>
      </c>
      <c r="I190" s="46">
        <f t="shared" si="32"/>
        <v>0</v>
      </c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65"/>
    </row>
    <row r="191" s="177" customFormat="1" ht="18.95" customHeight="1" spans="1:41">
      <c r="A191" s="34">
        <v>92</v>
      </c>
      <c r="B191" s="48"/>
      <c r="C191" s="87"/>
      <c r="D191" s="48"/>
      <c r="E191" s="173"/>
      <c r="F191" s="46" t="s">
        <v>45</v>
      </c>
      <c r="G191" s="39">
        <f t="shared" si="39"/>
        <v>0</v>
      </c>
      <c r="H191" s="40" t="s">
        <v>46</v>
      </c>
      <c r="I191" s="40">
        <f t="shared" si="32"/>
        <v>0</v>
      </c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  <c r="AH191" s="246"/>
      <c r="AI191" s="246"/>
      <c r="AJ191" s="246"/>
      <c r="AK191" s="246"/>
      <c r="AL191" s="246"/>
      <c r="AM191" s="246"/>
      <c r="AN191" s="246"/>
      <c r="AO191" s="67"/>
    </row>
    <row r="192" s="178" customFormat="1" ht="18.95" customHeight="1" spans="1:41">
      <c r="A192" s="236"/>
      <c r="B192" s="49"/>
      <c r="C192" s="88"/>
      <c r="D192" s="49"/>
      <c r="E192" s="174"/>
      <c r="F192" s="46"/>
      <c r="G192" s="45"/>
      <c r="H192" s="46" t="s">
        <v>47</v>
      </c>
      <c r="I192" s="46">
        <f t="shared" si="32"/>
        <v>0</v>
      </c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65"/>
    </row>
    <row r="193" s="177" customFormat="1" ht="18.95" customHeight="1" spans="1:41">
      <c r="A193" s="34">
        <v>93</v>
      </c>
      <c r="B193" s="48"/>
      <c r="C193" s="87"/>
      <c r="D193" s="48"/>
      <c r="E193" s="173"/>
      <c r="F193" s="46" t="s">
        <v>45</v>
      </c>
      <c r="G193" s="39">
        <f t="shared" si="39"/>
        <v>0</v>
      </c>
      <c r="H193" s="40" t="s">
        <v>46</v>
      </c>
      <c r="I193" s="40">
        <f t="shared" si="32"/>
        <v>0</v>
      </c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  <c r="AH193" s="246"/>
      <c r="AI193" s="246"/>
      <c r="AJ193" s="246"/>
      <c r="AK193" s="246"/>
      <c r="AL193" s="246"/>
      <c r="AM193" s="246"/>
      <c r="AN193" s="246"/>
      <c r="AO193" s="67"/>
    </row>
    <row r="194" s="178" customFormat="1" ht="18.95" customHeight="1" spans="1:41">
      <c r="A194" s="236"/>
      <c r="B194" s="49"/>
      <c r="C194" s="88"/>
      <c r="D194" s="49"/>
      <c r="E194" s="174"/>
      <c r="F194" s="46"/>
      <c r="G194" s="45"/>
      <c r="H194" s="46" t="s">
        <v>47</v>
      </c>
      <c r="I194" s="46">
        <f t="shared" si="32"/>
        <v>0</v>
      </c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65"/>
    </row>
    <row r="195" s="177" customFormat="1" ht="18.95" customHeight="1" spans="1:41">
      <c r="A195" s="34">
        <v>94</v>
      </c>
      <c r="B195" s="48"/>
      <c r="C195" s="87"/>
      <c r="D195" s="48"/>
      <c r="E195" s="173"/>
      <c r="F195" s="46" t="s">
        <v>45</v>
      </c>
      <c r="G195" s="39">
        <f t="shared" ref="G195:G199" si="40">E195+I195-I196</f>
        <v>0</v>
      </c>
      <c r="H195" s="40" t="s">
        <v>46</v>
      </c>
      <c r="I195" s="40">
        <f t="shared" si="32"/>
        <v>0</v>
      </c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  <c r="AO195" s="67"/>
    </row>
    <row r="196" s="178" customFormat="1" ht="18.95" customHeight="1" spans="1:41">
      <c r="A196" s="236"/>
      <c r="B196" s="49"/>
      <c r="C196" s="88"/>
      <c r="D196" s="49"/>
      <c r="E196" s="174"/>
      <c r="F196" s="46"/>
      <c r="G196" s="45"/>
      <c r="H196" s="46" t="s">
        <v>47</v>
      </c>
      <c r="I196" s="46">
        <f t="shared" si="32"/>
        <v>0</v>
      </c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65"/>
    </row>
    <row r="197" s="177" customFormat="1" ht="18.95" customHeight="1" spans="1:41">
      <c r="A197" s="34">
        <v>95</v>
      </c>
      <c r="B197" s="48"/>
      <c r="C197" s="87"/>
      <c r="D197" s="48"/>
      <c r="E197" s="173"/>
      <c r="F197" s="46" t="s">
        <v>45</v>
      </c>
      <c r="G197" s="39">
        <f t="shared" si="40"/>
        <v>0</v>
      </c>
      <c r="H197" s="40" t="s">
        <v>46</v>
      </c>
      <c r="I197" s="40">
        <f t="shared" si="32"/>
        <v>0</v>
      </c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  <c r="AH197" s="246"/>
      <c r="AI197" s="246"/>
      <c r="AJ197" s="246"/>
      <c r="AK197" s="246"/>
      <c r="AL197" s="246"/>
      <c r="AM197" s="246"/>
      <c r="AN197" s="246"/>
      <c r="AO197" s="67"/>
    </row>
    <row r="198" s="178" customFormat="1" ht="18.95" customHeight="1" spans="1:41">
      <c r="A198" s="236"/>
      <c r="B198" s="49"/>
      <c r="C198" s="88"/>
      <c r="D198" s="49"/>
      <c r="E198" s="174"/>
      <c r="F198" s="46"/>
      <c r="G198" s="45"/>
      <c r="H198" s="46" t="s">
        <v>47</v>
      </c>
      <c r="I198" s="46">
        <f t="shared" si="32"/>
        <v>0</v>
      </c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65"/>
    </row>
    <row r="199" s="177" customFormat="1" ht="18.95" customHeight="1" spans="1:41">
      <c r="A199" s="34">
        <v>96</v>
      </c>
      <c r="B199" s="48"/>
      <c r="C199" s="87"/>
      <c r="D199" s="48"/>
      <c r="E199" s="173"/>
      <c r="F199" s="46" t="s">
        <v>45</v>
      </c>
      <c r="G199" s="39">
        <f t="shared" si="40"/>
        <v>0</v>
      </c>
      <c r="H199" s="40" t="s">
        <v>46</v>
      </c>
      <c r="I199" s="40">
        <f t="shared" si="32"/>
        <v>0</v>
      </c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  <c r="AI199" s="246"/>
      <c r="AJ199" s="246"/>
      <c r="AK199" s="246"/>
      <c r="AL199" s="246"/>
      <c r="AM199" s="246"/>
      <c r="AN199" s="246"/>
      <c r="AO199" s="67"/>
    </row>
    <row r="200" s="178" customFormat="1" ht="18.95" customHeight="1" spans="1:41">
      <c r="A200" s="236"/>
      <c r="B200" s="49"/>
      <c r="C200" s="88"/>
      <c r="D200" s="49"/>
      <c r="E200" s="174"/>
      <c r="F200" s="46"/>
      <c r="G200" s="45"/>
      <c r="H200" s="46" t="s">
        <v>47</v>
      </c>
      <c r="I200" s="46">
        <f t="shared" si="32"/>
        <v>0</v>
      </c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65"/>
    </row>
    <row r="201" s="177" customFormat="1" ht="18.95" customHeight="1" spans="1:41">
      <c r="A201" s="34">
        <v>97</v>
      </c>
      <c r="B201" s="48"/>
      <c r="C201" s="87"/>
      <c r="D201" s="48"/>
      <c r="E201" s="173"/>
      <c r="F201" s="46" t="s">
        <v>45</v>
      </c>
      <c r="G201" s="39">
        <f t="shared" ref="G201:G205" si="41">E201+I201-I202</f>
        <v>0</v>
      </c>
      <c r="H201" s="40" t="s">
        <v>46</v>
      </c>
      <c r="I201" s="40">
        <f t="shared" si="32"/>
        <v>0</v>
      </c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67"/>
    </row>
    <row r="202" s="178" customFormat="1" ht="18.95" customHeight="1" spans="1:41">
      <c r="A202" s="236"/>
      <c r="B202" s="49"/>
      <c r="C202" s="88"/>
      <c r="D202" s="49"/>
      <c r="E202" s="174"/>
      <c r="F202" s="46"/>
      <c r="G202" s="45"/>
      <c r="H202" s="46" t="s">
        <v>47</v>
      </c>
      <c r="I202" s="46">
        <f t="shared" si="32"/>
        <v>0</v>
      </c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65"/>
    </row>
    <row r="203" s="177" customFormat="1" ht="18.95" customHeight="1" spans="1:41">
      <c r="A203" s="34">
        <v>98</v>
      </c>
      <c r="B203" s="48"/>
      <c r="C203" s="87"/>
      <c r="D203" s="48"/>
      <c r="E203" s="173"/>
      <c r="F203" s="46" t="s">
        <v>45</v>
      </c>
      <c r="G203" s="39">
        <f t="shared" si="41"/>
        <v>0</v>
      </c>
      <c r="H203" s="40" t="s">
        <v>46</v>
      </c>
      <c r="I203" s="40">
        <f t="shared" si="32"/>
        <v>0</v>
      </c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67"/>
    </row>
    <row r="204" s="178" customFormat="1" ht="18.95" customHeight="1" spans="1:41">
      <c r="A204" s="236"/>
      <c r="B204" s="49"/>
      <c r="C204" s="88"/>
      <c r="D204" s="49"/>
      <c r="E204" s="174"/>
      <c r="F204" s="46"/>
      <c r="G204" s="45"/>
      <c r="H204" s="46" t="s">
        <v>47</v>
      </c>
      <c r="I204" s="46">
        <f t="shared" si="32"/>
        <v>0</v>
      </c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65"/>
    </row>
    <row r="205" s="177" customFormat="1" ht="18.95" customHeight="1" spans="1:41">
      <c r="A205" s="34">
        <v>99</v>
      </c>
      <c r="B205" s="48"/>
      <c r="C205" s="87"/>
      <c r="D205" s="48"/>
      <c r="E205" s="173"/>
      <c r="F205" s="46" t="s">
        <v>45</v>
      </c>
      <c r="G205" s="39">
        <f t="shared" si="41"/>
        <v>0</v>
      </c>
      <c r="H205" s="40" t="s">
        <v>46</v>
      </c>
      <c r="I205" s="40">
        <f t="shared" ref="I205:I232" si="42">SUM(J205:AO205)</f>
        <v>0</v>
      </c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67"/>
    </row>
    <row r="206" s="178" customFormat="1" ht="18.95" customHeight="1" spans="1:41">
      <c r="A206" s="236"/>
      <c r="B206" s="49"/>
      <c r="C206" s="88"/>
      <c r="D206" s="49"/>
      <c r="E206" s="174"/>
      <c r="F206" s="46"/>
      <c r="G206" s="45"/>
      <c r="H206" s="46" t="s">
        <v>47</v>
      </c>
      <c r="I206" s="46">
        <f t="shared" si="42"/>
        <v>0</v>
      </c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65"/>
    </row>
    <row r="207" s="177" customFormat="1" ht="18.95" customHeight="1" spans="1:41">
      <c r="A207" s="34">
        <v>100</v>
      </c>
      <c r="B207" s="48"/>
      <c r="C207" s="87"/>
      <c r="D207" s="48"/>
      <c r="E207" s="173"/>
      <c r="F207" s="46" t="s">
        <v>45</v>
      </c>
      <c r="G207" s="39">
        <f t="shared" ref="G207:G211" si="43">E207+I207-I208</f>
        <v>0</v>
      </c>
      <c r="H207" s="40" t="s">
        <v>46</v>
      </c>
      <c r="I207" s="40">
        <f t="shared" si="42"/>
        <v>0</v>
      </c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67"/>
    </row>
    <row r="208" s="178" customFormat="1" ht="18.95" customHeight="1" spans="1:41">
      <c r="A208" s="236"/>
      <c r="B208" s="49"/>
      <c r="C208" s="88"/>
      <c r="D208" s="49"/>
      <c r="E208" s="174"/>
      <c r="F208" s="46"/>
      <c r="G208" s="45"/>
      <c r="H208" s="46" t="s">
        <v>47</v>
      </c>
      <c r="I208" s="46">
        <f t="shared" si="42"/>
        <v>0</v>
      </c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65"/>
    </row>
    <row r="209" s="177" customFormat="1" ht="18.95" customHeight="1" spans="1:41">
      <c r="A209" s="34">
        <v>77</v>
      </c>
      <c r="B209" s="48"/>
      <c r="C209" s="87"/>
      <c r="D209" s="48"/>
      <c r="E209" s="173"/>
      <c r="F209" s="46" t="s">
        <v>45</v>
      </c>
      <c r="G209" s="39">
        <f t="shared" si="43"/>
        <v>0</v>
      </c>
      <c r="H209" s="40" t="s">
        <v>46</v>
      </c>
      <c r="I209" s="40">
        <f t="shared" si="42"/>
        <v>0</v>
      </c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67"/>
    </row>
    <row r="210" s="178" customFormat="1" ht="18.95" customHeight="1" spans="1:41">
      <c r="A210" s="236"/>
      <c r="B210" s="49"/>
      <c r="C210" s="88"/>
      <c r="D210" s="49"/>
      <c r="E210" s="174"/>
      <c r="F210" s="46"/>
      <c r="G210" s="45"/>
      <c r="H210" s="46" t="s">
        <v>47</v>
      </c>
      <c r="I210" s="46">
        <f t="shared" si="42"/>
        <v>0</v>
      </c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65"/>
    </row>
    <row r="211" s="177" customFormat="1" ht="18.95" customHeight="1" spans="1:41">
      <c r="A211" s="34">
        <v>78</v>
      </c>
      <c r="B211" s="48"/>
      <c r="C211" s="87"/>
      <c r="D211" s="48"/>
      <c r="E211" s="173"/>
      <c r="F211" s="46" t="s">
        <v>45</v>
      </c>
      <c r="G211" s="39">
        <f t="shared" si="43"/>
        <v>0</v>
      </c>
      <c r="H211" s="40" t="s">
        <v>46</v>
      </c>
      <c r="I211" s="40">
        <f t="shared" si="42"/>
        <v>0</v>
      </c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67"/>
    </row>
    <row r="212" s="178" customFormat="1" ht="18.95" customHeight="1" spans="1:41">
      <c r="A212" s="236"/>
      <c r="B212" s="49"/>
      <c r="C212" s="88"/>
      <c r="D212" s="49"/>
      <c r="E212" s="174"/>
      <c r="F212" s="46"/>
      <c r="G212" s="45"/>
      <c r="H212" s="46" t="s">
        <v>47</v>
      </c>
      <c r="I212" s="46">
        <f t="shared" si="42"/>
        <v>0</v>
      </c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65"/>
    </row>
    <row r="213" s="177" customFormat="1" ht="18.95" customHeight="1" spans="1:41">
      <c r="A213" s="34">
        <v>79</v>
      </c>
      <c r="B213" s="48"/>
      <c r="C213" s="87"/>
      <c r="D213" s="48"/>
      <c r="E213" s="173"/>
      <c r="F213" s="46" t="s">
        <v>45</v>
      </c>
      <c r="G213" s="39">
        <f t="shared" ref="G213:G217" si="44">E213+I213-I214</f>
        <v>0</v>
      </c>
      <c r="H213" s="40" t="s">
        <v>46</v>
      </c>
      <c r="I213" s="40">
        <f t="shared" si="42"/>
        <v>0</v>
      </c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67"/>
    </row>
    <row r="214" s="178" customFormat="1" ht="18.95" customHeight="1" spans="1:41">
      <c r="A214" s="236"/>
      <c r="B214" s="49"/>
      <c r="C214" s="88"/>
      <c r="D214" s="49"/>
      <c r="E214" s="174"/>
      <c r="F214" s="46"/>
      <c r="G214" s="45"/>
      <c r="H214" s="46" t="s">
        <v>47</v>
      </c>
      <c r="I214" s="46">
        <f t="shared" si="42"/>
        <v>0</v>
      </c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65"/>
    </row>
    <row r="215" s="177" customFormat="1" ht="18.95" customHeight="1" spans="1:41">
      <c r="A215" s="34">
        <v>80</v>
      </c>
      <c r="B215" s="48"/>
      <c r="C215" s="87"/>
      <c r="D215" s="48"/>
      <c r="E215" s="173"/>
      <c r="F215" s="46" t="s">
        <v>45</v>
      </c>
      <c r="G215" s="39">
        <f t="shared" si="44"/>
        <v>0</v>
      </c>
      <c r="H215" s="40" t="s">
        <v>46</v>
      </c>
      <c r="I215" s="40">
        <f t="shared" si="42"/>
        <v>0</v>
      </c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67"/>
    </row>
    <row r="216" s="178" customFormat="1" ht="18.95" customHeight="1" spans="1:41">
      <c r="A216" s="236"/>
      <c r="B216" s="49"/>
      <c r="C216" s="88"/>
      <c r="D216" s="49"/>
      <c r="E216" s="174"/>
      <c r="F216" s="46"/>
      <c r="G216" s="45"/>
      <c r="H216" s="46" t="s">
        <v>47</v>
      </c>
      <c r="I216" s="46">
        <f t="shared" si="42"/>
        <v>0</v>
      </c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65"/>
    </row>
    <row r="217" s="177" customFormat="1" ht="18.95" customHeight="1" spans="1:41">
      <c r="A217" s="34">
        <v>81</v>
      </c>
      <c r="B217" s="48"/>
      <c r="C217" s="87"/>
      <c r="D217" s="48"/>
      <c r="E217" s="173"/>
      <c r="F217" s="46" t="s">
        <v>45</v>
      </c>
      <c r="G217" s="39">
        <f t="shared" si="44"/>
        <v>0</v>
      </c>
      <c r="H217" s="40" t="s">
        <v>46</v>
      </c>
      <c r="I217" s="40">
        <f t="shared" si="42"/>
        <v>0</v>
      </c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67"/>
    </row>
    <row r="218" s="178" customFormat="1" ht="18.95" customHeight="1" spans="1:41">
      <c r="A218" s="236"/>
      <c r="B218" s="49"/>
      <c r="C218" s="88"/>
      <c r="D218" s="49"/>
      <c r="E218" s="174"/>
      <c r="F218" s="46"/>
      <c r="G218" s="45"/>
      <c r="H218" s="46" t="s">
        <v>47</v>
      </c>
      <c r="I218" s="46">
        <f t="shared" si="42"/>
        <v>0</v>
      </c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65"/>
    </row>
    <row r="219" s="177" customFormat="1" ht="18.95" customHeight="1" spans="1:41">
      <c r="A219" s="34">
        <v>82</v>
      </c>
      <c r="B219" s="48"/>
      <c r="C219" s="87"/>
      <c r="D219" s="48"/>
      <c r="E219" s="173"/>
      <c r="F219" s="46" t="s">
        <v>45</v>
      </c>
      <c r="G219" s="39">
        <f t="shared" ref="G219:G223" si="45">E219+I219-I220</f>
        <v>0</v>
      </c>
      <c r="H219" s="40" t="s">
        <v>46</v>
      </c>
      <c r="I219" s="40">
        <f t="shared" si="42"/>
        <v>0</v>
      </c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67"/>
    </row>
    <row r="220" s="178" customFormat="1" ht="18.95" customHeight="1" spans="1:41">
      <c r="A220" s="236"/>
      <c r="B220" s="49"/>
      <c r="C220" s="88"/>
      <c r="D220" s="49"/>
      <c r="E220" s="174"/>
      <c r="F220" s="46"/>
      <c r="G220" s="45"/>
      <c r="H220" s="46" t="s">
        <v>47</v>
      </c>
      <c r="I220" s="46">
        <f t="shared" si="42"/>
        <v>0</v>
      </c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65"/>
    </row>
    <row r="221" s="177" customFormat="1" ht="18.95" customHeight="1" spans="1:41">
      <c r="A221" s="34">
        <v>83</v>
      </c>
      <c r="B221" s="48"/>
      <c r="C221" s="87"/>
      <c r="D221" s="48"/>
      <c r="E221" s="173"/>
      <c r="F221" s="46" t="s">
        <v>45</v>
      </c>
      <c r="G221" s="39">
        <f t="shared" si="45"/>
        <v>0</v>
      </c>
      <c r="H221" s="40" t="s">
        <v>46</v>
      </c>
      <c r="I221" s="40">
        <f t="shared" si="42"/>
        <v>0</v>
      </c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67"/>
    </row>
    <row r="222" s="178" customFormat="1" ht="18.95" customHeight="1" spans="1:41">
      <c r="A222" s="236"/>
      <c r="B222" s="49"/>
      <c r="C222" s="88"/>
      <c r="D222" s="49"/>
      <c r="E222" s="174"/>
      <c r="F222" s="46"/>
      <c r="G222" s="45"/>
      <c r="H222" s="46" t="s">
        <v>47</v>
      </c>
      <c r="I222" s="46">
        <f t="shared" si="42"/>
        <v>0</v>
      </c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65"/>
    </row>
    <row r="223" s="177" customFormat="1" ht="18.95" customHeight="1" spans="1:41">
      <c r="A223" s="34">
        <v>84</v>
      </c>
      <c r="B223" s="48"/>
      <c r="C223" s="87"/>
      <c r="D223" s="48"/>
      <c r="E223" s="173"/>
      <c r="F223" s="46" t="s">
        <v>45</v>
      </c>
      <c r="G223" s="39">
        <f t="shared" si="45"/>
        <v>0</v>
      </c>
      <c r="H223" s="40" t="s">
        <v>46</v>
      </c>
      <c r="I223" s="40">
        <f t="shared" si="42"/>
        <v>0</v>
      </c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67"/>
    </row>
    <row r="224" s="178" customFormat="1" ht="18.95" customHeight="1" spans="1:41">
      <c r="A224" s="236"/>
      <c r="B224" s="49"/>
      <c r="C224" s="88"/>
      <c r="D224" s="49"/>
      <c r="E224" s="174"/>
      <c r="F224" s="46"/>
      <c r="G224" s="45"/>
      <c r="H224" s="46" t="s">
        <v>47</v>
      </c>
      <c r="I224" s="46">
        <f t="shared" si="42"/>
        <v>0</v>
      </c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65"/>
    </row>
    <row r="225" s="177" customFormat="1" ht="18.95" customHeight="1" spans="1:41">
      <c r="A225" s="34">
        <v>85</v>
      </c>
      <c r="B225" s="48"/>
      <c r="C225" s="87"/>
      <c r="D225" s="48"/>
      <c r="E225" s="173"/>
      <c r="F225" s="46" t="s">
        <v>45</v>
      </c>
      <c r="G225" s="39">
        <f t="shared" ref="G225:G229" si="46">E225+I225-I226</f>
        <v>0</v>
      </c>
      <c r="H225" s="40" t="s">
        <v>46</v>
      </c>
      <c r="I225" s="40">
        <f t="shared" si="42"/>
        <v>0</v>
      </c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67"/>
    </row>
    <row r="226" s="178" customFormat="1" ht="18.95" customHeight="1" spans="1:41">
      <c r="A226" s="236"/>
      <c r="B226" s="49"/>
      <c r="C226" s="88"/>
      <c r="D226" s="49"/>
      <c r="E226" s="174"/>
      <c r="F226" s="46"/>
      <c r="G226" s="45"/>
      <c r="H226" s="46" t="s">
        <v>47</v>
      </c>
      <c r="I226" s="46">
        <f t="shared" si="42"/>
        <v>0</v>
      </c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65"/>
    </row>
    <row r="227" s="177" customFormat="1" ht="18.95" customHeight="1" spans="1:41">
      <c r="A227" s="34">
        <v>86</v>
      </c>
      <c r="B227" s="48"/>
      <c r="C227" s="87"/>
      <c r="D227" s="48"/>
      <c r="E227" s="173"/>
      <c r="F227" s="46" t="s">
        <v>45</v>
      </c>
      <c r="G227" s="39">
        <f t="shared" si="46"/>
        <v>0</v>
      </c>
      <c r="H227" s="40" t="s">
        <v>46</v>
      </c>
      <c r="I227" s="40">
        <f t="shared" si="42"/>
        <v>0</v>
      </c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67"/>
    </row>
    <row r="228" s="178" customFormat="1" ht="18.95" customHeight="1" spans="1:41">
      <c r="A228" s="236"/>
      <c r="B228" s="49"/>
      <c r="C228" s="88"/>
      <c r="D228" s="49"/>
      <c r="E228" s="174"/>
      <c r="F228" s="46"/>
      <c r="G228" s="45"/>
      <c r="H228" s="46" t="s">
        <v>47</v>
      </c>
      <c r="I228" s="46">
        <f t="shared" si="42"/>
        <v>0</v>
      </c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65"/>
    </row>
    <row r="229" s="177" customFormat="1" ht="18.95" customHeight="1" spans="1:41">
      <c r="A229" s="34">
        <v>87</v>
      </c>
      <c r="B229" s="48"/>
      <c r="C229" s="87"/>
      <c r="D229" s="48"/>
      <c r="E229" s="173"/>
      <c r="F229" s="46" t="s">
        <v>45</v>
      </c>
      <c r="G229" s="39">
        <f t="shared" si="46"/>
        <v>0</v>
      </c>
      <c r="H229" s="40" t="s">
        <v>46</v>
      </c>
      <c r="I229" s="40">
        <f t="shared" si="42"/>
        <v>0</v>
      </c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67"/>
    </row>
    <row r="230" s="178" customFormat="1" ht="18.95" customHeight="1" spans="1:41">
      <c r="A230" s="236"/>
      <c r="B230" s="49"/>
      <c r="C230" s="88"/>
      <c r="D230" s="49"/>
      <c r="E230" s="174"/>
      <c r="F230" s="46"/>
      <c r="G230" s="45"/>
      <c r="H230" s="46" t="s">
        <v>47</v>
      </c>
      <c r="I230" s="46">
        <f t="shared" si="42"/>
        <v>0</v>
      </c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65"/>
    </row>
    <row r="231" s="177" customFormat="1" ht="18.95" customHeight="1" spans="1:41">
      <c r="A231" s="34">
        <v>88</v>
      </c>
      <c r="B231" s="48"/>
      <c r="C231" s="87"/>
      <c r="D231" s="48"/>
      <c r="E231" s="173"/>
      <c r="F231" s="46" t="s">
        <v>45</v>
      </c>
      <c r="G231" s="39">
        <f>E231+I231-I232</f>
        <v>0</v>
      </c>
      <c r="H231" s="40" t="s">
        <v>46</v>
      </c>
      <c r="I231" s="40">
        <f t="shared" si="42"/>
        <v>0</v>
      </c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67"/>
    </row>
    <row r="232" s="178" customFormat="1" ht="18.95" customHeight="1" spans="1:41">
      <c r="A232" s="236"/>
      <c r="B232" s="49"/>
      <c r="C232" s="88"/>
      <c r="D232" s="49"/>
      <c r="E232" s="174"/>
      <c r="F232" s="46"/>
      <c r="G232" s="45"/>
      <c r="H232" s="46" t="s">
        <v>47</v>
      </c>
      <c r="I232" s="46">
        <f t="shared" si="42"/>
        <v>0</v>
      </c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65"/>
    </row>
  </sheetData>
  <autoFilter ref="A4:AN232">
    <filterColumn colId="1">
      <customFilters>
        <customFilter operator="equal" val="307孔型"/>
      </customFilters>
    </filterColumn>
    <extLst/>
  </autoFilter>
  <mergeCells count="804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</mergeCells>
  <conditionalFormatting sqref="G7:G8">
    <cfRule type="cellIs" dxfId="0" priority="46" operator="greaterThan">
      <formula>#REF!</formula>
    </cfRule>
  </conditionalFormatting>
  <conditionalFormatting sqref="G9:G10">
    <cfRule type="cellIs" dxfId="0" priority="45" operator="greaterThan">
      <formula>#REF!</formula>
    </cfRule>
  </conditionalFormatting>
  <conditionalFormatting sqref="G11:G12">
    <cfRule type="cellIs" dxfId="0" priority="44" operator="greaterThan">
      <formula>#REF!</formula>
    </cfRule>
  </conditionalFormatting>
  <conditionalFormatting sqref="G17:G18">
    <cfRule type="cellIs" dxfId="0" priority="3" operator="greaterThan">
      <formula>#REF!</formula>
    </cfRule>
  </conditionalFormatting>
  <conditionalFormatting sqref="G23:G24">
    <cfRule type="cellIs" dxfId="0" priority="8" operator="greaterThan">
      <formula>#REF!</formula>
    </cfRule>
  </conditionalFormatting>
  <conditionalFormatting sqref="G25:G26">
    <cfRule type="cellIs" dxfId="0" priority="11" operator="greaterThan">
      <formula>#REF!</formula>
    </cfRule>
  </conditionalFormatting>
  <conditionalFormatting sqref="G31:G32">
    <cfRule type="cellIs" dxfId="0" priority="16" operator="greaterThan">
      <formula>#REF!</formula>
    </cfRule>
  </conditionalFormatting>
  <conditionalFormatting sqref="G33:G34">
    <cfRule type="cellIs" dxfId="0" priority="12" operator="greaterThan">
      <formula>#REF!</formula>
    </cfRule>
  </conditionalFormatting>
  <conditionalFormatting sqref="G35:G36">
    <cfRule type="cellIs" dxfId="0" priority="17" operator="greaterThan">
      <formula>#REF!</formula>
    </cfRule>
  </conditionalFormatting>
  <conditionalFormatting sqref="G43:G44">
    <cfRule type="cellIs" dxfId="0" priority="15" operator="greaterThan">
      <formula>#REF!</formula>
    </cfRule>
  </conditionalFormatting>
  <conditionalFormatting sqref="G45:G46">
    <cfRule type="cellIs" dxfId="0" priority="13" operator="greaterThan">
      <formula>#REF!</formula>
    </cfRule>
  </conditionalFormatting>
  <conditionalFormatting sqref="G49:G50">
    <cfRule type="cellIs" dxfId="0" priority="43" operator="greaterThan">
      <formula>#REF!</formula>
    </cfRule>
  </conditionalFormatting>
  <conditionalFormatting sqref="G51:G52">
    <cfRule type="cellIs" dxfId="0" priority="22" operator="greaterThan">
      <formula>#REF!</formula>
    </cfRule>
  </conditionalFormatting>
  <conditionalFormatting sqref="G59:G60">
    <cfRule type="cellIs" dxfId="0" priority="9" operator="greaterThan">
      <formula>#REF!</formula>
    </cfRule>
  </conditionalFormatting>
  <conditionalFormatting sqref="G61:G62">
    <cfRule type="cellIs" dxfId="0" priority="5" operator="greaterThan">
      <formula>#REF!</formula>
    </cfRule>
  </conditionalFormatting>
  <conditionalFormatting sqref="G67:G68">
    <cfRule type="cellIs" dxfId="0" priority="6" operator="greaterThan">
      <formula>#REF!</formula>
    </cfRule>
  </conditionalFormatting>
  <conditionalFormatting sqref="G69:G70">
    <cfRule type="cellIs" dxfId="0" priority="4" operator="greaterThan">
      <formula>#REF!</formula>
    </cfRule>
  </conditionalFormatting>
  <conditionalFormatting sqref="G75:G76">
    <cfRule type="cellIs" dxfId="0" priority="1" operator="greaterThan">
      <formula>#REF!</formula>
    </cfRule>
  </conditionalFormatting>
  <conditionalFormatting sqref="G77:G78">
    <cfRule type="cellIs" dxfId="0" priority="10" operator="greaterThan">
      <formula>#REF!</formula>
    </cfRule>
  </conditionalFormatting>
  <conditionalFormatting sqref="G79:G80">
    <cfRule type="cellIs" dxfId="0" priority="7" operator="greaterThan">
      <formula>#REF!</formula>
    </cfRule>
  </conditionalFormatting>
  <conditionalFormatting sqref="G83:G84">
    <cfRule type="cellIs" dxfId="0" priority="2" operator="greaterThan">
      <formula>#REF!</formula>
    </cfRule>
  </conditionalFormatting>
  <conditionalFormatting sqref="G95:G96">
    <cfRule type="cellIs" dxfId="0" priority="21" operator="greaterThan">
      <formula>#REF!</formula>
    </cfRule>
  </conditionalFormatting>
  <conditionalFormatting sqref="G97:G98">
    <cfRule type="cellIs" dxfId="0" priority="20" operator="greaterThan">
      <formula>#REF!</formula>
    </cfRule>
  </conditionalFormatting>
  <conditionalFormatting sqref="G103:G104">
    <cfRule type="cellIs" dxfId="0" priority="14" operator="greaterThan">
      <formula>#REF!</formula>
    </cfRule>
  </conditionalFormatting>
  <conditionalFormatting sqref="G107:G108">
    <cfRule type="cellIs" dxfId="0" priority="18" operator="greaterThan">
      <formula>#REF!</formula>
    </cfRule>
  </conditionalFormatting>
  <conditionalFormatting sqref="G113:G114">
    <cfRule type="cellIs" dxfId="0" priority="38" operator="greaterThan">
      <formula>#REF!</formula>
    </cfRule>
  </conditionalFormatting>
  <conditionalFormatting sqref="G115:G116">
    <cfRule type="cellIs" dxfId="0" priority="39" operator="greaterThan">
      <formula>#REF!</formula>
    </cfRule>
  </conditionalFormatting>
  <conditionalFormatting sqref="G119:G120">
    <cfRule type="cellIs" dxfId="0" priority="37" operator="greaterThan">
      <formula>#REF!</formula>
    </cfRule>
  </conditionalFormatting>
  <conditionalFormatting sqref="G127:G128">
    <cfRule type="cellIs" dxfId="0" priority="36" operator="greaterThan">
      <formula>#REF!</formula>
    </cfRule>
  </conditionalFormatting>
  <conditionalFormatting sqref="G131:G132">
    <cfRule type="cellIs" dxfId="0" priority="19" operator="greaterThan">
      <formula>#REF!</formula>
    </cfRule>
  </conditionalFormatting>
  <conditionalFormatting sqref="G139:G140">
    <cfRule type="cellIs" dxfId="0" priority="35" operator="greaterThan">
      <formula>#REF!</formula>
    </cfRule>
  </conditionalFormatting>
  <conditionalFormatting sqref="G157:G164">
    <cfRule type="cellIs" dxfId="0" priority="42" operator="greaterThan">
      <formula>#REF!</formula>
    </cfRule>
  </conditionalFormatting>
  <conditionalFormatting sqref="G165:G168">
    <cfRule type="cellIs" dxfId="0" priority="41" operator="greaterThan">
      <formula>#REF!</formula>
    </cfRule>
  </conditionalFormatting>
  <conditionalFormatting sqref="G169:G176">
    <cfRule type="cellIs" dxfId="0" priority="40" operator="greaterThan">
      <formula>#REF!</formula>
    </cfRule>
  </conditionalFormatting>
  <conditionalFormatting sqref="G177:G178">
    <cfRule type="cellIs" dxfId="0" priority="33" operator="greaterThan">
      <formula>#REF!</formula>
    </cfRule>
  </conditionalFormatting>
  <conditionalFormatting sqref="G179:G186">
    <cfRule type="cellIs" dxfId="0" priority="32" operator="greaterThan">
      <formula>#REF!</formula>
    </cfRule>
  </conditionalFormatting>
  <conditionalFormatting sqref="G187:G190">
    <cfRule type="cellIs" dxfId="0" priority="31" operator="greaterThan">
      <formula>#REF!</formula>
    </cfRule>
  </conditionalFormatting>
  <conditionalFormatting sqref="G191:G198">
    <cfRule type="cellIs" dxfId="0" priority="30" operator="greaterThan">
      <formula>#REF!</formula>
    </cfRule>
  </conditionalFormatting>
  <conditionalFormatting sqref="G199:G200">
    <cfRule type="cellIs" dxfId="0" priority="29" operator="greaterThan">
      <formula>#REF!</formula>
    </cfRule>
  </conditionalFormatting>
  <conditionalFormatting sqref="G201:G202">
    <cfRule type="cellIs" dxfId="0" priority="28" operator="greaterThan">
      <formula>#REF!</formula>
    </cfRule>
  </conditionalFormatting>
  <conditionalFormatting sqref="G203:G210">
    <cfRule type="cellIs" dxfId="0" priority="27" operator="greaterThan">
      <formula>#REF!</formula>
    </cfRule>
  </conditionalFormatting>
  <conditionalFormatting sqref="G211:G214">
    <cfRule type="cellIs" dxfId="0" priority="26" operator="greaterThan">
      <formula>#REF!</formula>
    </cfRule>
  </conditionalFormatting>
  <conditionalFormatting sqref="G215:G222">
    <cfRule type="cellIs" dxfId="0" priority="25" operator="greaterThan">
      <formula>#REF!</formula>
    </cfRule>
  </conditionalFormatting>
  <conditionalFormatting sqref="G223:G224">
    <cfRule type="cellIs" dxfId="0" priority="24" operator="greaterThan">
      <formula>#REF!</formula>
    </cfRule>
  </conditionalFormatting>
  <conditionalFormatting sqref="G225:G232">
    <cfRule type="cellIs" dxfId="0" priority="23" operator="greaterThan">
      <formula>#REF!</formula>
    </cfRule>
  </conditionalFormatting>
  <conditionalFormatting sqref="G5:G6 G13:G16">
    <cfRule type="cellIs" dxfId="0" priority="47" operator="greaterThan">
      <formula>#REF!</formula>
    </cfRule>
  </conditionalFormatting>
  <conditionalFormatting sqref="G19:G22 G27:G30 G47:G48 G37:G42 G53:G58 G63:G66 G71:G74 G81:G82 G105:G106 G117:G118 G121:G126 G129:G130 G99:G102 G109:G112 G141:G156 G133:G138 G85:G94">
    <cfRule type="cellIs" dxfId="0" priority="56" operator="greaterThan">
      <formula>#REF!</formula>
    </cfRule>
  </conditionalFormatting>
  <hyperlinks>
    <hyperlink ref="I1" location="总汇!A1"/>
  </hyperlink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O226"/>
  <sheetViews>
    <sheetView workbookViewId="0">
      <pane xSplit="9" ySplit="4" topLeftCell="AJ65" activePane="bottomRight" state="frozen"/>
      <selection/>
      <selection pane="topRight"/>
      <selection pane="bottomLeft"/>
      <selection pane="bottomRight" activeCell="AL83" sqref="AL83"/>
    </sheetView>
  </sheetViews>
  <sheetFormatPr defaultColWidth="9" defaultRowHeight="18.75"/>
  <cols>
    <col min="1" max="1" width="5.13333333333333" style="180" customWidth="1"/>
    <col min="2" max="2" width="11.25" style="181" customWidth="1"/>
    <col min="3" max="3" width="26.5" style="180" customWidth="1"/>
    <col min="4" max="5" width="9.63333333333333" style="180" customWidth="1"/>
    <col min="6" max="6" width="4.88333333333333" style="180" customWidth="1"/>
    <col min="7" max="7" width="11.1333333333333" style="182" customWidth="1"/>
    <col min="8" max="8" width="8.63333333333333" style="183" customWidth="1"/>
    <col min="9" max="9" width="8.63333333333333" style="184" customWidth="1"/>
    <col min="10" max="13" width="9.275" style="11" customWidth="1"/>
    <col min="14" max="14" width="9.275" style="185" customWidth="1"/>
    <col min="15" max="40" width="9.275" style="11" customWidth="1"/>
    <col min="41" max="41" width="8.63333333333333" style="11" customWidth="1"/>
    <col min="42" max="16384" width="9" style="11"/>
  </cols>
  <sheetData>
    <row r="1" s="11" customFormat="1" ht="45" customHeight="1" spans="1:16">
      <c r="A1" s="186" t="s">
        <v>221</v>
      </c>
      <c r="B1" s="187"/>
      <c r="C1" s="186"/>
      <c r="D1" s="186"/>
      <c r="E1" s="186"/>
      <c r="F1" s="186"/>
      <c r="G1" s="188"/>
      <c r="H1" s="186"/>
      <c r="I1" s="218"/>
      <c r="J1" s="219"/>
      <c r="K1" s="219"/>
      <c r="L1" s="219"/>
      <c r="M1" s="219"/>
      <c r="N1" s="220"/>
      <c r="O1" s="219"/>
      <c r="P1" s="221"/>
    </row>
    <row r="2" s="176" customFormat="1" ht="21" customHeight="1" spans="1:41">
      <c r="A2" s="189" t="s">
        <v>31</v>
      </c>
      <c r="B2" s="16">
        <f>'302槽型'!B2</f>
        <v>46023</v>
      </c>
      <c r="C2" s="17"/>
      <c r="D2" s="190" t="s">
        <v>32</v>
      </c>
      <c r="E2" s="190"/>
      <c r="F2" s="190"/>
      <c r="G2" s="191"/>
      <c r="H2" s="192" t="s">
        <v>33</v>
      </c>
      <c r="I2" s="222"/>
      <c r="J2" s="57">
        <f>SUMIF($H:$H,#REF!,J:J)</f>
        <v>0</v>
      </c>
      <c r="K2" s="57">
        <f>SUMIF($H:$H,#REF!,K:K)</f>
        <v>0</v>
      </c>
      <c r="L2" s="57">
        <f>SUMIF($H:$H,#REF!,L:L)</f>
        <v>0</v>
      </c>
      <c r="M2" s="57">
        <f>SUMIF($H:$H,#REF!,M:M)</f>
        <v>0</v>
      </c>
      <c r="N2" s="57">
        <f>SUMIF($H:$H,#REF!,N:N)</f>
        <v>0</v>
      </c>
      <c r="O2" s="57">
        <f>SUMIF($H:$H,#REF!,O:O)</f>
        <v>0</v>
      </c>
      <c r="P2" s="58">
        <f>SUMIF($H:$H,#REF!,P:P)</f>
        <v>0</v>
      </c>
      <c r="Q2" s="58">
        <f>SUMIF($H:$H,#REF!,Q:Q)</f>
        <v>0</v>
      </c>
      <c r="R2" s="58">
        <f>SUMIF($H:$H,#REF!,R:R)</f>
        <v>0</v>
      </c>
      <c r="S2" s="58">
        <f>SUMIF($H:$H,#REF!,S:S)</f>
        <v>0</v>
      </c>
      <c r="T2" s="58">
        <f>SUMIF($H:$H,#REF!,T:T)</f>
        <v>0</v>
      </c>
      <c r="U2" s="58">
        <f>SUMIF($H:$H,#REF!,U:U)</f>
        <v>0</v>
      </c>
      <c r="V2" s="58">
        <f>SUMIF($H:$H,#REF!,V:V)</f>
        <v>0</v>
      </c>
      <c r="W2" s="58">
        <f>SUMIF($H:$H,#REF!,W:W)</f>
        <v>0</v>
      </c>
      <c r="X2" s="58">
        <f>SUMIF($H:$H,#REF!,X:X)</f>
        <v>0</v>
      </c>
      <c r="Y2" s="58">
        <f>SUMIF($H:$H,#REF!,Y:Y)</f>
        <v>0</v>
      </c>
      <c r="Z2" s="58">
        <f>SUMIF($H:$H,#REF!,Z:Z)</f>
        <v>0</v>
      </c>
      <c r="AA2" s="58">
        <f>SUMIF($H:$H,#REF!,AA:AA)</f>
        <v>0</v>
      </c>
      <c r="AB2" s="58">
        <f>SUMIF($H:$H,#REF!,AB:AB)</f>
        <v>0</v>
      </c>
      <c r="AC2" s="58">
        <f>SUMIF($H:$H,#REF!,AC:AC)</f>
        <v>0</v>
      </c>
      <c r="AD2" s="58">
        <f>SUMIF($H:$H,#REF!,AD:AD)</f>
        <v>0</v>
      </c>
      <c r="AE2" s="58">
        <f>SUMIF($H:$H,#REF!,AE:AE)</f>
        <v>0</v>
      </c>
      <c r="AF2" s="58">
        <f>SUMIF($H:$H,#REF!,AF:AF)</f>
        <v>0</v>
      </c>
      <c r="AG2" s="58">
        <f>SUMIF($H:$H,#REF!,AG:AG)</f>
        <v>0</v>
      </c>
      <c r="AH2" s="58">
        <f>SUMIF($H:$H,#REF!,AH:AH)</f>
        <v>0</v>
      </c>
      <c r="AI2" s="58">
        <f>SUMIF($H:$H,#REF!,AI:AI)</f>
        <v>0</v>
      </c>
      <c r="AJ2" s="58">
        <f>SUMIF($H:$H,#REF!,AJ:AJ)</f>
        <v>0</v>
      </c>
      <c r="AK2" s="58">
        <f>SUMIF($H:$H,#REF!,AK:AK)</f>
        <v>0</v>
      </c>
      <c r="AL2" s="58">
        <f>SUMIF($H:$H,#REF!,AL:AL)</f>
        <v>0</v>
      </c>
      <c r="AM2" s="58">
        <f>SUMIF($H:$H,#REF!,AM:AM)</f>
        <v>0</v>
      </c>
      <c r="AN2" s="58">
        <f>SUMIF($H:$H,#REF!,AN:AN)</f>
        <v>0</v>
      </c>
      <c r="AO2" s="65"/>
    </row>
    <row r="3" s="176" customFormat="1" ht="18" customHeight="1" spans="1:41">
      <c r="A3" s="193"/>
      <c r="B3" s="194"/>
      <c r="C3" s="195"/>
      <c r="D3" s="196" t="s">
        <v>34</v>
      </c>
      <c r="E3" s="197"/>
      <c r="F3" s="198"/>
      <c r="G3" s="199"/>
      <c r="H3" s="200" t="s">
        <v>35</v>
      </c>
      <c r="I3" s="223"/>
      <c r="J3" s="58">
        <f>SUMIF($H:$H,#REF!,J:J)</f>
        <v>0</v>
      </c>
      <c r="K3" s="58">
        <f>SUMIF($H:$H,#REF!,K:K)</f>
        <v>0</v>
      </c>
      <c r="L3" s="58">
        <f>SUMIF($H:$H,#REF!,L:L)</f>
        <v>0</v>
      </c>
      <c r="M3" s="58">
        <f>SUMIF($H:$H,#REF!,M:M)</f>
        <v>0</v>
      </c>
      <c r="N3" s="58">
        <f>SUMIF($H:$H,#REF!,N:N)</f>
        <v>0</v>
      </c>
      <c r="O3" s="58">
        <f>SUMIF($H:$H,#REF!,O:O)</f>
        <v>0</v>
      </c>
      <c r="P3" s="58">
        <f>SUMIF($H:$H,#REF!,P:P)</f>
        <v>0</v>
      </c>
      <c r="Q3" s="58">
        <f>SUMIF($H:$H,#REF!,Q:Q)</f>
        <v>0</v>
      </c>
      <c r="R3" s="58">
        <f>SUMIF($H:$H,#REF!,R:R)</f>
        <v>0</v>
      </c>
      <c r="S3" s="58">
        <f>SUMIF($H:$H,#REF!,S:S)</f>
        <v>0</v>
      </c>
      <c r="T3" s="58">
        <f>SUMIF($H:$H,#REF!,T:T)</f>
        <v>0</v>
      </c>
      <c r="U3" s="58">
        <f>SUMIF($H:$H,#REF!,U:U)</f>
        <v>0</v>
      </c>
      <c r="V3" s="58">
        <f>SUMIF($H:$H,#REF!,V:V)</f>
        <v>0</v>
      </c>
      <c r="W3" s="58">
        <f>SUMIF($H:$H,#REF!,W:W)</f>
        <v>0</v>
      </c>
      <c r="X3" s="58">
        <f>SUMIF($H:$H,#REF!,X:X)</f>
        <v>0</v>
      </c>
      <c r="Y3" s="58">
        <f>SUMIF($H:$H,#REF!,Y:Y)</f>
        <v>0</v>
      </c>
      <c r="Z3" s="58">
        <f>SUMIF($H:$H,#REF!,Z:Z)</f>
        <v>0</v>
      </c>
      <c r="AA3" s="58">
        <f>SUMIF($H:$H,#REF!,AA:AA)</f>
        <v>0</v>
      </c>
      <c r="AB3" s="58">
        <f>SUMIF($H:$H,#REF!,AB:AB)</f>
        <v>0</v>
      </c>
      <c r="AC3" s="58">
        <f>SUMIF($H:$H,#REF!,AC:AC)</f>
        <v>0</v>
      </c>
      <c r="AD3" s="58">
        <f>SUMIF($H:$H,#REF!,AD:AD)</f>
        <v>0</v>
      </c>
      <c r="AE3" s="58">
        <f>SUMIF($H:$H,#REF!,AE:AE)</f>
        <v>0</v>
      </c>
      <c r="AF3" s="58">
        <f>SUMIF($H:$H,#REF!,AF:AF)</f>
        <v>0</v>
      </c>
      <c r="AG3" s="58">
        <f>SUMIF($H:$H,#REF!,AG:AG)</f>
        <v>0</v>
      </c>
      <c r="AH3" s="58">
        <f>SUMIF($H:$H,#REF!,AH:AH)</f>
        <v>0</v>
      </c>
      <c r="AI3" s="58">
        <f>SUMIF($H:$H,#REF!,AI:AI)</f>
        <v>0</v>
      </c>
      <c r="AJ3" s="58">
        <f>SUMIF($H:$H,#REF!,AJ:AJ)</f>
        <v>0</v>
      </c>
      <c r="AK3" s="58">
        <f>SUMIF($H:$H,#REF!,AK:AK)</f>
        <v>0</v>
      </c>
      <c r="AL3" s="58">
        <f>SUMIF($H:$H,#REF!,AL:AL)</f>
        <v>0</v>
      </c>
      <c r="AM3" s="58">
        <f>SUMIF($H:$H,#REF!,AM:AM)</f>
        <v>0</v>
      </c>
      <c r="AN3" s="58">
        <f>SUMIF($H:$H,#REF!,AN:AN)</f>
        <v>0</v>
      </c>
      <c r="AO3" s="65"/>
    </row>
    <row r="4" s="151" customFormat="1" ht="26.1" customHeight="1" spans="1:41">
      <c r="A4" s="201" t="s">
        <v>36</v>
      </c>
      <c r="B4" s="202" t="s">
        <v>2</v>
      </c>
      <c r="C4" s="203" t="s">
        <v>37</v>
      </c>
      <c r="D4" s="203" t="s">
        <v>38</v>
      </c>
      <c r="E4" s="203" t="s">
        <v>39</v>
      </c>
      <c r="F4" s="203" t="s">
        <v>40</v>
      </c>
      <c r="G4" s="204" t="s">
        <v>6</v>
      </c>
      <c r="H4" s="205" t="s">
        <v>41</v>
      </c>
      <c r="I4" s="224" t="s">
        <v>42</v>
      </c>
      <c r="J4" s="162">
        <f>'302槽型'!J4</f>
        <v>46023</v>
      </c>
      <c r="K4" s="162">
        <f>'302槽型'!K4</f>
        <v>46024</v>
      </c>
      <c r="L4" s="162">
        <f>'302槽型'!L4</f>
        <v>46025</v>
      </c>
      <c r="M4" s="162">
        <f>'302槽型'!M4</f>
        <v>46026</v>
      </c>
      <c r="N4" s="60">
        <f>'302槽型'!N4</f>
        <v>46027</v>
      </c>
      <c r="O4" s="162">
        <f>'302槽型'!O4</f>
        <v>46028</v>
      </c>
      <c r="P4" s="162">
        <f>'302槽型'!P4</f>
        <v>46029</v>
      </c>
      <c r="Q4" s="162">
        <f>'302槽型'!Q4</f>
        <v>46030</v>
      </c>
      <c r="R4" s="162">
        <f>'302槽型'!R4</f>
        <v>46031</v>
      </c>
      <c r="S4" s="162">
        <f>'302槽型'!S4</f>
        <v>46032</v>
      </c>
      <c r="T4" s="162">
        <f>'302槽型'!T4</f>
        <v>46033</v>
      </c>
      <c r="U4" s="162">
        <f>'302槽型'!U4</f>
        <v>46034</v>
      </c>
      <c r="V4" s="162">
        <f>'302槽型'!V4</f>
        <v>46035</v>
      </c>
      <c r="W4" s="162">
        <f>'302槽型'!W4</f>
        <v>46036</v>
      </c>
      <c r="X4" s="162">
        <f>'302槽型'!X4</f>
        <v>46037</v>
      </c>
      <c r="Y4" s="162">
        <f>'302槽型'!Y4</f>
        <v>46038</v>
      </c>
      <c r="Z4" s="162">
        <f>'302槽型'!Z4</f>
        <v>46039</v>
      </c>
      <c r="AA4" s="162">
        <f>'302槽型'!AA4</f>
        <v>46040</v>
      </c>
      <c r="AB4" s="162">
        <f>'302槽型'!AB4</f>
        <v>46041</v>
      </c>
      <c r="AC4" s="162">
        <f>'302槽型'!AC4</f>
        <v>46042</v>
      </c>
      <c r="AD4" s="162">
        <f>'302槽型'!AD4</f>
        <v>46043</v>
      </c>
      <c r="AE4" s="162">
        <f>'302槽型'!AE4</f>
        <v>46044</v>
      </c>
      <c r="AF4" s="162">
        <f>'302槽型'!AF4</f>
        <v>46045</v>
      </c>
      <c r="AG4" s="162">
        <f>'302槽型'!AG4</f>
        <v>46046</v>
      </c>
      <c r="AH4" s="162">
        <f>'302槽型'!AH4</f>
        <v>46047</v>
      </c>
      <c r="AI4" s="162">
        <f>'302槽型'!AI4</f>
        <v>46048</v>
      </c>
      <c r="AJ4" s="162">
        <f>'302槽型'!AJ4</f>
        <v>46049</v>
      </c>
      <c r="AK4" s="162">
        <f>'302槽型'!AK4</f>
        <v>46050</v>
      </c>
      <c r="AL4" s="162">
        <f>'302槽型'!AL4</f>
        <v>46051</v>
      </c>
      <c r="AM4" s="162">
        <f>'302槽型'!AM4</f>
        <v>46052</v>
      </c>
      <c r="AN4" s="162">
        <f>'302槽型'!AN4</f>
        <v>46053</v>
      </c>
      <c r="AO4" s="66"/>
    </row>
    <row r="5" s="177" customFormat="1" ht="18.95" customHeight="1" spans="1:41">
      <c r="A5" s="206">
        <v>1</v>
      </c>
      <c r="B5" s="207" t="s">
        <v>13</v>
      </c>
      <c r="C5" s="208" t="s">
        <v>222</v>
      </c>
      <c r="D5" s="209" t="s">
        <v>44</v>
      </c>
      <c r="E5" s="210">
        <v>87701</v>
      </c>
      <c r="F5" s="211" t="s">
        <v>45</v>
      </c>
      <c r="G5" s="39">
        <f>E5+I5-I6</f>
        <v>86701</v>
      </c>
      <c r="H5" s="40" t="s">
        <v>46</v>
      </c>
      <c r="I5" s="40">
        <f t="shared" ref="I5:I8" si="0">SUM(J5:AO5)</f>
        <v>0</v>
      </c>
      <c r="J5" s="225"/>
      <c r="K5" s="225"/>
      <c r="L5" s="225"/>
      <c r="M5" s="225"/>
      <c r="N5" s="226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67"/>
    </row>
    <row r="6" s="178" customFormat="1" ht="18.95" customHeight="1" spans="1:41">
      <c r="A6" s="212"/>
      <c r="B6" s="207"/>
      <c r="C6" s="213"/>
      <c r="D6" s="209"/>
      <c r="E6" s="214"/>
      <c r="F6" s="215"/>
      <c r="G6" s="45"/>
      <c r="H6" s="46" t="s">
        <v>47</v>
      </c>
      <c r="I6" s="46">
        <f t="shared" si="0"/>
        <v>1000</v>
      </c>
      <c r="J6" s="227"/>
      <c r="K6" s="227"/>
      <c r="L6" s="227"/>
      <c r="M6" s="227"/>
      <c r="N6" s="58"/>
      <c r="O6" s="227"/>
      <c r="P6" s="58"/>
      <c r="Q6" s="227"/>
      <c r="R6" s="227"/>
      <c r="S6" s="227"/>
      <c r="T6" s="227"/>
      <c r="U6" s="227"/>
      <c r="V6" s="227"/>
      <c r="W6" s="227"/>
      <c r="X6" s="227"/>
      <c r="Y6" s="227">
        <v>1000</v>
      </c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65"/>
    </row>
    <row r="7" s="177" customFormat="1" ht="18.95" customHeight="1" spans="1:41">
      <c r="A7" s="206">
        <v>2</v>
      </c>
      <c r="B7" s="34" t="s">
        <v>13</v>
      </c>
      <c r="C7" s="35" t="s">
        <v>222</v>
      </c>
      <c r="D7" s="47" t="s">
        <v>175</v>
      </c>
      <c r="E7" s="210">
        <v>109648</v>
      </c>
      <c r="F7" s="48" t="s">
        <v>45</v>
      </c>
      <c r="G7" s="39">
        <f>E7+I7-I8</f>
        <v>109648</v>
      </c>
      <c r="H7" s="40" t="s">
        <v>46</v>
      </c>
      <c r="I7" s="40">
        <f t="shared" si="0"/>
        <v>0</v>
      </c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67"/>
    </row>
    <row r="8" s="178" customFormat="1" ht="18.95" customHeight="1" spans="1:41">
      <c r="A8" s="212"/>
      <c r="B8" s="34"/>
      <c r="C8" s="42"/>
      <c r="D8" s="46"/>
      <c r="E8" s="214"/>
      <c r="F8" s="49"/>
      <c r="G8" s="45"/>
      <c r="H8" s="46" t="s">
        <v>47</v>
      </c>
      <c r="I8" s="46">
        <f t="shared" ref="I8:I38" si="1">SUM(J8:AO8)</f>
        <v>0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65"/>
    </row>
    <row r="9" s="177" customFormat="1" ht="18.95" customHeight="1" spans="1:41">
      <c r="A9" s="206">
        <v>3</v>
      </c>
      <c r="B9" s="34" t="s">
        <v>13</v>
      </c>
      <c r="C9" s="35" t="s">
        <v>223</v>
      </c>
      <c r="D9" s="47" t="s">
        <v>175</v>
      </c>
      <c r="E9" s="210">
        <v>11200</v>
      </c>
      <c r="F9" s="48" t="s">
        <v>45</v>
      </c>
      <c r="G9" s="39">
        <f t="shared" ref="G9:G13" si="2">E9+I9-I10</f>
        <v>11200</v>
      </c>
      <c r="H9" s="40" t="s">
        <v>46</v>
      </c>
      <c r="I9" s="40">
        <f t="shared" si="1"/>
        <v>0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67"/>
    </row>
    <row r="10" s="178" customFormat="1" ht="18.95" customHeight="1" spans="1:41">
      <c r="A10" s="212"/>
      <c r="B10" s="34"/>
      <c r="C10" s="42"/>
      <c r="D10" s="46"/>
      <c r="E10" s="214"/>
      <c r="F10" s="49"/>
      <c r="G10" s="45"/>
      <c r="H10" s="46" t="s">
        <v>47</v>
      </c>
      <c r="I10" s="46">
        <f t="shared" si="1"/>
        <v>0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65"/>
    </row>
    <row r="11" s="177" customFormat="1" ht="18.95" customHeight="1" spans="1:41">
      <c r="A11" s="206">
        <v>4</v>
      </c>
      <c r="B11" s="207" t="s">
        <v>13</v>
      </c>
      <c r="C11" s="208" t="s">
        <v>223</v>
      </c>
      <c r="D11" s="209" t="s">
        <v>44</v>
      </c>
      <c r="E11" s="210">
        <v>96122</v>
      </c>
      <c r="F11" s="211" t="s">
        <v>45</v>
      </c>
      <c r="G11" s="39">
        <f t="shared" si="2"/>
        <v>90102</v>
      </c>
      <c r="H11" s="40" t="s">
        <v>46</v>
      </c>
      <c r="I11" s="40">
        <f t="shared" si="1"/>
        <v>0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67"/>
    </row>
    <row r="12" s="178" customFormat="1" ht="18.95" customHeight="1" spans="1:41">
      <c r="A12" s="212"/>
      <c r="B12" s="207"/>
      <c r="C12" s="213"/>
      <c r="D12" s="209"/>
      <c r="E12" s="214"/>
      <c r="F12" s="215"/>
      <c r="G12" s="45"/>
      <c r="H12" s="46" t="s">
        <v>47</v>
      </c>
      <c r="I12" s="46">
        <f t="shared" si="1"/>
        <v>6020</v>
      </c>
      <c r="J12" s="58"/>
      <c r="K12" s="58"/>
      <c r="L12" s="58"/>
      <c r="M12" s="58"/>
      <c r="N12" s="58"/>
      <c r="O12" s="58"/>
      <c r="P12" s="58"/>
      <c r="Q12" s="58">
        <v>1000</v>
      </c>
      <c r="R12" s="58"/>
      <c r="S12" s="58">
        <v>20</v>
      </c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>
        <v>5000</v>
      </c>
      <c r="AL12" s="58"/>
      <c r="AM12" s="58"/>
      <c r="AN12" s="58"/>
      <c r="AO12" s="65"/>
    </row>
    <row r="13" s="177" customFormat="1" ht="18.95" customHeight="1" spans="1:41">
      <c r="A13" s="206">
        <v>5</v>
      </c>
      <c r="B13" s="34" t="s">
        <v>13</v>
      </c>
      <c r="C13" s="35" t="s">
        <v>223</v>
      </c>
      <c r="D13" s="47" t="s">
        <v>172</v>
      </c>
      <c r="E13" s="210">
        <v>28</v>
      </c>
      <c r="F13" s="48" t="s">
        <v>45</v>
      </c>
      <c r="G13" s="39">
        <f t="shared" si="2"/>
        <v>28</v>
      </c>
      <c r="H13" s="40" t="s">
        <v>46</v>
      </c>
      <c r="I13" s="40">
        <f t="shared" si="1"/>
        <v>0</v>
      </c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67"/>
    </row>
    <row r="14" s="178" customFormat="1" ht="18.95" customHeight="1" spans="1:41">
      <c r="A14" s="212"/>
      <c r="B14" s="34"/>
      <c r="C14" s="42"/>
      <c r="D14" s="46"/>
      <c r="E14" s="214"/>
      <c r="F14" s="49"/>
      <c r="G14" s="45"/>
      <c r="H14" s="46" t="s">
        <v>47</v>
      </c>
      <c r="I14" s="46">
        <f t="shared" si="1"/>
        <v>0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65"/>
    </row>
    <row r="15" s="177" customFormat="1" ht="18.95" customHeight="1" spans="1:41">
      <c r="A15" s="206">
        <v>6</v>
      </c>
      <c r="B15" s="84" t="s">
        <v>224</v>
      </c>
      <c r="C15" s="35" t="s">
        <v>225</v>
      </c>
      <c r="D15" s="47" t="s">
        <v>44</v>
      </c>
      <c r="E15" s="210">
        <v>640</v>
      </c>
      <c r="F15" s="48" t="s">
        <v>45</v>
      </c>
      <c r="G15" s="39">
        <f>E15+I15-I16</f>
        <v>640</v>
      </c>
      <c r="H15" s="40" t="s">
        <v>46</v>
      </c>
      <c r="I15" s="40">
        <f t="shared" si="1"/>
        <v>0</v>
      </c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67"/>
    </row>
    <row r="16" s="178" customFormat="1" ht="18.95" customHeight="1" spans="1:41">
      <c r="A16" s="212"/>
      <c r="B16" s="84"/>
      <c r="C16" s="42"/>
      <c r="D16" s="46"/>
      <c r="E16" s="214"/>
      <c r="F16" s="49"/>
      <c r="G16" s="45"/>
      <c r="H16" s="46" t="s">
        <v>47</v>
      </c>
      <c r="I16" s="46">
        <f t="shared" si="1"/>
        <v>0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65"/>
    </row>
    <row r="17" s="177" customFormat="1" ht="18.95" customHeight="1" spans="1:41">
      <c r="A17" s="206">
        <v>7</v>
      </c>
      <c r="B17" s="84" t="s">
        <v>224</v>
      </c>
      <c r="C17" s="35" t="s">
        <v>225</v>
      </c>
      <c r="D17" s="47" t="s">
        <v>172</v>
      </c>
      <c r="E17" s="210">
        <v>385</v>
      </c>
      <c r="F17" s="48" t="s">
        <v>45</v>
      </c>
      <c r="G17" s="39">
        <f>E17+I17-I18</f>
        <v>385</v>
      </c>
      <c r="H17" s="40" t="s">
        <v>46</v>
      </c>
      <c r="I17" s="40">
        <f t="shared" si="1"/>
        <v>0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67"/>
    </row>
    <row r="18" s="178" customFormat="1" ht="18.95" customHeight="1" spans="1:41">
      <c r="A18" s="212"/>
      <c r="B18" s="84"/>
      <c r="C18" s="42"/>
      <c r="D18" s="46"/>
      <c r="E18" s="214"/>
      <c r="F18" s="49"/>
      <c r="G18" s="45"/>
      <c r="H18" s="46" t="s">
        <v>47</v>
      </c>
      <c r="I18" s="46">
        <f t="shared" si="1"/>
        <v>0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65"/>
    </row>
    <row r="19" s="177" customFormat="1" ht="18.95" customHeight="1" spans="1:41">
      <c r="A19" s="206">
        <v>8</v>
      </c>
      <c r="B19" s="207" t="s">
        <v>13</v>
      </c>
      <c r="C19" s="208" t="s">
        <v>85</v>
      </c>
      <c r="D19" s="47" t="s">
        <v>175</v>
      </c>
      <c r="E19" s="210">
        <v>62898</v>
      </c>
      <c r="F19" s="211" t="s">
        <v>45</v>
      </c>
      <c r="G19" s="39">
        <f t="shared" ref="G19:G23" si="3">E19+I19-I20</f>
        <v>62898</v>
      </c>
      <c r="H19" s="40" t="s">
        <v>46</v>
      </c>
      <c r="I19" s="40">
        <f t="shared" si="1"/>
        <v>0</v>
      </c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67"/>
    </row>
    <row r="20" s="178" customFormat="1" ht="18.95" customHeight="1" spans="1:41">
      <c r="A20" s="212"/>
      <c r="B20" s="207"/>
      <c r="C20" s="213"/>
      <c r="D20" s="46"/>
      <c r="E20" s="214"/>
      <c r="F20" s="215"/>
      <c r="G20" s="45"/>
      <c r="H20" s="46" t="s">
        <v>47</v>
      </c>
      <c r="I20" s="46">
        <f t="shared" si="1"/>
        <v>0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65"/>
    </row>
    <row r="21" s="177" customFormat="1" ht="18.95" customHeight="1" spans="1:41">
      <c r="A21" s="206">
        <v>9</v>
      </c>
      <c r="B21" s="207" t="s">
        <v>13</v>
      </c>
      <c r="C21" s="208" t="s">
        <v>85</v>
      </c>
      <c r="D21" s="209" t="s">
        <v>44</v>
      </c>
      <c r="E21" s="210">
        <v>40962</v>
      </c>
      <c r="F21" s="211" t="s">
        <v>45</v>
      </c>
      <c r="G21" s="39">
        <f t="shared" si="3"/>
        <v>40942</v>
      </c>
      <c r="H21" s="40" t="s">
        <v>46</v>
      </c>
      <c r="I21" s="40">
        <f t="shared" si="1"/>
        <v>0</v>
      </c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67"/>
    </row>
    <row r="22" s="178" customFormat="1" ht="18.95" customHeight="1" spans="1:41">
      <c r="A22" s="212"/>
      <c r="B22" s="207"/>
      <c r="C22" s="213"/>
      <c r="D22" s="209"/>
      <c r="E22" s="214"/>
      <c r="F22" s="215"/>
      <c r="G22" s="45"/>
      <c r="H22" s="46" t="s">
        <v>47</v>
      </c>
      <c r="I22" s="46">
        <f t="shared" si="1"/>
        <v>20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>
        <v>20</v>
      </c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65"/>
    </row>
    <row r="23" s="177" customFormat="1" ht="18.95" customHeight="1" spans="1:41">
      <c r="A23" s="206">
        <v>10</v>
      </c>
      <c r="B23" s="216" t="s">
        <v>224</v>
      </c>
      <c r="C23" s="208" t="s">
        <v>226</v>
      </c>
      <c r="D23" s="47" t="s">
        <v>44</v>
      </c>
      <c r="E23" s="210">
        <v>1250</v>
      </c>
      <c r="F23" s="211" t="s">
        <v>45</v>
      </c>
      <c r="G23" s="39">
        <f t="shared" si="3"/>
        <v>1250</v>
      </c>
      <c r="H23" s="40" t="s">
        <v>46</v>
      </c>
      <c r="I23" s="40">
        <f t="shared" si="1"/>
        <v>0</v>
      </c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67"/>
    </row>
    <row r="24" s="178" customFormat="1" ht="18.95" customHeight="1" spans="1:41">
      <c r="A24" s="212"/>
      <c r="B24" s="216"/>
      <c r="C24" s="213"/>
      <c r="D24" s="46"/>
      <c r="E24" s="214"/>
      <c r="F24" s="215"/>
      <c r="G24" s="45"/>
      <c r="H24" s="46" t="s">
        <v>47</v>
      </c>
      <c r="I24" s="46">
        <f t="shared" si="1"/>
        <v>0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65"/>
    </row>
    <row r="25" s="177" customFormat="1" ht="18.95" customHeight="1" spans="1:41">
      <c r="A25" s="206">
        <v>11</v>
      </c>
      <c r="B25" s="216" t="s">
        <v>224</v>
      </c>
      <c r="C25" s="208" t="s">
        <v>226</v>
      </c>
      <c r="D25" s="47" t="s">
        <v>172</v>
      </c>
      <c r="E25" s="210">
        <v>400</v>
      </c>
      <c r="F25" s="211" t="s">
        <v>45</v>
      </c>
      <c r="G25" s="39">
        <f>E25+I25-I26</f>
        <v>400</v>
      </c>
      <c r="H25" s="40" t="s">
        <v>46</v>
      </c>
      <c r="I25" s="40">
        <f t="shared" si="1"/>
        <v>0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67"/>
    </row>
    <row r="26" s="178" customFormat="1" ht="18.95" customHeight="1" spans="1:41">
      <c r="A26" s="212"/>
      <c r="B26" s="216"/>
      <c r="C26" s="213"/>
      <c r="D26" s="46"/>
      <c r="E26" s="214"/>
      <c r="F26" s="215"/>
      <c r="G26" s="45"/>
      <c r="H26" s="46" t="s">
        <v>47</v>
      </c>
      <c r="I26" s="46">
        <f t="shared" si="1"/>
        <v>0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65"/>
    </row>
    <row r="27" s="177" customFormat="1" ht="18.95" customHeight="1" spans="1:41">
      <c r="A27" s="206">
        <v>12</v>
      </c>
      <c r="B27" s="207" t="s">
        <v>13</v>
      </c>
      <c r="C27" s="208" t="s">
        <v>227</v>
      </c>
      <c r="D27" s="209" t="s">
        <v>44</v>
      </c>
      <c r="E27" s="210">
        <v>31653</v>
      </c>
      <c r="F27" s="211" t="s">
        <v>45</v>
      </c>
      <c r="G27" s="39">
        <f t="shared" ref="G27:G31" si="4">E27+I27-I28</f>
        <v>28643</v>
      </c>
      <c r="H27" s="40" t="s">
        <v>46</v>
      </c>
      <c r="I27" s="40">
        <f t="shared" si="1"/>
        <v>0</v>
      </c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67"/>
    </row>
    <row r="28" s="178" customFormat="1" ht="18.95" customHeight="1" spans="1:41">
      <c r="A28" s="212"/>
      <c r="B28" s="207"/>
      <c r="C28" s="213"/>
      <c r="D28" s="209"/>
      <c r="E28" s="214"/>
      <c r="F28" s="215"/>
      <c r="G28" s="45"/>
      <c r="H28" s="46" t="s">
        <v>47</v>
      </c>
      <c r="I28" s="46">
        <f t="shared" si="1"/>
        <v>3010</v>
      </c>
      <c r="J28" s="58"/>
      <c r="K28" s="58"/>
      <c r="L28" s="58">
        <v>2000</v>
      </c>
      <c r="M28" s="58"/>
      <c r="N28" s="58"/>
      <c r="O28" s="58"/>
      <c r="P28" s="58"/>
      <c r="Q28" s="58">
        <v>1000</v>
      </c>
      <c r="R28" s="58"/>
      <c r="S28" s="58"/>
      <c r="T28" s="58"/>
      <c r="U28" s="58"/>
      <c r="V28" s="58">
        <v>10</v>
      </c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65"/>
    </row>
    <row r="29" s="177" customFormat="1" ht="18.95" customHeight="1" spans="1:41">
      <c r="A29" s="206">
        <v>13</v>
      </c>
      <c r="B29" s="34" t="s">
        <v>13</v>
      </c>
      <c r="C29" s="35" t="s">
        <v>227</v>
      </c>
      <c r="D29" s="47" t="s">
        <v>175</v>
      </c>
      <c r="E29" s="210">
        <v>17665</v>
      </c>
      <c r="F29" s="48" t="s">
        <v>45</v>
      </c>
      <c r="G29" s="39">
        <f t="shared" si="4"/>
        <v>12665</v>
      </c>
      <c r="H29" s="40" t="s">
        <v>46</v>
      </c>
      <c r="I29" s="40">
        <f t="shared" si="1"/>
        <v>0</v>
      </c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67"/>
    </row>
    <row r="30" s="178" customFormat="1" ht="18.95" customHeight="1" spans="1:41">
      <c r="A30" s="212"/>
      <c r="B30" s="34"/>
      <c r="C30" s="42"/>
      <c r="D30" s="46"/>
      <c r="E30" s="214"/>
      <c r="F30" s="49"/>
      <c r="G30" s="45"/>
      <c r="H30" s="46" t="s">
        <v>47</v>
      </c>
      <c r="I30" s="46">
        <f t="shared" si="1"/>
        <v>5000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>
        <v>5000</v>
      </c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65"/>
    </row>
    <row r="31" s="177" customFormat="1" ht="18.95" customHeight="1" spans="1:41">
      <c r="A31" s="206">
        <v>14</v>
      </c>
      <c r="B31" s="34" t="s">
        <v>13</v>
      </c>
      <c r="C31" s="35" t="s">
        <v>227</v>
      </c>
      <c r="D31" s="47" t="s">
        <v>172</v>
      </c>
      <c r="E31" s="210">
        <v>15</v>
      </c>
      <c r="F31" s="48" t="s">
        <v>45</v>
      </c>
      <c r="G31" s="39">
        <f t="shared" si="4"/>
        <v>15</v>
      </c>
      <c r="H31" s="40" t="s">
        <v>46</v>
      </c>
      <c r="I31" s="40">
        <f t="shared" si="1"/>
        <v>0</v>
      </c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67"/>
    </row>
    <row r="32" s="178" customFormat="1" ht="18.95" customHeight="1" spans="1:41">
      <c r="A32" s="212"/>
      <c r="B32" s="34"/>
      <c r="C32" s="42"/>
      <c r="D32" s="46"/>
      <c r="E32" s="214"/>
      <c r="F32" s="49"/>
      <c r="G32" s="45"/>
      <c r="H32" s="46" t="s">
        <v>47</v>
      </c>
      <c r="I32" s="46">
        <f t="shared" si="1"/>
        <v>0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65"/>
    </row>
    <row r="33" s="177" customFormat="1" ht="18.95" customHeight="1" spans="1:41">
      <c r="A33" s="206">
        <v>15</v>
      </c>
      <c r="B33" s="216" t="s">
        <v>224</v>
      </c>
      <c r="C33" s="208" t="s">
        <v>228</v>
      </c>
      <c r="D33" s="217" t="s">
        <v>44</v>
      </c>
      <c r="E33" s="210">
        <v>1060</v>
      </c>
      <c r="F33" s="211" t="s">
        <v>45</v>
      </c>
      <c r="G33" s="39">
        <f>E33+I33-I34</f>
        <v>1060</v>
      </c>
      <c r="H33" s="40" t="s">
        <v>46</v>
      </c>
      <c r="I33" s="40">
        <f t="shared" si="1"/>
        <v>0</v>
      </c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67"/>
    </row>
    <row r="34" s="178" customFormat="1" ht="18.95" customHeight="1" spans="1:41">
      <c r="A34" s="212"/>
      <c r="B34" s="216"/>
      <c r="C34" s="213"/>
      <c r="D34" s="209"/>
      <c r="E34" s="214"/>
      <c r="F34" s="215"/>
      <c r="G34" s="45"/>
      <c r="H34" s="46" t="s">
        <v>47</v>
      </c>
      <c r="I34" s="46">
        <f t="shared" si="1"/>
        <v>0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65"/>
    </row>
    <row r="35" s="177" customFormat="1" ht="18.95" customHeight="1" spans="1:41">
      <c r="A35" s="206">
        <v>16</v>
      </c>
      <c r="B35" s="216" t="s">
        <v>224</v>
      </c>
      <c r="C35" s="208" t="s">
        <v>228</v>
      </c>
      <c r="D35" s="217" t="s">
        <v>172</v>
      </c>
      <c r="E35" s="210">
        <v>1810</v>
      </c>
      <c r="F35" s="211" t="s">
        <v>45</v>
      </c>
      <c r="G35" s="39">
        <f>E35+I35-I36</f>
        <v>1810</v>
      </c>
      <c r="H35" s="40" t="s">
        <v>46</v>
      </c>
      <c r="I35" s="40">
        <f t="shared" si="1"/>
        <v>0</v>
      </c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67"/>
    </row>
    <row r="36" s="178" customFormat="1" ht="18.95" customHeight="1" spans="1:41">
      <c r="A36" s="212"/>
      <c r="B36" s="216"/>
      <c r="C36" s="213"/>
      <c r="D36" s="209"/>
      <c r="E36" s="214"/>
      <c r="F36" s="215"/>
      <c r="G36" s="45"/>
      <c r="H36" s="46" t="s">
        <v>47</v>
      </c>
      <c r="I36" s="46">
        <f t="shared" si="1"/>
        <v>0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65"/>
    </row>
    <row r="37" s="177" customFormat="1" ht="18.95" customHeight="1" spans="1:41">
      <c r="A37" s="206">
        <v>17</v>
      </c>
      <c r="B37" s="216" t="s">
        <v>224</v>
      </c>
      <c r="C37" s="208" t="s">
        <v>228</v>
      </c>
      <c r="D37" s="217" t="s">
        <v>175</v>
      </c>
      <c r="E37" s="210">
        <v>5840</v>
      </c>
      <c r="F37" s="211" t="s">
        <v>45</v>
      </c>
      <c r="G37" s="39">
        <f>E37+I37-I38</f>
        <v>5840</v>
      </c>
      <c r="H37" s="40" t="s">
        <v>46</v>
      </c>
      <c r="I37" s="40">
        <f t="shared" si="1"/>
        <v>0</v>
      </c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67"/>
    </row>
    <row r="38" s="178" customFormat="1" ht="18.95" customHeight="1" spans="1:41">
      <c r="A38" s="212"/>
      <c r="B38" s="216"/>
      <c r="C38" s="213"/>
      <c r="D38" s="209"/>
      <c r="E38" s="214"/>
      <c r="F38" s="215"/>
      <c r="G38" s="45"/>
      <c r="H38" s="46" t="s">
        <v>47</v>
      </c>
      <c r="I38" s="46">
        <f t="shared" si="1"/>
        <v>0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65"/>
    </row>
    <row r="39" s="177" customFormat="1" ht="18" customHeight="1" spans="1:41">
      <c r="A39" s="206">
        <v>18</v>
      </c>
      <c r="B39" s="207" t="s">
        <v>13</v>
      </c>
      <c r="C39" s="208" t="s">
        <v>120</v>
      </c>
      <c r="D39" s="209" t="s">
        <v>44</v>
      </c>
      <c r="E39" s="210">
        <v>41844</v>
      </c>
      <c r="F39" s="211" t="s">
        <v>45</v>
      </c>
      <c r="G39" s="39">
        <f t="shared" ref="G39:G43" si="5">E39+I39-I40</f>
        <v>41832</v>
      </c>
      <c r="H39" s="40" t="s">
        <v>46</v>
      </c>
      <c r="I39" s="40">
        <f t="shared" ref="I39:I58" si="6">SUM(J39:AO39)</f>
        <v>0</v>
      </c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67"/>
    </row>
    <row r="40" s="178" customFormat="1" ht="18.95" customHeight="1" spans="1:41">
      <c r="A40" s="212"/>
      <c r="B40" s="207"/>
      <c r="C40" s="213"/>
      <c r="D40" s="209"/>
      <c r="E40" s="214"/>
      <c r="F40" s="215"/>
      <c r="G40" s="45"/>
      <c r="H40" s="46" t="s">
        <v>47</v>
      </c>
      <c r="I40" s="46">
        <f t="shared" si="6"/>
        <v>12</v>
      </c>
      <c r="J40" s="58"/>
      <c r="K40" s="58"/>
      <c r="L40" s="58"/>
      <c r="M40" s="58"/>
      <c r="N40" s="58"/>
      <c r="O40" s="58"/>
      <c r="P40" s="58">
        <v>2</v>
      </c>
      <c r="Q40" s="58"/>
      <c r="R40" s="58"/>
      <c r="S40" s="58"/>
      <c r="T40" s="58"/>
      <c r="U40" s="58"/>
      <c r="V40" s="58">
        <v>10</v>
      </c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65"/>
    </row>
    <row r="41" s="177" customFormat="1" ht="18.95" customHeight="1" spans="1:41">
      <c r="A41" s="206">
        <v>19</v>
      </c>
      <c r="B41" s="34" t="s">
        <v>13</v>
      </c>
      <c r="C41" s="35" t="s">
        <v>120</v>
      </c>
      <c r="D41" s="47" t="s">
        <v>175</v>
      </c>
      <c r="E41" s="210">
        <v>66373</v>
      </c>
      <c r="F41" s="48" t="s">
        <v>45</v>
      </c>
      <c r="G41" s="39">
        <f t="shared" si="5"/>
        <v>66373</v>
      </c>
      <c r="H41" s="40" t="s">
        <v>46</v>
      </c>
      <c r="I41" s="40">
        <f t="shared" si="6"/>
        <v>0</v>
      </c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67"/>
    </row>
    <row r="42" s="178" customFormat="1" ht="18.95" customHeight="1" spans="1:41">
      <c r="A42" s="212"/>
      <c r="B42" s="34"/>
      <c r="C42" s="42"/>
      <c r="D42" s="46"/>
      <c r="E42" s="214"/>
      <c r="F42" s="49"/>
      <c r="G42" s="45"/>
      <c r="H42" s="46" t="s">
        <v>47</v>
      </c>
      <c r="I42" s="46">
        <f t="shared" si="6"/>
        <v>0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65"/>
    </row>
    <row r="43" s="177" customFormat="1" ht="18.95" customHeight="1" spans="1:41">
      <c r="A43" s="206">
        <v>20</v>
      </c>
      <c r="B43" s="34" t="s">
        <v>13</v>
      </c>
      <c r="C43" s="35" t="s">
        <v>120</v>
      </c>
      <c r="D43" s="47" t="s">
        <v>172</v>
      </c>
      <c r="E43" s="210">
        <v>30</v>
      </c>
      <c r="F43" s="48" t="s">
        <v>45</v>
      </c>
      <c r="G43" s="39">
        <f t="shared" si="5"/>
        <v>30</v>
      </c>
      <c r="H43" s="40" t="s">
        <v>46</v>
      </c>
      <c r="I43" s="40">
        <f t="shared" si="6"/>
        <v>0</v>
      </c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67"/>
    </row>
    <row r="44" s="178" customFormat="1" ht="18.95" customHeight="1" spans="1:41">
      <c r="A44" s="212"/>
      <c r="B44" s="34"/>
      <c r="C44" s="42"/>
      <c r="D44" s="46"/>
      <c r="E44" s="214"/>
      <c r="F44" s="49"/>
      <c r="G44" s="45"/>
      <c r="H44" s="46" t="s">
        <v>47</v>
      </c>
      <c r="I44" s="46">
        <f t="shared" si="6"/>
        <v>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65"/>
    </row>
    <row r="45" s="177" customFormat="1" ht="18.95" customHeight="1" spans="1:41">
      <c r="A45" s="206">
        <v>21</v>
      </c>
      <c r="B45" s="216" t="s">
        <v>224</v>
      </c>
      <c r="C45" s="35" t="s">
        <v>229</v>
      </c>
      <c r="D45" s="47" t="s">
        <v>44</v>
      </c>
      <c r="E45" s="210">
        <v>588</v>
      </c>
      <c r="F45" s="48" t="s">
        <v>45</v>
      </c>
      <c r="G45" s="39">
        <f t="shared" ref="G45:G49" si="7">E45+I45-I46</f>
        <v>588</v>
      </c>
      <c r="H45" s="40" t="s">
        <v>46</v>
      </c>
      <c r="I45" s="40">
        <f t="shared" si="6"/>
        <v>0</v>
      </c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67"/>
    </row>
    <row r="46" s="178" customFormat="1" ht="18.95" customHeight="1" spans="1:41">
      <c r="A46" s="212"/>
      <c r="B46" s="216"/>
      <c r="C46" s="42"/>
      <c r="D46" s="46"/>
      <c r="E46" s="214"/>
      <c r="F46" s="49"/>
      <c r="G46" s="45"/>
      <c r="H46" s="46" t="s">
        <v>47</v>
      </c>
      <c r="I46" s="46">
        <f t="shared" si="6"/>
        <v>0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65"/>
    </row>
    <row r="47" s="177" customFormat="1" ht="18.95" customHeight="1" spans="1:41">
      <c r="A47" s="206">
        <v>22</v>
      </c>
      <c r="B47" s="216" t="s">
        <v>224</v>
      </c>
      <c r="C47" s="35" t="s">
        <v>229</v>
      </c>
      <c r="D47" s="47" t="s">
        <v>175</v>
      </c>
      <c r="E47" s="210">
        <v>450</v>
      </c>
      <c r="F47" s="48" t="s">
        <v>45</v>
      </c>
      <c r="G47" s="39">
        <f t="shared" si="7"/>
        <v>450</v>
      </c>
      <c r="H47" s="40" t="s">
        <v>46</v>
      </c>
      <c r="I47" s="40">
        <f t="shared" si="6"/>
        <v>0</v>
      </c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67"/>
    </row>
    <row r="48" s="178" customFormat="1" ht="18.95" customHeight="1" spans="1:41">
      <c r="A48" s="212"/>
      <c r="B48" s="216"/>
      <c r="C48" s="42"/>
      <c r="D48" s="46"/>
      <c r="E48" s="214"/>
      <c r="F48" s="49"/>
      <c r="G48" s="45"/>
      <c r="H48" s="46" t="s">
        <v>47</v>
      </c>
      <c r="I48" s="46">
        <f t="shared" si="6"/>
        <v>0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65"/>
    </row>
    <row r="49" s="177" customFormat="1" ht="18.95" customHeight="1" spans="1:41">
      <c r="A49" s="206">
        <v>23</v>
      </c>
      <c r="B49" s="216" t="s">
        <v>224</v>
      </c>
      <c r="C49" s="35" t="s">
        <v>229</v>
      </c>
      <c r="D49" s="47" t="s">
        <v>230</v>
      </c>
      <c r="E49" s="210">
        <v>4300</v>
      </c>
      <c r="F49" s="48" t="s">
        <v>45</v>
      </c>
      <c r="G49" s="39">
        <f t="shared" si="7"/>
        <v>3800</v>
      </c>
      <c r="H49" s="40" t="s">
        <v>46</v>
      </c>
      <c r="I49" s="40">
        <f t="shared" si="6"/>
        <v>0</v>
      </c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67"/>
    </row>
    <row r="50" s="178" customFormat="1" ht="18.95" customHeight="1" spans="1:41">
      <c r="A50" s="212"/>
      <c r="B50" s="216"/>
      <c r="C50" s="42"/>
      <c r="D50" s="46"/>
      <c r="E50" s="214"/>
      <c r="F50" s="49"/>
      <c r="G50" s="45"/>
      <c r="H50" s="46" t="s">
        <v>47</v>
      </c>
      <c r="I50" s="46">
        <f t="shared" si="6"/>
        <v>500</v>
      </c>
      <c r="J50" s="58"/>
      <c r="K50" s="58"/>
      <c r="L50" s="58"/>
      <c r="M50" s="58"/>
      <c r="N50" s="58"/>
      <c r="O50" s="58"/>
      <c r="P50" s="58"/>
      <c r="Q50" s="58"/>
      <c r="R50" s="58"/>
      <c r="S50" s="58">
        <v>500</v>
      </c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65"/>
    </row>
    <row r="51" s="177" customFormat="1" ht="18.95" customHeight="1" spans="1:41">
      <c r="A51" s="206">
        <v>24</v>
      </c>
      <c r="B51" s="207" t="s">
        <v>13</v>
      </c>
      <c r="C51" s="208" t="s">
        <v>128</v>
      </c>
      <c r="D51" s="47" t="s">
        <v>175</v>
      </c>
      <c r="E51" s="210">
        <v>55225</v>
      </c>
      <c r="F51" s="211" t="s">
        <v>45</v>
      </c>
      <c r="G51" s="39">
        <f t="shared" ref="G51:G55" si="8">E51+I51-I52</f>
        <v>55225</v>
      </c>
      <c r="H51" s="40" t="s">
        <v>46</v>
      </c>
      <c r="I51" s="40">
        <f t="shared" si="6"/>
        <v>0</v>
      </c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67"/>
    </row>
    <row r="52" s="178" customFormat="1" ht="18.95" customHeight="1" spans="1:41">
      <c r="A52" s="212"/>
      <c r="B52" s="207"/>
      <c r="C52" s="213"/>
      <c r="D52" s="46"/>
      <c r="E52" s="214"/>
      <c r="F52" s="215"/>
      <c r="G52" s="45"/>
      <c r="H52" s="46" t="s">
        <v>47</v>
      </c>
      <c r="I52" s="46">
        <f t="shared" si="6"/>
        <v>0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65"/>
    </row>
    <row r="53" s="177" customFormat="1" ht="18.95" customHeight="1" spans="1:41">
      <c r="A53" s="206">
        <v>25</v>
      </c>
      <c r="B53" s="207" t="s">
        <v>13</v>
      </c>
      <c r="C53" s="208" t="s">
        <v>128</v>
      </c>
      <c r="D53" s="209" t="s">
        <v>44</v>
      </c>
      <c r="E53" s="210">
        <v>5801</v>
      </c>
      <c r="F53" s="211" t="s">
        <v>45</v>
      </c>
      <c r="G53" s="39">
        <f t="shared" si="8"/>
        <v>5701</v>
      </c>
      <c r="H53" s="40" t="s">
        <v>46</v>
      </c>
      <c r="I53" s="40">
        <f t="shared" si="6"/>
        <v>0</v>
      </c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67"/>
    </row>
    <row r="54" s="178" customFormat="1" ht="18.95" customHeight="1" spans="1:41">
      <c r="A54" s="212"/>
      <c r="B54" s="207"/>
      <c r="C54" s="213"/>
      <c r="D54" s="209"/>
      <c r="E54" s="214"/>
      <c r="F54" s="215"/>
      <c r="G54" s="45"/>
      <c r="H54" s="46" t="s">
        <v>47</v>
      </c>
      <c r="I54" s="46">
        <f t="shared" si="6"/>
        <v>100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>
        <v>100</v>
      </c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65"/>
    </row>
    <row r="55" s="177" customFormat="1" ht="18.95" customHeight="1" spans="1:41">
      <c r="A55" s="206">
        <v>26</v>
      </c>
      <c r="B55" s="216" t="s">
        <v>224</v>
      </c>
      <c r="C55" s="208" t="s">
        <v>130</v>
      </c>
      <c r="D55" s="209" t="s">
        <v>44</v>
      </c>
      <c r="E55" s="210">
        <v>25</v>
      </c>
      <c r="F55" s="211" t="s">
        <v>45</v>
      </c>
      <c r="G55" s="39">
        <f t="shared" si="8"/>
        <v>25</v>
      </c>
      <c r="H55" s="40" t="s">
        <v>46</v>
      </c>
      <c r="I55" s="40">
        <f t="shared" si="6"/>
        <v>0</v>
      </c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  <c r="AN55" s="226"/>
      <c r="AO55" s="67"/>
    </row>
    <row r="56" s="178" customFormat="1" ht="18.95" customHeight="1" spans="1:41">
      <c r="A56" s="212"/>
      <c r="B56" s="216"/>
      <c r="C56" s="213"/>
      <c r="D56" s="209"/>
      <c r="E56" s="214"/>
      <c r="F56" s="215"/>
      <c r="G56" s="45"/>
      <c r="H56" s="46" t="s">
        <v>47</v>
      </c>
      <c r="I56" s="46">
        <f t="shared" si="6"/>
        <v>0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65"/>
    </row>
    <row r="57" s="177" customFormat="1" ht="18.95" customHeight="1" spans="1:41">
      <c r="A57" s="206">
        <v>27</v>
      </c>
      <c r="B57" s="216" t="s">
        <v>224</v>
      </c>
      <c r="C57" s="208" t="s">
        <v>130</v>
      </c>
      <c r="D57" s="217" t="s">
        <v>172</v>
      </c>
      <c r="E57" s="210">
        <v>250</v>
      </c>
      <c r="F57" s="211" t="s">
        <v>45</v>
      </c>
      <c r="G57" s="39">
        <f>E57+I57-I58</f>
        <v>250</v>
      </c>
      <c r="H57" s="40" t="s">
        <v>46</v>
      </c>
      <c r="I57" s="40">
        <f t="shared" si="6"/>
        <v>0</v>
      </c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67"/>
    </row>
    <row r="58" s="178" customFormat="1" ht="18.95" customHeight="1" spans="1:41">
      <c r="A58" s="212"/>
      <c r="B58" s="216"/>
      <c r="C58" s="213"/>
      <c r="D58" s="209"/>
      <c r="E58" s="214"/>
      <c r="F58" s="215"/>
      <c r="G58" s="45"/>
      <c r="H58" s="46" t="s">
        <v>47</v>
      </c>
      <c r="I58" s="46">
        <f t="shared" si="6"/>
        <v>0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65"/>
    </row>
    <row r="59" s="177" customFormat="1" ht="18.95" customHeight="1" spans="1:41">
      <c r="A59" s="206">
        <v>28</v>
      </c>
      <c r="B59" s="207" t="s">
        <v>13</v>
      </c>
      <c r="C59" s="208" t="s">
        <v>231</v>
      </c>
      <c r="D59" s="209" t="s">
        <v>44</v>
      </c>
      <c r="E59" s="210">
        <v>8475</v>
      </c>
      <c r="F59" s="211" t="s">
        <v>45</v>
      </c>
      <c r="G59" s="39">
        <f t="shared" ref="G59:G63" si="9">E59+I59-I60</f>
        <v>8475</v>
      </c>
      <c r="H59" s="40" t="s">
        <v>46</v>
      </c>
      <c r="I59" s="40">
        <f t="shared" ref="I59:I70" si="10">SUM(J59:AO59)</f>
        <v>0</v>
      </c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67"/>
    </row>
    <row r="60" s="178" customFormat="1" ht="18.95" customHeight="1" spans="1:41">
      <c r="A60" s="212"/>
      <c r="B60" s="207"/>
      <c r="C60" s="213"/>
      <c r="D60" s="209"/>
      <c r="E60" s="214"/>
      <c r="F60" s="215"/>
      <c r="G60" s="45"/>
      <c r="H60" s="46" t="s">
        <v>47</v>
      </c>
      <c r="I60" s="46">
        <f t="shared" si="10"/>
        <v>0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65"/>
    </row>
    <row r="61" s="177" customFormat="1" ht="18.95" customHeight="1" spans="1:41">
      <c r="A61" s="206">
        <v>29</v>
      </c>
      <c r="B61" s="34" t="s">
        <v>13</v>
      </c>
      <c r="C61" s="35" t="s">
        <v>231</v>
      </c>
      <c r="D61" s="47" t="s">
        <v>175</v>
      </c>
      <c r="E61" s="210">
        <v>24848</v>
      </c>
      <c r="F61" s="48" t="s">
        <v>45</v>
      </c>
      <c r="G61" s="39">
        <f t="shared" si="9"/>
        <v>24848</v>
      </c>
      <c r="H61" s="40" t="s">
        <v>46</v>
      </c>
      <c r="I61" s="40">
        <f t="shared" si="10"/>
        <v>0</v>
      </c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67"/>
    </row>
    <row r="62" s="179" customFormat="1" ht="18.95" customHeight="1" spans="1:41">
      <c r="A62" s="212"/>
      <c r="B62" s="34"/>
      <c r="C62" s="42"/>
      <c r="D62" s="46"/>
      <c r="E62" s="214"/>
      <c r="F62" s="49"/>
      <c r="G62" s="45"/>
      <c r="H62" s="46" t="s">
        <v>47</v>
      </c>
      <c r="I62" s="46">
        <f t="shared" si="10"/>
        <v>0</v>
      </c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65"/>
    </row>
    <row r="63" s="177" customFormat="1" ht="18.95" customHeight="1" spans="1:41">
      <c r="A63" s="206">
        <v>30</v>
      </c>
      <c r="B63" s="216" t="s">
        <v>224</v>
      </c>
      <c r="C63" s="208" t="s">
        <v>232</v>
      </c>
      <c r="D63" s="209" t="s">
        <v>44</v>
      </c>
      <c r="E63" s="210">
        <v>60</v>
      </c>
      <c r="F63" s="211" t="s">
        <v>45</v>
      </c>
      <c r="G63" s="39">
        <f t="shared" si="9"/>
        <v>60</v>
      </c>
      <c r="H63" s="40" t="s">
        <v>46</v>
      </c>
      <c r="I63" s="40">
        <f t="shared" si="10"/>
        <v>0</v>
      </c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  <c r="AM63" s="226"/>
      <c r="AN63" s="226"/>
      <c r="AO63" s="67"/>
    </row>
    <row r="64" s="178" customFormat="1" ht="18.95" customHeight="1" spans="1:41">
      <c r="A64" s="212"/>
      <c r="B64" s="216"/>
      <c r="C64" s="213"/>
      <c r="D64" s="209"/>
      <c r="E64" s="214"/>
      <c r="F64" s="215"/>
      <c r="G64" s="45"/>
      <c r="H64" s="46" t="s">
        <v>47</v>
      </c>
      <c r="I64" s="46">
        <f t="shared" si="10"/>
        <v>0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65"/>
    </row>
    <row r="65" s="177" customFormat="1" ht="18.95" customHeight="1" spans="1:41">
      <c r="A65" s="206">
        <v>31</v>
      </c>
      <c r="B65" s="216" t="s">
        <v>224</v>
      </c>
      <c r="C65" s="208" t="s">
        <v>232</v>
      </c>
      <c r="D65" s="217" t="s">
        <v>172</v>
      </c>
      <c r="E65" s="210">
        <v>215</v>
      </c>
      <c r="F65" s="211" t="s">
        <v>45</v>
      </c>
      <c r="G65" s="39">
        <f t="shared" ref="G65:G69" si="11">E65+I65-I66</f>
        <v>215</v>
      </c>
      <c r="H65" s="40" t="s">
        <v>46</v>
      </c>
      <c r="I65" s="40">
        <f t="shared" si="10"/>
        <v>0</v>
      </c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26"/>
      <c r="AN65" s="226"/>
      <c r="AO65" s="67"/>
    </row>
    <row r="66" s="178" customFormat="1" ht="18.95" customHeight="1" spans="1:41">
      <c r="A66" s="212"/>
      <c r="B66" s="216"/>
      <c r="C66" s="213"/>
      <c r="D66" s="209"/>
      <c r="E66" s="214"/>
      <c r="F66" s="215"/>
      <c r="G66" s="45"/>
      <c r="H66" s="46" t="s">
        <v>47</v>
      </c>
      <c r="I66" s="46">
        <f t="shared" si="10"/>
        <v>0</v>
      </c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65"/>
    </row>
    <row r="67" s="177" customFormat="1" ht="18.95" customHeight="1" spans="1:41">
      <c r="A67" s="206">
        <v>32</v>
      </c>
      <c r="B67" s="207" t="s">
        <v>13</v>
      </c>
      <c r="C67" s="208" t="s">
        <v>233</v>
      </c>
      <c r="D67" s="209" t="s">
        <v>44</v>
      </c>
      <c r="E67" s="210">
        <v>1055</v>
      </c>
      <c r="F67" s="211" t="s">
        <v>45</v>
      </c>
      <c r="G67" s="39">
        <f t="shared" si="11"/>
        <v>1055</v>
      </c>
      <c r="H67" s="40" t="s">
        <v>46</v>
      </c>
      <c r="I67" s="40">
        <f t="shared" si="10"/>
        <v>0</v>
      </c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  <c r="AM67" s="226"/>
      <c r="AN67" s="226"/>
      <c r="AO67" s="67"/>
    </row>
    <row r="68" s="178" customFormat="1" ht="18.95" customHeight="1" spans="1:41">
      <c r="A68" s="212"/>
      <c r="B68" s="207"/>
      <c r="C68" s="213"/>
      <c r="D68" s="209"/>
      <c r="E68" s="214"/>
      <c r="F68" s="215"/>
      <c r="G68" s="45"/>
      <c r="H68" s="46" t="s">
        <v>47</v>
      </c>
      <c r="I68" s="46">
        <f t="shared" si="10"/>
        <v>0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65"/>
    </row>
    <row r="69" s="177" customFormat="1" ht="18.95" customHeight="1" spans="1:41">
      <c r="A69" s="206">
        <v>32</v>
      </c>
      <c r="B69" s="207" t="s">
        <v>13</v>
      </c>
      <c r="C69" s="208" t="s">
        <v>233</v>
      </c>
      <c r="D69" s="217" t="s">
        <v>175</v>
      </c>
      <c r="E69" s="210">
        <v>0</v>
      </c>
      <c r="F69" s="211" t="s">
        <v>45</v>
      </c>
      <c r="G69" s="39">
        <f t="shared" si="11"/>
        <v>1135</v>
      </c>
      <c r="H69" s="40" t="s">
        <v>46</v>
      </c>
      <c r="I69" s="40">
        <f t="shared" si="10"/>
        <v>1135</v>
      </c>
      <c r="J69" s="226"/>
      <c r="K69" s="226"/>
      <c r="L69" s="226"/>
      <c r="M69" s="226"/>
      <c r="N69" s="226">
        <v>1135</v>
      </c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26"/>
      <c r="AN69" s="226"/>
      <c r="AO69" s="67"/>
    </row>
    <row r="70" s="178" customFormat="1" ht="18.95" customHeight="1" spans="1:41">
      <c r="A70" s="212"/>
      <c r="B70" s="207"/>
      <c r="C70" s="213"/>
      <c r="D70" s="209"/>
      <c r="E70" s="214"/>
      <c r="F70" s="215"/>
      <c r="G70" s="45"/>
      <c r="H70" s="46" t="s">
        <v>47</v>
      </c>
      <c r="I70" s="46">
        <f t="shared" si="10"/>
        <v>0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65"/>
    </row>
    <row r="71" s="177" customFormat="1" ht="18.95" customHeight="1" spans="1:41">
      <c r="A71" s="206">
        <v>33</v>
      </c>
      <c r="B71" s="207" t="s">
        <v>13</v>
      </c>
      <c r="C71" s="208" t="s">
        <v>234</v>
      </c>
      <c r="D71" s="209" t="s">
        <v>44</v>
      </c>
      <c r="E71" s="210">
        <v>410</v>
      </c>
      <c r="F71" s="211" t="s">
        <v>45</v>
      </c>
      <c r="G71" s="39">
        <f t="shared" ref="G71:G75" si="12">E71+I71-I72</f>
        <v>410</v>
      </c>
      <c r="H71" s="40" t="s">
        <v>46</v>
      </c>
      <c r="I71" s="40">
        <f t="shared" ref="I71:I84" si="13">SUM(J71:AO71)</f>
        <v>0</v>
      </c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6"/>
      <c r="AO71" s="67"/>
    </row>
    <row r="72" s="178" customFormat="1" ht="18.95" customHeight="1" spans="1:41">
      <c r="A72" s="212"/>
      <c r="B72" s="207"/>
      <c r="C72" s="213"/>
      <c r="D72" s="209"/>
      <c r="E72" s="214"/>
      <c r="F72" s="215"/>
      <c r="G72" s="45"/>
      <c r="H72" s="46" t="s">
        <v>47</v>
      </c>
      <c r="I72" s="46">
        <f t="shared" si="13"/>
        <v>0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65"/>
    </row>
    <row r="73" s="177" customFormat="1" ht="18.95" customHeight="1" spans="1:41">
      <c r="A73" s="206">
        <v>34</v>
      </c>
      <c r="B73" s="34" t="s">
        <v>13</v>
      </c>
      <c r="C73" s="35" t="s">
        <v>234</v>
      </c>
      <c r="D73" s="47" t="s">
        <v>175</v>
      </c>
      <c r="E73" s="210">
        <v>27448</v>
      </c>
      <c r="F73" s="48" t="s">
        <v>45</v>
      </c>
      <c r="G73" s="39">
        <f t="shared" si="12"/>
        <v>27448</v>
      </c>
      <c r="H73" s="40" t="s">
        <v>46</v>
      </c>
      <c r="I73" s="40">
        <f t="shared" si="13"/>
        <v>0</v>
      </c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6"/>
      <c r="AN73" s="226"/>
      <c r="AO73" s="67"/>
    </row>
    <row r="74" s="178" customFormat="1" ht="20" customHeight="1" spans="1:41">
      <c r="A74" s="212"/>
      <c r="B74" s="34"/>
      <c r="C74" s="42"/>
      <c r="D74" s="46"/>
      <c r="E74" s="214"/>
      <c r="F74" s="49"/>
      <c r="G74" s="45"/>
      <c r="H74" s="46" t="s">
        <v>47</v>
      </c>
      <c r="I74" s="46">
        <f t="shared" si="13"/>
        <v>0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65"/>
    </row>
    <row r="75" s="177" customFormat="1" ht="18.95" customHeight="1" spans="1:41">
      <c r="A75" s="206">
        <v>35</v>
      </c>
      <c r="B75" s="207" t="s">
        <v>13</v>
      </c>
      <c r="C75" s="208" t="s">
        <v>235</v>
      </c>
      <c r="D75" s="209" t="s">
        <v>44</v>
      </c>
      <c r="E75" s="210">
        <v>8</v>
      </c>
      <c r="F75" s="211" t="s">
        <v>45</v>
      </c>
      <c r="G75" s="39">
        <f t="shared" si="12"/>
        <v>8</v>
      </c>
      <c r="H75" s="40" t="s">
        <v>46</v>
      </c>
      <c r="I75" s="40">
        <f t="shared" si="13"/>
        <v>0</v>
      </c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  <c r="AM75" s="226"/>
      <c r="AN75" s="226"/>
      <c r="AO75" s="67"/>
    </row>
    <row r="76" s="178" customFormat="1" ht="18.95" customHeight="1" spans="1:41">
      <c r="A76" s="212"/>
      <c r="B76" s="207"/>
      <c r="C76" s="213"/>
      <c r="D76" s="209"/>
      <c r="E76" s="214"/>
      <c r="F76" s="215"/>
      <c r="G76" s="45"/>
      <c r="H76" s="46" t="s">
        <v>47</v>
      </c>
      <c r="I76" s="46">
        <f t="shared" si="13"/>
        <v>0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65"/>
    </row>
    <row r="77" s="177" customFormat="1" ht="18.95" customHeight="1" spans="1:41">
      <c r="A77" s="206">
        <v>36</v>
      </c>
      <c r="B77" s="207" t="s">
        <v>236</v>
      </c>
      <c r="C77" s="208" t="s">
        <v>237</v>
      </c>
      <c r="D77" s="209" t="s">
        <v>44</v>
      </c>
      <c r="E77" s="210">
        <v>30</v>
      </c>
      <c r="F77" s="211" t="s">
        <v>45</v>
      </c>
      <c r="G77" s="39">
        <f>E77+I77-I78</f>
        <v>30</v>
      </c>
      <c r="H77" s="40" t="s">
        <v>46</v>
      </c>
      <c r="I77" s="40">
        <f t="shared" si="13"/>
        <v>0</v>
      </c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67"/>
    </row>
    <row r="78" s="178" customFormat="1" ht="18.95" customHeight="1" spans="1:41">
      <c r="A78" s="212"/>
      <c r="B78" s="207"/>
      <c r="C78" s="213"/>
      <c r="D78" s="209"/>
      <c r="E78" s="214"/>
      <c r="F78" s="215"/>
      <c r="G78" s="45"/>
      <c r="H78" s="46" t="s">
        <v>47</v>
      </c>
      <c r="I78" s="46">
        <f t="shared" si="13"/>
        <v>0</v>
      </c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65"/>
    </row>
    <row r="79" s="177" customFormat="1" ht="18.95" customHeight="1" spans="1:41">
      <c r="A79" s="206">
        <v>37</v>
      </c>
      <c r="B79" s="207" t="s">
        <v>236</v>
      </c>
      <c r="C79" s="35" t="s">
        <v>238</v>
      </c>
      <c r="D79" s="47" t="s">
        <v>44</v>
      </c>
      <c r="E79" s="210">
        <v>2940</v>
      </c>
      <c r="F79" s="48" t="s">
        <v>45</v>
      </c>
      <c r="G79" s="39">
        <f>E79+I79-I80</f>
        <v>2940</v>
      </c>
      <c r="H79" s="40" t="s">
        <v>46</v>
      </c>
      <c r="I79" s="40">
        <f t="shared" si="13"/>
        <v>0</v>
      </c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67"/>
    </row>
    <row r="80" s="178" customFormat="1" ht="18.95" customHeight="1" spans="1:41">
      <c r="A80" s="212"/>
      <c r="B80" s="207"/>
      <c r="C80" s="42"/>
      <c r="D80" s="46"/>
      <c r="E80" s="214"/>
      <c r="F80" s="49"/>
      <c r="G80" s="45"/>
      <c r="H80" s="46" t="s">
        <v>47</v>
      </c>
      <c r="I80" s="46">
        <f t="shared" si="13"/>
        <v>0</v>
      </c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65"/>
    </row>
    <row r="81" s="177" customFormat="1" ht="18.95" customHeight="1" spans="1:41">
      <c r="A81" s="206">
        <v>38</v>
      </c>
      <c r="B81" s="207" t="s">
        <v>239</v>
      </c>
      <c r="C81" s="208" t="s">
        <v>240</v>
      </c>
      <c r="D81" s="217" t="s">
        <v>44</v>
      </c>
      <c r="E81" s="210">
        <v>0</v>
      </c>
      <c r="F81" s="211" t="s">
        <v>45</v>
      </c>
      <c r="G81" s="39">
        <f>E81+I81-I82</f>
        <v>90</v>
      </c>
      <c r="H81" s="40" t="s">
        <v>46</v>
      </c>
      <c r="I81" s="40">
        <f t="shared" si="13"/>
        <v>390</v>
      </c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>
        <v>390</v>
      </c>
      <c r="AM81" s="226"/>
      <c r="AN81" s="226"/>
      <c r="AO81" s="67"/>
    </row>
    <row r="82" s="178" customFormat="1" ht="18.95" customHeight="1" spans="1:41">
      <c r="A82" s="212"/>
      <c r="B82" s="207"/>
      <c r="C82" s="213"/>
      <c r="D82" s="209"/>
      <c r="E82" s="214"/>
      <c r="F82" s="215"/>
      <c r="G82" s="45"/>
      <c r="H82" s="46" t="s">
        <v>47</v>
      </c>
      <c r="I82" s="46">
        <f t="shared" si="13"/>
        <v>300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>
        <v>300</v>
      </c>
      <c r="AM82" s="58"/>
      <c r="AN82" s="58"/>
      <c r="AO82" s="65"/>
    </row>
    <row r="83" s="177" customFormat="1" ht="18.95" customHeight="1" spans="1:41">
      <c r="A83" s="206">
        <v>39</v>
      </c>
      <c r="B83" s="207" t="s">
        <v>236</v>
      </c>
      <c r="C83" s="35" t="s">
        <v>241</v>
      </c>
      <c r="D83" s="47" t="s">
        <v>175</v>
      </c>
      <c r="E83" s="210">
        <v>630</v>
      </c>
      <c r="F83" s="48" t="s">
        <v>45</v>
      </c>
      <c r="G83" s="39">
        <f>E83+I83-I84</f>
        <v>630</v>
      </c>
      <c r="H83" s="40" t="s">
        <v>46</v>
      </c>
      <c r="I83" s="40">
        <f t="shared" si="13"/>
        <v>0</v>
      </c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26"/>
      <c r="AO83" s="67"/>
    </row>
    <row r="84" s="178" customFormat="1" ht="18.95" customHeight="1" spans="1:41">
      <c r="A84" s="212"/>
      <c r="B84" s="207"/>
      <c r="C84" s="42"/>
      <c r="D84" s="46"/>
      <c r="E84" s="214"/>
      <c r="F84" s="49"/>
      <c r="G84" s="45"/>
      <c r="H84" s="46" t="s">
        <v>47</v>
      </c>
      <c r="I84" s="46">
        <f t="shared" si="13"/>
        <v>0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65"/>
    </row>
    <row r="85" s="177" customFormat="1" ht="18.95" customHeight="1" spans="1:41">
      <c r="A85" s="206">
        <v>40</v>
      </c>
      <c r="B85" s="207" t="s">
        <v>236</v>
      </c>
      <c r="C85" s="208" t="s">
        <v>242</v>
      </c>
      <c r="D85" s="217" t="s">
        <v>175</v>
      </c>
      <c r="E85" s="210">
        <v>1040</v>
      </c>
      <c r="F85" s="211" t="s">
        <v>45</v>
      </c>
      <c r="G85" s="39">
        <f>E85+I85-I86</f>
        <v>1040</v>
      </c>
      <c r="H85" s="40" t="s">
        <v>46</v>
      </c>
      <c r="I85" s="40">
        <f t="shared" ref="I85:I106" si="14">SUM(J85:AO85)</f>
        <v>0</v>
      </c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26"/>
      <c r="AN85" s="226"/>
      <c r="AO85" s="67"/>
    </row>
    <row r="86" s="178" customFormat="1" ht="18.95" customHeight="1" spans="1:41">
      <c r="A86" s="212"/>
      <c r="B86" s="207"/>
      <c r="C86" s="213"/>
      <c r="D86" s="209"/>
      <c r="E86" s="214"/>
      <c r="F86" s="215"/>
      <c r="G86" s="45"/>
      <c r="H86" s="46" t="s">
        <v>47</v>
      </c>
      <c r="I86" s="46">
        <f t="shared" si="14"/>
        <v>0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65"/>
    </row>
    <row r="87" s="177" customFormat="1" ht="18.95" customHeight="1" spans="1:41">
      <c r="A87" s="206">
        <v>41</v>
      </c>
      <c r="B87" s="207" t="s">
        <v>236</v>
      </c>
      <c r="C87" s="208" t="s">
        <v>243</v>
      </c>
      <c r="D87" s="217" t="s">
        <v>175</v>
      </c>
      <c r="E87" s="210">
        <v>720</v>
      </c>
      <c r="F87" s="211" t="s">
        <v>45</v>
      </c>
      <c r="G87" s="39">
        <f>E87+I87-I88</f>
        <v>720</v>
      </c>
      <c r="H87" s="40" t="s">
        <v>46</v>
      </c>
      <c r="I87" s="40">
        <f t="shared" si="14"/>
        <v>0</v>
      </c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  <c r="AL87" s="226"/>
      <c r="AM87" s="226"/>
      <c r="AN87" s="226"/>
      <c r="AO87" s="67"/>
    </row>
    <row r="88" s="178" customFormat="1" ht="18.95" customHeight="1" spans="1:41">
      <c r="A88" s="212"/>
      <c r="B88" s="207"/>
      <c r="C88" s="213"/>
      <c r="D88" s="209"/>
      <c r="E88" s="214"/>
      <c r="F88" s="215"/>
      <c r="G88" s="45"/>
      <c r="H88" s="46" t="s">
        <v>47</v>
      </c>
      <c r="I88" s="46">
        <f t="shared" si="14"/>
        <v>0</v>
      </c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65"/>
    </row>
    <row r="89" s="177" customFormat="1" ht="18.95" customHeight="1" spans="1:41">
      <c r="A89" s="206">
        <v>42</v>
      </c>
      <c r="B89" s="207" t="s">
        <v>236</v>
      </c>
      <c r="C89" s="35" t="s">
        <v>244</v>
      </c>
      <c r="D89" s="47" t="s">
        <v>44</v>
      </c>
      <c r="E89" s="210">
        <v>735</v>
      </c>
      <c r="F89" s="48" t="s">
        <v>45</v>
      </c>
      <c r="G89" s="39">
        <f t="shared" ref="G89:G93" si="15">E89+I89-I90</f>
        <v>735</v>
      </c>
      <c r="H89" s="40" t="s">
        <v>46</v>
      </c>
      <c r="I89" s="40">
        <f t="shared" si="14"/>
        <v>0</v>
      </c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  <c r="AM89" s="226"/>
      <c r="AN89" s="226"/>
      <c r="AO89" s="67"/>
    </row>
    <row r="90" s="178" customFormat="1" ht="18.95" customHeight="1" spans="1:41">
      <c r="A90" s="212"/>
      <c r="B90" s="207"/>
      <c r="C90" s="42"/>
      <c r="D90" s="46"/>
      <c r="E90" s="214"/>
      <c r="F90" s="49"/>
      <c r="G90" s="45"/>
      <c r="H90" s="46" t="s">
        <v>47</v>
      </c>
      <c r="I90" s="46">
        <f t="shared" si="14"/>
        <v>0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65"/>
    </row>
    <row r="91" s="177" customFormat="1" ht="18.95" customHeight="1" spans="1:41">
      <c r="A91" s="206">
        <v>43</v>
      </c>
      <c r="B91" s="207" t="s">
        <v>236</v>
      </c>
      <c r="C91" s="208" t="s">
        <v>131</v>
      </c>
      <c r="D91" s="209" t="s">
        <v>44</v>
      </c>
      <c r="E91" s="210">
        <v>1060</v>
      </c>
      <c r="F91" s="211" t="s">
        <v>45</v>
      </c>
      <c r="G91" s="39">
        <f t="shared" si="15"/>
        <v>1060</v>
      </c>
      <c r="H91" s="40" t="s">
        <v>46</v>
      </c>
      <c r="I91" s="40">
        <f t="shared" si="14"/>
        <v>0</v>
      </c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  <c r="AJ91" s="226"/>
      <c r="AK91" s="226"/>
      <c r="AL91" s="226"/>
      <c r="AM91" s="226"/>
      <c r="AN91" s="226"/>
      <c r="AO91" s="67"/>
    </row>
    <row r="92" s="178" customFormat="1" ht="18.95" customHeight="1" spans="1:41">
      <c r="A92" s="212"/>
      <c r="B92" s="207"/>
      <c r="C92" s="213"/>
      <c r="D92" s="209"/>
      <c r="E92" s="214"/>
      <c r="F92" s="215"/>
      <c r="G92" s="45"/>
      <c r="H92" s="46" t="s">
        <v>47</v>
      </c>
      <c r="I92" s="46">
        <f t="shared" si="14"/>
        <v>0</v>
      </c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65"/>
    </row>
    <row r="93" s="177" customFormat="1" ht="18.95" customHeight="1" spans="1:41">
      <c r="A93" s="206">
        <v>44</v>
      </c>
      <c r="B93" s="207" t="s">
        <v>236</v>
      </c>
      <c r="C93" s="208" t="s">
        <v>245</v>
      </c>
      <c r="D93" s="209" t="s">
        <v>44</v>
      </c>
      <c r="E93" s="210">
        <v>30</v>
      </c>
      <c r="F93" s="211" t="s">
        <v>45</v>
      </c>
      <c r="G93" s="39">
        <f t="shared" si="15"/>
        <v>30</v>
      </c>
      <c r="H93" s="40" t="s">
        <v>46</v>
      </c>
      <c r="I93" s="40">
        <f t="shared" si="14"/>
        <v>0</v>
      </c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  <c r="AJ93" s="226"/>
      <c r="AK93" s="226"/>
      <c r="AL93" s="226"/>
      <c r="AM93" s="226"/>
      <c r="AN93" s="226"/>
      <c r="AO93" s="67"/>
    </row>
    <row r="94" s="178" customFormat="1" ht="18.95" customHeight="1" spans="1:41">
      <c r="A94" s="212"/>
      <c r="B94" s="207"/>
      <c r="C94" s="213"/>
      <c r="D94" s="209"/>
      <c r="E94" s="214"/>
      <c r="F94" s="215"/>
      <c r="G94" s="45"/>
      <c r="H94" s="46" t="s">
        <v>47</v>
      </c>
      <c r="I94" s="46">
        <f t="shared" si="14"/>
        <v>0</v>
      </c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65"/>
    </row>
    <row r="95" s="177" customFormat="1" ht="18.95" customHeight="1" spans="1:41">
      <c r="A95" s="206">
        <v>45</v>
      </c>
      <c r="B95" s="207" t="s">
        <v>236</v>
      </c>
      <c r="C95" s="35" t="s">
        <v>246</v>
      </c>
      <c r="D95" s="47" t="s">
        <v>44</v>
      </c>
      <c r="E95" s="210">
        <v>646</v>
      </c>
      <c r="F95" s="48" t="s">
        <v>45</v>
      </c>
      <c r="G95" s="39">
        <f>E95+I95-I96</f>
        <v>646</v>
      </c>
      <c r="H95" s="40" t="s">
        <v>46</v>
      </c>
      <c r="I95" s="40">
        <f t="shared" si="14"/>
        <v>0</v>
      </c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6"/>
      <c r="AM95" s="226"/>
      <c r="AN95" s="226"/>
      <c r="AO95" s="67"/>
    </row>
    <row r="96" s="178" customFormat="1" ht="18.95" customHeight="1" spans="1:41">
      <c r="A96" s="212"/>
      <c r="B96" s="207"/>
      <c r="C96" s="42"/>
      <c r="D96" s="46"/>
      <c r="E96" s="214"/>
      <c r="F96" s="49"/>
      <c r="G96" s="45"/>
      <c r="H96" s="46" t="s">
        <v>47</v>
      </c>
      <c r="I96" s="46">
        <f t="shared" si="14"/>
        <v>0</v>
      </c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65"/>
    </row>
    <row r="97" s="177" customFormat="1" ht="18.95" customHeight="1" spans="1:41">
      <c r="A97" s="206">
        <v>46</v>
      </c>
      <c r="B97" s="207" t="s">
        <v>236</v>
      </c>
      <c r="C97" s="208" t="s">
        <v>247</v>
      </c>
      <c r="D97" s="209" t="s">
        <v>44</v>
      </c>
      <c r="E97" s="210">
        <v>520</v>
      </c>
      <c r="F97" s="211" t="s">
        <v>45</v>
      </c>
      <c r="G97" s="39">
        <f t="shared" ref="G97:G101" si="16">E97+I97-I98</f>
        <v>520</v>
      </c>
      <c r="H97" s="40" t="s">
        <v>46</v>
      </c>
      <c r="I97" s="40">
        <f t="shared" si="14"/>
        <v>0</v>
      </c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  <c r="AJ97" s="226"/>
      <c r="AK97" s="226"/>
      <c r="AL97" s="226"/>
      <c r="AM97" s="226"/>
      <c r="AN97" s="226"/>
      <c r="AO97" s="67"/>
    </row>
    <row r="98" s="178" customFormat="1" ht="18.95" customHeight="1" spans="1:41">
      <c r="A98" s="212"/>
      <c r="B98" s="207"/>
      <c r="C98" s="213"/>
      <c r="D98" s="209"/>
      <c r="E98" s="214"/>
      <c r="F98" s="215"/>
      <c r="G98" s="45"/>
      <c r="H98" s="46" t="s">
        <v>47</v>
      </c>
      <c r="I98" s="46">
        <f t="shared" si="14"/>
        <v>0</v>
      </c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65"/>
    </row>
    <row r="99" s="177" customFormat="1" ht="18.95" customHeight="1" spans="1:41">
      <c r="A99" s="206">
        <v>47</v>
      </c>
      <c r="B99" s="207" t="s">
        <v>236</v>
      </c>
      <c r="C99" s="35" t="s">
        <v>248</v>
      </c>
      <c r="D99" s="47" t="s">
        <v>44</v>
      </c>
      <c r="E99" s="210">
        <v>2600</v>
      </c>
      <c r="F99" s="48" t="s">
        <v>45</v>
      </c>
      <c r="G99" s="39">
        <f t="shared" si="16"/>
        <v>2600</v>
      </c>
      <c r="H99" s="40" t="s">
        <v>46</v>
      </c>
      <c r="I99" s="40">
        <f t="shared" si="14"/>
        <v>0</v>
      </c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  <c r="AJ99" s="226"/>
      <c r="AK99" s="226"/>
      <c r="AL99" s="226"/>
      <c r="AM99" s="226"/>
      <c r="AN99" s="226"/>
      <c r="AO99" s="67"/>
    </row>
    <row r="100" s="178" customFormat="1" ht="18.95" customHeight="1" spans="1:41">
      <c r="A100" s="212"/>
      <c r="B100" s="207"/>
      <c r="C100" s="42"/>
      <c r="D100" s="46"/>
      <c r="E100" s="214"/>
      <c r="F100" s="49"/>
      <c r="G100" s="45"/>
      <c r="H100" s="46" t="s">
        <v>47</v>
      </c>
      <c r="I100" s="46">
        <f t="shared" si="14"/>
        <v>0</v>
      </c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65"/>
    </row>
    <row r="101" s="177" customFormat="1" ht="18.95" customHeight="1" spans="1:41">
      <c r="A101" s="206">
        <v>48</v>
      </c>
      <c r="B101" s="207" t="s">
        <v>236</v>
      </c>
      <c r="C101" s="35" t="s">
        <v>249</v>
      </c>
      <c r="D101" s="47" t="s">
        <v>44</v>
      </c>
      <c r="E101" s="210">
        <v>30</v>
      </c>
      <c r="F101" s="48" t="s">
        <v>45</v>
      </c>
      <c r="G101" s="39">
        <f t="shared" si="16"/>
        <v>30</v>
      </c>
      <c r="H101" s="40" t="s">
        <v>46</v>
      </c>
      <c r="I101" s="40">
        <f t="shared" si="14"/>
        <v>0</v>
      </c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6"/>
      <c r="AN101" s="226"/>
      <c r="AO101" s="67"/>
    </row>
    <row r="102" s="178" customFormat="1" ht="18.95" customHeight="1" spans="1:41">
      <c r="A102" s="212"/>
      <c r="B102" s="207"/>
      <c r="C102" s="42"/>
      <c r="D102" s="46"/>
      <c r="E102" s="214"/>
      <c r="F102" s="49"/>
      <c r="G102" s="45"/>
      <c r="H102" s="46" t="s">
        <v>47</v>
      </c>
      <c r="I102" s="46">
        <f t="shared" si="14"/>
        <v>0</v>
      </c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65"/>
    </row>
    <row r="103" s="177" customFormat="1" ht="18.95" customHeight="1" spans="1:41">
      <c r="A103" s="206">
        <v>49</v>
      </c>
      <c r="B103" s="207" t="s">
        <v>236</v>
      </c>
      <c r="C103" s="35" t="s">
        <v>250</v>
      </c>
      <c r="D103" s="47" t="s">
        <v>44</v>
      </c>
      <c r="E103" s="210">
        <v>6</v>
      </c>
      <c r="F103" s="48" t="s">
        <v>45</v>
      </c>
      <c r="G103" s="39">
        <f>E103+I103-I104</f>
        <v>6</v>
      </c>
      <c r="H103" s="40" t="s">
        <v>46</v>
      </c>
      <c r="I103" s="40">
        <f t="shared" si="14"/>
        <v>0</v>
      </c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226"/>
      <c r="AO103" s="67"/>
    </row>
    <row r="104" s="178" customFormat="1" ht="18.95" customHeight="1" spans="1:41">
      <c r="A104" s="212"/>
      <c r="B104" s="207"/>
      <c r="C104" s="42"/>
      <c r="D104" s="46"/>
      <c r="E104" s="214"/>
      <c r="F104" s="49"/>
      <c r="G104" s="45"/>
      <c r="H104" s="46" t="s">
        <v>47</v>
      </c>
      <c r="I104" s="46">
        <f t="shared" si="14"/>
        <v>0</v>
      </c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65"/>
    </row>
    <row r="105" s="177" customFormat="1" ht="18.95" customHeight="1" spans="1:41">
      <c r="A105" s="206">
        <v>50</v>
      </c>
      <c r="B105" s="207" t="s">
        <v>236</v>
      </c>
      <c r="C105" s="208" t="s">
        <v>251</v>
      </c>
      <c r="D105" s="209" t="s">
        <v>44</v>
      </c>
      <c r="E105" s="210">
        <v>30</v>
      </c>
      <c r="F105" s="211" t="s">
        <v>45</v>
      </c>
      <c r="G105" s="39">
        <f>E105+I105-I106</f>
        <v>30</v>
      </c>
      <c r="H105" s="40" t="s">
        <v>46</v>
      </c>
      <c r="I105" s="40">
        <f t="shared" si="14"/>
        <v>0</v>
      </c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  <c r="AM105" s="226"/>
      <c r="AN105" s="226"/>
      <c r="AO105" s="67"/>
    </row>
    <row r="106" s="178" customFormat="1" ht="18.95" customHeight="1" spans="1:41">
      <c r="A106" s="212"/>
      <c r="B106" s="207"/>
      <c r="C106" s="213"/>
      <c r="D106" s="209"/>
      <c r="E106" s="214"/>
      <c r="F106" s="215"/>
      <c r="G106" s="45"/>
      <c r="H106" s="46" t="s">
        <v>47</v>
      </c>
      <c r="I106" s="46">
        <f t="shared" si="14"/>
        <v>0</v>
      </c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65"/>
    </row>
    <row r="107" s="177" customFormat="1" ht="18.95" customHeight="1" spans="1:41">
      <c r="A107" s="206">
        <v>51</v>
      </c>
      <c r="B107" s="207" t="s">
        <v>236</v>
      </c>
      <c r="C107" s="208" t="s">
        <v>252</v>
      </c>
      <c r="D107" s="209" t="s">
        <v>44</v>
      </c>
      <c r="E107" s="210">
        <v>830</v>
      </c>
      <c r="F107" s="211" t="s">
        <v>45</v>
      </c>
      <c r="G107" s="39">
        <f t="shared" ref="G107:G111" si="17">E107+I107-I108</f>
        <v>830</v>
      </c>
      <c r="H107" s="40" t="s">
        <v>46</v>
      </c>
      <c r="I107" s="40">
        <f t="shared" ref="I107:I112" si="18">SUM(J107:AO107)</f>
        <v>0</v>
      </c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  <c r="AJ107" s="226"/>
      <c r="AK107" s="226"/>
      <c r="AL107" s="226"/>
      <c r="AM107" s="226"/>
      <c r="AN107" s="226"/>
      <c r="AO107" s="67"/>
    </row>
    <row r="108" s="178" customFormat="1" ht="18.95" customHeight="1" spans="1:41">
      <c r="A108" s="212"/>
      <c r="B108" s="207"/>
      <c r="C108" s="213"/>
      <c r="D108" s="209"/>
      <c r="E108" s="214"/>
      <c r="F108" s="215"/>
      <c r="G108" s="45"/>
      <c r="H108" s="46" t="s">
        <v>47</v>
      </c>
      <c r="I108" s="46">
        <f t="shared" si="18"/>
        <v>0</v>
      </c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65"/>
    </row>
    <row r="109" s="177" customFormat="1" ht="18.95" customHeight="1" spans="1:41">
      <c r="A109" s="206">
        <v>52</v>
      </c>
      <c r="B109" s="207" t="s">
        <v>236</v>
      </c>
      <c r="C109" s="35" t="s">
        <v>150</v>
      </c>
      <c r="D109" s="47" t="s">
        <v>44</v>
      </c>
      <c r="E109" s="210">
        <v>2100</v>
      </c>
      <c r="F109" s="48" t="s">
        <v>45</v>
      </c>
      <c r="G109" s="39">
        <f t="shared" si="17"/>
        <v>2100</v>
      </c>
      <c r="H109" s="40" t="s">
        <v>46</v>
      </c>
      <c r="I109" s="40">
        <f t="shared" si="18"/>
        <v>0</v>
      </c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  <c r="AJ109" s="226"/>
      <c r="AK109" s="226"/>
      <c r="AL109" s="226"/>
      <c r="AM109" s="226"/>
      <c r="AN109" s="226"/>
      <c r="AO109" s="67"/>
    </row>
    <row r="110" s="178" customFormat="1" ht="18.95" customHeight="1" spans="1:41">
      <c r="A110" s="212"/>
      <c r="B110" s="207"/>
      <c r="C110" s="42"/>
      <c r="D110" s="46"/>
      <c r="E110" s="214"/>
      <c r="F110" s="49"/>
      <c r="G110" s="45"/>
      <c r="H110" s="46" t="s">
        <v>47</v>
      </c>
      <c r="I110" s="46">
        <f t="shared" si="18"/>
        <v>0</v>
      </c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65"/>
    </row>
    <row r="111" s="177" customFormat="1" ht="18.95" customHeight="1" spans="1:41">
      <c r="A111" s="206">
        <v>53</v>
      </c>
      <c r="B111" s="207" t="s">
        <v>236</v>
      </c>
      <c r="C111" s="35" t="s">
        <v>253</v>
      </c>
      <c r="D111" s="47" t="s">
        <v>44</v>
      </c>
      <c r="E111" s="210">
        <v>15</v>
      </c>
      <c r="F111" s="48" t="s">
        <v>45</v>
      </c>
      <c r="G111" s="39">
        <f t="shared" si="17"/>
        <v>15</v>
      </c>
      <c r="H111" s="40" t="s">
        <v>46</v>
      </c>
      <c r="I111" s="40">
        <f t="shared" si="18"/>
        <v>0</v>
      </c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26"/>
      <c r="AK111" s="226"/>
      <c r="AL111" s="226"/>
      <c r="AM111" s="226"/>
      <c r="AN111" s="226"/>
      <c r="AO111" s="67"/>
    </row>
    <row r="112" s="178" customFormat="1" ht="18.95" customHeight="1" spans="1:41">
      <c r="A112" s="212"/>
      <c r="B112" s="207"/>
      <c r="C112" s="42"/>
      <c r="D112" s="46"/>
      <c r="E112" s="214"/>
      <c r="F112" s="49"/>
      <c r="G112" s="45"/>
      <c r="H112" s="46" t="s">
        <v>47</v>
      </c>
      <c r="I112" s="46">
        <f t="shared" si="18"/>
        <v>0</v>
      </c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65"/>
    </row>
    <row r="113" s="177" customFormat="1" ht="18.95" customHeight="1" spans="1:41">
      <c r="A113" s="206">
        <v>54</v>
      </c>
      <c r="B113" s="207" t="s">
        <v>236</v>
      </c>
      <c r="C113" s="208" t="s">
        <v>254</v>
      </c>
      <c r="D113" s="217" t="s">
        <v>175</v>
      </c>
      <c r="E113" s="210">
        <v>5430</v>
      </c>
      <c r="F113" s="211" t="s">
        <v>45</v>
      </c>
      <c r="G113" s="39">
        <f>E113+I113-I114</f>
        <v>5430</v>
      </c>
      <c r="H113" s="40" t="s">
        <v>46</v>
      </c>
      <c r="I113" s="40">
        <f t="shared" ref="I113:I146" si="19">SUM(J113:AO113)</f>
        <v>0</v>
      </c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26"/>
      <c r="AK113" s="226"/>
      <c r="AL113" s="226"/>
      <c r="AM113" s="226"/>
      <c r="AN113" s="226"/>
      <c r="AO113" s="67"/>
    </row>
    <row r="114" s="178" customFormat="1" ht="18.95" customHeight="1" spans="1:41">
      <c r="A114" s="212"/>
      <c r="B114" s="207"/>
      <c r="C114" s="213"/>
      <c r="D114" s="209"/>
      <c r="E114" s="214"/>
      <c r="F114" s="215"/>
      <c r="G114" s="45"/>
      <c r="H114" s="46" t="s">
        <v>47</v>
      </c>
      <c r="I114" s="46">
        <f t="shared" si="19"/>
        <v>0</v>
      </c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65"/>
    </row>
    <row r="115" s="177" customFormat="1" ht="18.95" customHeight="1" spans="1:41">
      <c r="A115" s="206">
        <v>55</v>
      </c>
      <c r="B115" s="207" t="s">
        <v>255</v>
      </c>
      <c r="C115" s="35" t="s">
        <v>256</v>
      </c>
      <c r="D115" s="47" t="s">
        <v>44</v>
      </c>
      <c r="E115" s="210">
        <v>1025</v>
      </c>
      <c r="F115" s="48" t="s">
        <v>45</v>
      </c>
      <c r="G115" s="39">
        <f t="shared" ref="G115:G119" si="20">E115+I115-I116</f>
        <v>1025</v>
      </c>
      <c r="H115" s="40" t="s">
        <v>46</v>
      </c>
      <c r="I115" s="40">
        <f t="shared" si="19"/>
        <v>0</v>
      </c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/>
      <c r="AJ115" s="226"/>
      <c r="AK115" s="226"/>
      <c r="AL115" s="226"/>
      <c r="AM115" s="226"/>
      <c r="AN115" s="226"/>
      <c r="AO115" s="67"/>
    </row>
    <row r="116" s="178" customFormat="1" ht="18.95" customHeight="1" spans="1:41">
      <c r="A116" s="212"/>
      <c r="B116" s="207"/>
      <c r="C116" s="42"/>
      <c r="D116" s="46"/>
      <c r="E116" s="214"/>
      <c r="F116" s="49"/>
      <c r="G116" s="45"/>
      <c r="H116" s="46" t="s">
        <v>47</v>
      </c>
      <c r="I116" s="46">
        <f t="shared" si="19"/>
        <v>0</v>
      </c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65"/>
    </row>
    <row r="117" s="177" customFormat="1" ht="18.95" customHeight="1" spans="1:41">
      <c r="A117" s="206">
        <v>56</v>
      </c>
      <c r="B117" s="207" t="s">
        <v>255</v>
      </c>
      <c r="C117" s="208" t="s">
        <v>257</v>
      </c>
      <c r="D117" s="209" t="s">
        <v>44</v>
      </c>
      <c r="E117" s="210">
        <v>28</v>
      </c>
      <c r="F117" s="211" t="s">
        <v>45</v>
      </c>
      <c r="G117" s="39">
        <f t="shared" si="20"/>
        <v>28</v>
      </c>
      <c r="H117" s="40" t="s">
        <v>46</v>
      </c>
      <c r="I117" s="40">
        <f t="shared" si="19"/>
        <v>0</v>
      </c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226"/>
      <c r="AL117" s="226"/>
      <c r="AM117" s="226"/>
      <c r="AN117" s="226"/>
      <c r="AO117" s="67"/>
    </row>
    <row r="118" s="178" customFormat="1" ht="18.95" customHeight="1" spans="1:41">
      <c r="A118" s="212"/>
      <c r="B118" s="207"/>
      <c r="C118" s="213"/>
      <c r="D118" s="209"/>
      <c r="E118" s="214"/>
      <c r="F118" s="215"/>
      <c r="G118" s="45"/>
      <c r="H118" s="46" t="s">
        <v>47</v>
      </c>
      <c r="I118" s="46">
        <f t="shared" si="19"/>
        <v>0</v>
      </c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65"/>
    </row>
    <row r="119" s="177" customFormat="1" ht="18.95" customHeight="1" spans="1:41">
      <c r="A119" s="206">
        <v>57</v>
      </c>
      <c r="B119" s="34"/>
      <c r="C119" s="35"/>
      <c r="D119" s="47"/>
      <c r="E119" s="210">
        <v>0</v>
      </c>
      <c r="F119" s="48" t="s">
        <v>45</v>
      </c>
      <c r="G119" s="39">
        <f t="shared" si="20"/>
        <v>0</v>
      </c>
      <c r="H119" s="40" t="s">
        <v>46</v>
      </c>
      <c r="I119" s="40">
        <f t="shared" si="19"/>
        <v>0</v>
      </c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6"/>
      <c r="AJ119" s="226"/>
      <c r="AK119" s="226"/>
      <c r="AL119" s="226"/>
      <c r="AM119" s="226"/>
      <c r="AN119" s="226"/>
      <c r="AO119" s="67"/>
    </row>
    <row r="120" s="178" customFormat="1" ht="18.95" customHeight="1" spans="1:41">
      <c r="A120" s="212"/>
      <c r="B120" s="34"/>
      <c r="C120" s="42"/>
      <c r="D120" s="46"/>
      <c r="E120" s="214"/>
      <c r="F120" s="49"/>
      <c r="G120" s="45"/>
      <c r="H120" s="46" t="s">
        <v>47</v>
      </c>
      <c r="I120" s="46">
        <f t="shared" si="19"/>
        <v>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65"/>
    </row>
    <row r="121" s="177" customFormat="1" ht="18.95" customHeight="1" spans="1:41">
      <c r="A121" s="206">
        <v>58</v>
      </c>
      <c r="B121" s="207"/>
      <c r="C121" s="208"/>
      <c r="D121" s="209"/>
      <c r="E121" s="210">
        <v>0</v>
      </c>
      <c r="F121" s="211" t="s">
        <v>45</v>
      </c>
      <c r="G121" s="39">
        <f t="shared" ref="G121:G125" si="21">E121+I121-I122</f>
        <v>0</v>
      </c>
      <c r="H121" s="40" t="s">
        <v>46</v>
      </c>
      <c r="I121" s="40">
        <f t="shared" si="19"/>
        <v>0</v>
      </c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  <c r="AJ121" s="226"/>
      <c r="AK121" s="226"/>
      <c r="AL121" s="226"/>
      <c r="AM121" s="226"/>
      <c r="AN121" s="226"/>
      <c r="AO121" s="67"/>
    </row>
    <row r="122" s="178" customFormat="1" ht="18.95" customHeight="1" spans="1:41">
      <c r="A122" s="212"/>
      <c r="B122" s="207"/>
      <c r="C122" s="213"/>
      <c r="D122" s="209"/>
      <c r="E122" s="214"/>
      <c r="F122" s="215"/>
      <c r="G122" s="45"/>
      <c r="H122" s="46" t="s">
        <v>47</v>
      </c>
      <c r="I122" s="46">
        <f t="shared" si="19"/>
        <v>0</v>
      </c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65"/>
    </row>
    <row r="123" s="177" customFormat="1" ht="18.95" customHeight="1" spans="1:41">
      <c r="A123" s="206">
        <v>59</v>
      </c>
      <c r="B123" s="34"/>
      <c r="C123" s="35"/>
      <c r="D123" s="47"/>
      <c r="E123" s="210"/>
      <c r="F123" s="48" t="s">
        <v>45</v>
      </c>
      <c r="G123" s="39">
        <f t="shared" si="21"/>
        <v>0</v>
      </c>
      <c r="H123" s="40" t="s">
        <v>46</v>
      </c>
      <c r="I123" s="40">
        <f t="shared" si="19"/>
        <v>0</v>
      </c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  <c r="AB123" s="226"/>
      <c r="AC123" s="226"/>
      <c r="AD123" s="226"/>
      <c r="AE123" s="226"/>
      <c r="AF123" s="226"/>
      <c r="AG123" s="226"/>
      <c r="AH123" s="226"/>
      <c r="AI123" s="226"/>
      <c r="AJ123" s="226"/>
      <c r="AK123" s="226"/>
      <c r="AL123" s="226"/>
      <c r="AM123" s="226"/>
      <c r="AN123" s="226"/>
      <c r="AO123" s="67"/>
    </row>
    <row r="124" s="178" customFormat="1" ht="18.95" customHeight="1" spans="1:41">
      <c r="A124" s="212"/>
      <c r="B124" s="34"/>
      <c r="C124" s="42"/>
      <c r="D124" s="46"/>
      <c r="E124" s="214"/>
      <c r="F124" s="49"/>
      <c r="G124" s="45"/>
      <c r="H124" s="46" t="s">
        <v>47</v>
      </c>
      <c r="I124" s="46">
        <f t="shared" si="19"/>
        <v>0</v>
      </c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65"/>
    </row>
    <row r="125" s="177" customFormat="1" ht="18.95" customHeight="1" spans="1:41">
      <c r="A125" s="206">
        <v>60</v>
      </c>
      <c r="B125" s="207"/>
      <c r="C125" s="208"/>
      <c r="D125" s="209"/>
      <c r="E125" s="210"/>
      <c r="F125" s="211" t="s">
        <v>45</v>
      </c>
      <c r="G125" s="39">
        <f t="shared" si="21"/>
        <v>0</v>
      </c>
      <c r="H125" s="40" t="s">
        <v>46</v>
      </c>
      <c r="I125" s="40">
        <f t="shared" si="19"/>
        <v>0</v>
      </c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  <c r="AK125" s="226"/>
      <c r="AL125" s="226"/>
      <c r="AM125" s="226"/>
      <c r="AN125" s="226"/>
      <c r="AO125" s="67"/>
    </row>
    <row r="126" s="178" customFormat="1" ht="18.95" customHeight="1" spans="1:41">
      <c r="A126" s="212"/>
      <c r="B126" s="207"/>
      <c r="C126" s="213"/>
      <c r="D126" s="209"/>
      <c r="E126" s="214"/>
      <c r="F126" s="215"/>
      <c r="G126" s="45"/>
      <c r="H126" s="46" t="s">
        <v>47</v>
      </c>
      <c r="I126" s="46">
        <f t="shared" si="19"/>
        <v>0</v>
      </c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65"/>
    </row>
    <row r="127" s="177" customFormat="1" ht="18.95" customHeight="1" spans="1:41">
      <c r="A127" s="206">
        <v>61</v>
      </c>
      <c r="B127" s="34"/>
      <c r="C127" s="35"/>
      <c r="D127" s="47"/>
      <c r="E127" s="210"/>
      <c r="F127" s="48" t="s">
        <v>45</v>
      </c>
      <c r="G127" s="39">
        <f t="shared" ref="G127:G131" si="22">E127+I127-I128</f>
        <v>0</v>
      </c>
      <c r="H127" s="40" t="s">
        <v>46</v>
      </c>
      <c r="I127" s="40">
        <f t="shared" si="19"/>
        <v>0</v>
      </c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  <c r="AK127" s="226"/>
      <c r="AL127" s="226"/>
      <c r="AM127" s="226"/>
      <c r="AN127" s="226"/>
      <c r="AO127" s="67"/>
    </row>
    <row r="128" s="178" customFormat="1" ht="18.95" customHeight="1" spans="1:41">
      <c r="A128" s="212"/>
      <c r="B128" s="34"/>
      <c r="C128" s="42"/>
      <c r="D128" s="46"/>
      <c r="E128" s="214"/>
      <c r="F128" s="49"/>
      <c r="G128" s="45"/>
      <c r="H128" s="46" t="s">
        <v>47</v>
      </c>
      <c r="I128" s="46">
        <f t="shared" si="19"/>
        <v>0</v>
      </c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65"/>
    </row>
    <row r="129" s="177" customFormat="1" ht="18.95" customHeight="1" spans="1:41">
      <c r="A129" s="206">
        <v>62</v>
      </c>
      <c r="B129" s="207"/>
      <c r="C129" s="208"/>
      <c r="D129" s="209"/>
      <c r="E129" s="210"/>
      <c r="F129" s="211" t="s">
        <v>45</v>
      </c>
      <c r="G129" s="39">
        <f t="shared" si="22"/>
        <v>0</v>
      </c>
      <c r="H129" s="40" t="s">
        <v>46</v>
      </c>
      <c r="I129" s="40">
        <f t="shared" si="19"/>
        <v>0</v>
      </c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  <c r="AJ129" s="226"/>
      <c r="AK129" s="226"/>
      <c r="AL129" s="226"/>
      <c r="AM129" s="226"/>
      <c r="AN129" s="226"/>
      <c r="AO129" s="67"/>
    </row>
    <row r="130" s="178" customFormat="1" ht="18.95" customHeight="1" spans="1:41">
      <c r="A130" s="212"/>
      <c r="B130" s="207"/>
      <c r="C130" s="213"/>
      <c r="D130" s="209"/>
      <c r="E130" s="214"/>
      <c r="F130" s="215"/>
      <c r="G130" s="45"/>
      <c r="H130" s="46" t="s">
        <v>47</v>
      </c>
      <c r="I130" s="46">
        <f t="shared" si="19"/>
        <v>0</v>
      </c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65"/>
    </row>
    <row r="131" s="177" customFormat="1" ht="18.95" customHeight="1" spans="1:41">
      <c r="A131" s="206">
        <v>63</v>
      </c>
      <c r="B131" s="34"/>
      <c r="C131" s="35"/>
      <c r="D131" s="47"/>
      <c r="E131" s="210"/>
      <c r="F131" s="48" t="s">
        <v>45</v>
      </c>
      <c r="G131" s="39">
        <f t="shared" si="22"/>
        <v>0</v>
      </c>
      <c r="H131" s="40" t="s">
        <v>46</v>
      </c>
      <c r="I131" s="40">
        <f t="shared" si="19"/>
        <v>0</v>
      </c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  <c r="AJ131" s="226"/>
      <c r="AK131" s="226"/>
      <c r="AL131" s="226"/>
      <c r="AM131" s="226"/>
      <c r="AN131" s="226"/>
      <c r="AO131" s="67"/>
    </row>
    <row r="132" s="178" customFormat="1" ht="18.95" customHeight="1" spans="1:41">
      <c r="A132" s="212"/>
      <c r="B132" s="34"/>
      <c r="C132" s="42"/>
      <c r="D132" s="46"/>
      <c r="E132" s="214"/>
      <c r="F132" s="49"/>
      <c r="G132" s="45"/>
      <c r="H132" s="46" t="s">
        <v>47</v>
      </c>
      <c r="I132" s="46">
        <f t="shared" si="19"/>
        <v>0</v>
      </c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65"/>
    </row>
    <row r="133" s="177" customFormat="1" ht="18.95" customHeight="1" spans="1:41">
      <c r="A133" s="206">
        <v>64</v>
      </c>
      <c r="B133" s="207"/>
      <c r="C133" s="208"/>
      <c r="D133" s="209"/>
      <c r="E133" s="210"/>
      <c r="F133" s="211" t="s">
        <v>45</v>
      </c>
      <c r="G133" s="39">
        <f t="shared" ref="G133:G137" si="23">E133+I133-I134</f>
        <v>0</v>
      </c>
      <c r="H133" s="40" t="s">
        <v>46</v>
      </c>
      <c r="I133" s="40">
        <f t="shared" si="19"/>
        <v>0</v>
      </c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67"/>
    </row>
    <row r="134" s="178" customFormat="1" ht="18.95" customHeight="1" spans="1:41">
      <c r="A134" s="212"/>
      <c r="B134" s="207"/>
      <c r="C134" s="213"/>
      <c r="D134" s="209"/>
      <c r="E134" s="214"/>
      <c r="F134" s="215"/>
      <c r="G134" s="45"/>
      <c r="H134" s="46" t="s">
        <v>47</v>
      </c>
      <c r="I134" s="46">
        <f t="shared" si="19"/>
        <v>0</v>
      </c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65"/>
    </row>
    <row r="135" s="177" customFormat="1" ht="18.95" customHeight="1" spans="1:41">
      <c r="A135" s="206">
        <v>65</v>
      </c>
      <c r="B135" s="34"/>
      <c r="C135" s="35"/>
      <c r="D135" s="47"/>
      <c r="E135" s="210"/>
      <c r="F135" s="48" t="s">
        <v>45</v>
      </c>
      <c r="G135" s="39">
        <f t="shared" si="23"/>
        <v>0</v>
      </c>
      <c r="H135" s="40" t="s">
        <v>46</v>
      </c>
      <c r="I135" s="40">
        <f t="shared" si="19"/>
        <v>0</v>
      </c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67"/>
    </row>
    <row r="136" s="178" customFormat="1" ht="18.95" customHeight="1" spans="1:41">
      <c r="A136" s="212"/>
      <c r="B136" s="34"/>
      <c r="C136" s="42"/>
      <c r="D136" s="46"/>
      <c r="E136" s="214"/>
      <c r="F136" s="49"/>
      <c r="G136" s="45"/>
      <c r="H136" s="46" t="s">
        <v>47</v>
      </c>
      <c r="I136" s="46">
        <f t="shared" si="19"/>
        <v>0</v>
      </c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65"/>
    </row>
    <row r="137" s="177" customFormat="1" ht="18.95" customHeight="1" spans="1:41">
      <c r="A137" s="206">
        <v>66</v>
      </c>
      <c r="B137" s="34"/>
      <c r="C137" s="35"/>
      <c r="D137" s="47"/>
      <c r="E137" s="210"/>
      <c r="F137" s="48" t="s">
        <v>45</v>
      </c>
      <c r="G137" s="39">
        <f t="shared" si="23"/>
        <v>0</v>
      </c>
      <c r="H137" s="40" t="s">
        <v>46</v>
      </c>
      <c r="I137" s="40">
        <f t="shared" si="19"/>
        <v>0</v>
      </c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  <c r="AK137" s="226"/>
      <c r="AL137" s="226"/>
      <c r="AM137" s="226"/>
      <c r="AN137" s="226"/>
      <c r="AO137" s="67"/>
    </row>
    <row r="138" s="178" customFormat="1" ht="18.95" customHeight="1" spans="1:41">
      <c r="A138" s="212"/>
      <c r="B138" s="34"/>
      <c r="C138" s="42"/>
      <c r="D138" s="46"/>
      <c r="E138" s="214"/>
      <c r="F138" s="49"/>
      <c r="G138" s="45"/>
      <c r="H138" s="46" t="s">
        <v>47</v>
      </c>
      <c r="I138" s="46">
        <f t="shared" si="19"/>
        <v>0</v>
      </c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65"/>
    </row>
    <row r="139" s="177" customFormat="1" ht="18.95" customHeight="1" spans="1:41">
      <c r="A139" s="206">
        <v>67</v>
      </c>
      <c r="B139" s="207"/>
      <c r="C139" s="208"/>
      <c r="D139" s="209"/>
      <c r="E139" s="210"/>
      <c r="F139" s="211" t="s">
        <v>45</v>
      </c>
      <c r="G139" s="39">
        <f t="shared" ref="G139:G143" si="24">E139+I139-I140</f>
        <v>0</v>
      </c>
      <c r="H139" s="40" t="s">
        <v>46</v>
      </c>
      <c r="I139" s="40">
        <f t="shared" si="19"/>
        <v>0</v>
      </c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  <c r="AB139" s="226"/>
      <c r="AC139" s="226"/>
      <c r="AD139" s="226"/>
      <c r="AE139" s="226"/>
      <c r="AF139" s="226"/>
      <c r="AG139" s="226"/>
      <c r="AH139" s="226"/>
      <c r="AI139" s="226"/>
      <c r="AJ139" s="226"/>
      <c r="AK139" s="226"/>
      <c r="AL139" s="226"/>
      <c r="AM139" s="226"/>
      <c r="AN139" s="226"/>
      <c r="AO139" s="67"/>
    </row>
    <row r="140" s="178" customFormat="1" ht="18.95" customHeight="1" spans="1:41">
      <c r="A140" s="212"/>
      <c r="B140" s="207"/>
      <c r="C140" s="213"/>
      <c r="D140" s="209"/>
      <c r="E140" s="214"/>
      <c r="F140" s="215"/>
      <c r="G140" s="45"/>
      <c r="H140" s="46" t="s">
        <v>47</v>
      </c>
      <c r="I140" s="46">
        <f t="shared" si="19"/>
        <v>0</v>
      </c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65"/>
    </row>
    <row r="141" s="177" customFormat="1" ht="18.95" customHeight="1" spans="1:41">
      <c r="A141" s="206">
        <v>68</v>
      </c>
      <c r="B141" s="34"/>
      <c r="C141" s="35"/>
      <c r="D141" s="47"/>
      <c r="E141" s="210"/>
      <c r="F141" s="48" t="s">
        <v>45</v>
      </c>
      <c r="G141" s="39">
        <f t="shared" si="24"/>
        <v>0</v>
      </c>
      <c r="H141" s="40" t="s">
        <v>46</v>
      </c>
      <c r="I141" s="40">
        <f t="shared" si="19"/>
        <v>0</v>
      </c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  <c r="AB141" s="226"/>
      <c r="AC141" s="226"/>
      <c r="AD141" s="226"/>
      <c r="AE141" s="226"/>
      <c r="AF141" s="226"/>
      <c r="AG141" s="226"/>
      <c r="AH141" s="226"/>
      <c r="AI141" s="226"/>
      <c r="AJ141" s="226"/>
      <c r="AK141" s="226"/>
      <c r="AL141" s="226"/>
      <c r="AM141" s="226"/>
      <c r="AN141" s="226"/>
      <c r="AO141" s="67"/>
    </row>
    <row r="142" s="178" customFormat="1" ht="18.95" customHeight="1" spans="1:41">
      <c r="A142" s="212"/>
      <c r="B142" s="34"/>
      <c r="C142" s="42"/>
      <c r="D142" s="46"/>
      <c r="E142" s="214"/>
      <c r="F142" s="49"/>
      <c r="G142" s="45"/>
      <c r="H142" s="46" t="s">
        <v>47</v>
      </c>
      <c r="I142" s="46">
        <f t="shared" si="19"/>
        <v>0</v>
      </c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65"/>
    </row>
    <row r="143" s="177" customFormat="1" ht="18.95" customHeight="1" spans="1:41">
      <c r="A143" s="206">
        <v>69</v>
      </c>
      <c r="B143" s="207"/>
      <c r="C143" s="208"/>
      <c r="D143" s="209"/>
      <c r="E143" s="210"/>
      <c r="F143" s="211" t="s">
        <v>45</v>
      </c>
      <c r="G143" s="39">
        <f t="shared" si="24"/>
        <v>0</v>
      </c>
      <c r="H143" s="40" t="s">
        <v>46</v>
      </c>
      <c r="I143" s="40">
        <f t="shared" si="19"/>
        <v>0</v>
      </c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  <c r="AB143" s="226"/>
      <c r="AC143" s="226"/>
      <c r="AD143" s="226"/>
      <c r="AE143" s="226"/>
      <c r="AF143" s="226"/>
      <c r="AG143" s="226"/>
      <c r="AH143" s="226"/>
      <c r="AI143" s="226"/>
      <c r="AJ143" s="226"/>
      <c r="AK143" s="226"/>
      <c r="AL143" s="226"/>
      <c r="AM143" s="226"/>
      <c r="AN143" s="226"/>
      <c r="AO143" s="67"/>
    </row>
    <row r="144" s="178" customFormat="1" ht="18.95" customHeight="1" spans="1:41">
      <c r="A144" s="212"/>
      <c r="B144" s="207"/>
      <c r="C144" s="213"/>
      <c r="D144" s="209"/>
      <c r="E144" s="214"/>
      <c r="F144" s="215"/>
      <c r="G144" s="45"/>
      <c r="H144" s="46" t="s">
        <v>47</v>
      </c>
      <c r="I144" s="46">
        <f t="shared" si="19"/>
        <v>0</v>
      </c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65"/>
    </row>
    <row r="145" s="177" customFormat="1" ht="18.95" customHeight="1" spans="1:41">
      <c r="A145" s="206">
        <v>70</v>
      </c>
      <c r="B145" s="34"/>
      <c r="C145" s="35"/>
      <c r="D145" s="47"/>
      <c r="E145" s="210"/>
      <c r="F145" s="48" t="s">
        <v>45</v>
      </c>
      <c r="G145" s="39">
        <f t="shared" ref="G145:G149" si="25">E145+I145-I146</f>
        <v>0</v>
      </c>
      <c r="H145" s="40" t="s">
        <v>46</v>
      </c>
      <c r="I145" s="40">
        <f t="shared" si="19"/>
        <v>0</v>
      </c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/>
      <c r="AO145" s="67"/>
    </row>
    <row r="146" s="178" customFormat="1" ht="18.95" customHeight="1" spans="1:41">
      <c r="A146" s="212"/>
      <c r="B146" s="34"/>
      <c r="C146" s="42"/>
      <c r="D146" s="46"/>
      <c r="E146" s="214"/>
      <c r="F146" s="49"/>
      <c r="G146" s="45"/>
      <c r="H146" s="46" t="s">
        <v>47</v>
      </c>
      <c r="I146" s="46">
        <f t="shared" si="19"/>
        <v>0</v>
      </c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65"/>
    </row>
    <row r="147" s="177" customFormat="1" ht="18.95" customHeight="1" spans="1:41">
      <c r="A147" s="206">
        <v>71</v>
      </c>
      <c r="B147" s="34"/>
      <c r="C147" s="35"/>
      <c r="D147" s="47"/>
      <c r="E147" s="210"/>
      <c r="F147" s="48" t="s">
        <v>45</v>
      </c>
      <c r="G147" s="39">
        <f t="shared" si="25"/>
        <v>0</v>
      </c>
      <c r="H147" s="40" t="s">
        <v>46</v>
      </c>
      <c r="I147" s="40">
        <f t="shared" ref="I147:I210" si="26">SUM(J147:AO147)</f>
        <v>0</v>
      </c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67"/>
    </row>
    <row r="148" s="178" customFormat="1" ht="18.95" customHeight="1" spans="1:41">
      <c r="A148" s="212"/>
      <c r="B148" s="34"/>
      <c r="C148" s="42"/>
      <c r="D148" s="46"/>
      <c r="E148" s="214"/>
      <c r="F148" s="49"/>
      <c r="G148" s="45"/>
      <c r="H148" s="46" t="s">
        <v>47</v>
      </c>
      <c r="I148" s="46">
        <f t="shared" si="26"/>
        <v>0</v>
      </c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65"/>
    </row>
    <row r="149" s="177" customFormat="1" ht="18.95" customHeight="1" spans="1:41">
      <c r="A149" s="206">
        <v>72</v>
      </c>
      <c r="B149" s="207"/>
      <c r="C149" s="208"/>
      <c r="D149" s="209"/>
      <c r="E149" s="210"/>
      <c r="F149" s="211" t="s">
        <v>45</v>
      </c>
      <c r="G149" s="39">
        <f t="shared" si="25"/>
        <v>0</v>
      </c>
      <c r="H149" s="40" t="s">
        <v>46</v>
      </c>
      <c r="I149" s="40">
        <f t="shared" si="26"/>
        <v>0</v>
      </c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67"/>
    </row>
    <row r="150" s="178" customFormat="1" ht="18.95" customHeight="1" spans="1:41">
      <c r="A150" s="212"/>
      <c r="B150" s="207"/>
      <c r="C150" s="213"/>
      <c r="D150" s="209"/>
      <c r="E150" s="214"/>
      <c r="F150" s="215"/>
      <c r="G150" s="45"/>
      <c r="H150" s="46" t="s">
        <v>47</v>
      </c>
      <c r="I150" s="46">
        <f t="shared" si="26"/>
        <v>0</v>
      </c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65"/>
    </row>
    <row r="151" s="177" customFormat="1" ht="18.95" customHeight="1" spans="1:41">
      <c r="A151" s="206">
        <v>50</v>
      </c>
      <c r="B151" s="34"/>
      <c r="C151" s="35"/>
      <c r="D151" s="47"/>
      <c r="E151" s="210"/>
      <c r="F151" s="48" t="s">
        <v>45</v>
      </c>
      <c r="G151" s="39">
        <f t="shared" ref="G151:G155" si="27">E151+I151-I152</f>
        <v>0</v>
      </c>
      <c r="H151" s="40" t="s">
        <v>46</v>
      </c>
      <c r="I151" s="40">
        <f t="shared" si="26"/>
        <v>0</v>
      </c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/>
      <c r="AG151" s="226"/>
      <c r="AH151" s="226"/>
      <c r="AI151" s="226"/>
      <c r="AJ151" s="226"/>
      <c r="AK151" s="226"/>
      <c r="AL151" s="226"/>
      <c r="AM151" s="226"/>
      <c r="AN151" s="226"/>
      <c r="AO151" s="67"/>
    </row>
    <row r="152" s="178" customFormat="1" ht="18.95" customHeight="1" spans="1:41">
      <c r="A152" s="212"/>
      <c r="B152" s="34"/>
      <c r="C152" s="42"/>
      <c r="D152" s="46"/>
      <c r="E152" s="214"/>
      <c r="F152" s="49"/>
      <c r="G152" s="45"/>
      <c r="H152" s="46" t="s">
        <v>47</v>
      </c>
      <c r="I152" s="46">
        <f t="shared" si="26"/>
        <v>0</v>
      </c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65"/>
    </row>
    <row r="153" s="177" customFormat="1" ht="18.95" customHeight="1" spans="1:41">
      <c r="A153" s="206">
        <v>51</v>
      </c>
      <c r="B153" s="34"/>
      <c r="C153" s="35"/>
      <c r="D153" s="47"/>
      <c r="E153" s="210"/>
      <c r="F153" s="48" t="s">
        <v>45</v>
      </c>
      <c r="G153" s="39">
        <f t="shared" si="27"/>
        <v>0</v>
      </c>
      <c r="H153" s="40" t="s">
        <v>46</v>
      </c>
      <c r="I153" s="40">
        <f t="shared" si="26"/>
        <v>0</v>
      </c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  <c r="AB153" s="226"/>
      <c r="AC153" s="226"/>
      <c r="AD153" s="226"/>
      <c r="AE153" s="226"/>
      <c r="AF153" s="226"/>
      <c r="AG153" s="226"/>
      <c r="AH153" s="226"/>
      <c r="AI153" s="226"/>
      <c r="AJ153" s="226"/>
      <c r="AK153" s="226"/>
      <c r="AL153" s="226"/>
      <c r="AM153" s="226"/>
      <c r="AN153" s="226"/>
      <c r="AO153" s="67"/>
    </row>
    <row r="154" s="178" customFormat="1" ht="18.95" customHeight="1" spans="1:41">
      <c r="A154" s="212"/>
      <c r="B154" s="34"/>
      <c r="C154" s="42"/>
      <c r="D154" s="46"/>
      <c r="E154" s="214"/>
      <c r="F154" s="49"/>
      <c r="G154" s="45"/>
      <c r="H154" s="46" t="s">
        <v>47</v>
      </c>
      <c r="I154" s="46">
        <f t="shared" si="26"/>
        <v>0</v>
      </c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65"/>
    </row>
    <row r="155" s="177" customFormat="1" ht="18.95" customHeight="1" spans="1:41">
      <c r="A155" s="206">
        <v>52</v>
      </c>
      <c r="B155" s="207"/>
      <c r="C155" s="208"/>
      <c r="D155" s="209"/>
      <c r="E155" s="210"/>
      <c r="F155" s="211" t="s">
        <v>45</v>
      </c>
      <c r="G155" s="39">
        <f t="shared" si="27"/>
        <v>0</v>
      </c>
      <c r="H155" s="40" t="s">
        <v>46</v>
      </c>
      <c r="I155" s="40">
        <f t="shared" si="26"/>
        <v>0</v>
      </c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  <c r="AB155" s="226"/>
      <c r="AC155" s="226"/>
      <c r="AD155" s="226"/>
      <c r="AE155" s="226"/>
      <c r="AF155" s="226"/>
      <c r="AG155" s="226"/>
      <c r="AH155" s="226"/>
      <c r="AI155" s="226"/>
      <c r="AJ155" s="226"/>
      <c r="AK155" s="226"/>
      <c r="AL155" s="226"/>
      <c r="AM155" s="226"/>
      <c r="AN155" s="226"/>
      <c r="AO155" s="67"/>
    </row>
    <row r="156" s="178" customFormat="1" ht="18.95" customHeight="1" spans="1:41">
      <c r="A156" s="212"/>
      <c r="B156" s="207"/>
      <c r="C156" s="213"/>
      <c r="D156" s="209"/>
      <c r="E156" s="214"/>
      <c r="F156" s="215"/>
      <c r="G156" s="45"/>
      <c r="H156" s="46" t="s">
        <v>47</v>
      </c>
      <c r="I156" s="46">
        <f t="shared" si="26"/>
        <v>0</v>
      </c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65"/>
    </row>
    <row r="157" s="177" customFormat="1" ht="18.95" customHeight="1" spans="1:41">
      <c r="A157" s="206">
        <v>53</v>
      </c>
      <c r="B157" s="34"/>
      <c r="C157" s="35"/>
      <c r="D157" s="47"/>
      <c r="E157" s="210"/>
      <c r="F157" s="48" t="s">
        <v>45</v>
      </c>
      <c r="G157" s="39">
        <f t="shared" ref="G157:G161" si="28">E157+I157-I158</f>
        <v>0</v>
      </c>
      <c r="H157" s="40" t="s">
        <v>46</v>
      </c>
      <c r="I157" s="40">
        <f t="shared" si="26"/>
        <v>0</v>
      </c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  <c r="AB157" s="226"/>
      <c r="AC157" s="226"/>
      <c r="AD157" s="226"/>
      <c r="AE157" s="226"/>
      <c r="AF157" s="226"/>
      <c r="AG157" s="226"/>
      <c r="AH157" s="226"/>
      <c r="AI157" s="226"/>
      <c r="AJ157" s="226"/>
      <c r="AK157" s="226"/>
      <c r="AL157" s="226"/>
      <c r="AM157" s="226"/>
      <c r="AN157" s="226"/>
      <c r="AO157" s="67"/>
    </row>
    <row r="158" s="178" customFormat="1" ht="18.95" customHeight="1" spans="1:41">
      <c r="A158" s="212"/>
      <c r="B158" s="34"/>
      <c r="C158" s="42"/>
      <c r="D158" s="46"/>
      <c r="E158" s="214"/>
      <c r="F158" s="49"/>
      <c r="G158" s="45"/>
      <c r="H158" s="46" t="s">
        <v>47</v>
      </c>
      <c r="I158" s="46">
        <f t="shared" si="26"/>
        <v>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65"/>
    </row>
    <row r="159" s="177" customFormat="1" ht="18.95" customHeight="1" spans="1:41">
      <c r="A159" s="206">
        <v>54</v>
      </c>
      <c r="B159" s="34"/>
      <c r="C159" s="35"/>
      <c r="D159" s="47"/>
      <c r="E159" s="210"/>
      <c r="F159" s="48" t="s">
        <v>45</v>
      </c>
      <c r="G159" s="39">
        <f t="shared" si="28"/>
        <v>0</v>
      </c>
      <c r="H159" s="40" t="s">
        <v>46</v>
      </c>
      <c r="I159" s="40">
        <f t="shared" si="26"/>
        <v>0</v>
      </c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  <c r="AB159" s="226"/>
      <c r="AC159" s="226"/>
      <c r="AD159" s="226"/>
      <c r="AE159" s="226"/>
      <c r="AF159" s="226"/>
      <c r="AG159" s="226"/>
      <c r="AH159" s="226"/>
      <c r="AI159" s="226"/>
      <c r="AJ159" s="226"/>
      <c r="AK159" s="226"/>
      <c r="AL159" s="226"/>
      <c r="AM159" s="226"/>
      <c r="AN159" s="226"/>
      <c r="AO159" s="67"/>
    </row>
    <row r="160" s="178" customFormat="1" ht="18.95" customHeight="1" spans="1:41">
      <c r="A160" s="212"/>
      <c r="B160" s="34"/>
      <c r="C160" s="42"/>
      <c r="D160" s="46"/>
      <c r="E160" s="214"/>
      <c r="F160" s="49"/>
      <c r="G160" s="45"/>
      <c r="H160" s="46" t="s">
        <v>47</v>
      </c>
      <c r="I160" s="46">
        <f t="shared" si="26"/>
        <v>0</v>
      </c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65"/>
    </row>
    <row r="161" s="177" customFormat="1" ht="18.95" customHeight="1" spans="1:41">
      <c r="A161" s="206">
        <v>55</v>
      </c>
      <c r="B161" s="207"/>
      <c r="C161" s="208"/>
      <c r="D161" s="209"/>
      <c r="E161" s="210"/>
      <c r="F161" s="211" t="s">
        <v>45</v>
      </c>
      <c r="G161" s="39">
        <f t="shared" si="28"/>
        <v>0</v>
      </c>
      <c r="H161" s="40" t="s">
        <v>46</v>
      </c>
      <c r="I161" s="40">
        <f t="shared" si="26"/>
        <v>0</v>
      </c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  <c r="AG161" s="226"/>
      <c r="AH161" s="226"/>
      <c r="AI161" s="226"/>
      <c r="AJ161" s="226"/>
      <c r="AK161" s="226"/>
      <c r="AL161" s="226"/>
      <c r="AM161" s="226"/>
      <c r="AN161" s="226"/>
      <c r="AO161" s="67"/>
    </row>
    <row r="162" s="178" customFormat="1" ht="18.95" customHeight="1" spans="1:41">
      <c r="A162" s="212"/>
      <c r="B162" s="207"/>
      <c r="C162" s="213"/>
      <c r="D162" s="209"/>
      <c r="E162" s="214"/>
      <c r="F162" s="215"/>
      <c r="G162" s="45"/>
      <c r="H162" s="46" t="s">
        <v>47</v>
      </c>
      <c r="I162" s="46">
        <f t="shared" si="26"/>
        <v>0</v>
      </c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65"/>
    </row>
    <row r="163" s="177" customFormat="1" ht="18.95" customHeight="1" spans="1:41">
      <c r="A163" s="206">
        <v>56</v>
      </c>
      <c r="B163" s="34"/>
      <c r="C163" s="35"/>
      <c r="D163" s="47"/>
      <c r="E163" s="210"/>
      <c r="F163" s="48" t="s">
        <v>45</v>
      </c>
      <c r="G163" s="39">
        <f t="shared" ref="G163:G167" si="29">E163+I163-I164</f>
        <v>0</v>
      </c>
      <c r="H163" s="40" t="s">
        <v>46</v>
      </c>
      <c r="I163" s="40">
        <f t="shared" si="26"/>
        <v>0</v>
      </c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  <c r="AB163" s="226"/>
      <c r="AC163" s="226"/>
      <c r="AD163" s="226"/>
      <c r="AE163" s="226"/>
      <c r="AF163" s="226"/>
      <c r="AG163" s="226"/>
      <c r="AH163" s="226"/>
      <c r="AI163" s="226"/>
      <c r="AJ163" s="226"/>
      <c r="AK163" s="226"/>
      <c r="AL163" s="226"/>
      <c r="AM163" s="226"/>
      <c r="AN163" s="226"/>
      <c r="AO163" s="67"/>
    </row>
    <row r="164" s="178" customFormat="1" ht="18.95" customHeight="1" spans="1:41">
      <c r="A164" s="212"/>
      <c r="B164" s="34"/>
      <c r="C164" s="42"/>
      <c r="D164" s="46"/>
      <c r="E164" s="214"/>
      <c r="F164" s="49"/>
      <c r="G164" s="45"/>
      <c r="H164" s="46" t="s">
        <v>47</v>
      </c>
      <c r="I164" s="46">
        <f t="shared" si="26"/>
        <v>0</v>
      </c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65"/>
    </row>
    <row r="165" s="177" customFormat="1" ht="18.95" customHeight="1" spans="1:41">
      <c r="A165" s="206">
        <v>57</v>
      </c>
      <c r="B165" s="207"/>
      <c r="C165" s="208"/>
      <c r="D165" s="209"/>
      <c r="E165" s="210"/>
      <c r="F165" s="211" t="s">
        <v>45</v>
      </c>
      <c r="G165" s="39">
        <f t="shared" si="29"/>
        <v>0</v>
      </c>
      <c r="H165" s="40" t="s">
        <v>46</v>
      </c>
      <c r="I165" s="40">
        <f t="shared" si="26"/>
        <v>0</v>
      </c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  <c r="AB165" s="226"/>
      <c r="AC165" s="226"/>
      <c r="AD165" s="226"/>
      <c r="AE165" s="226"/>
      <c r="AF165" s="226"/>
      <c r="AG165" s="226"/>
      <c r="AH165" s="226"/>
      <c r="AI165" s="226"/>
      <c r="AJ165" s="226"/>
      <c r="AK165" s="226"/>
      <c r="AL165" s="226"/>
      <c r="AM165" s="226"/>
      <c r="AN165" s="226"/>
      <c r="AO165" s="67"/>
    </row>
    <row r="166" s="178" customFormat="1" ht="18.95" customHeight="1" spans="1:41">
      <c r="A166" s="212"/>
      <c r="B166" s="207"/>
      <c r="C166" s="213"/>
      <c r="D166" s="209"/>
      <c r="E166" s="214"/>
      <c r="F166" s="215"/>
      <c r="G166" s="45"/>
      <c r="H166" s="46" t="s">
        <v>47</v>
      </c>
      <c r="I166" s="46">
        <f t="shared" si="26"/>
        <v>0</v>
      </c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65"/>
    </row>
    <row r="167" s="177" customFormat="1" ht="18.95" customHeight="1" spans="1:41">
      <c r="A167" s="206">
        <v>58</v>
      </c>
      <c r="B167" s="34"/>
      <c r="C167" s="35"/>
      <c r="D167" s="47"/>
      <c r="E167" s="210"/>
      <c r="F167" s="48" t="s">
        <v>45</v>
      </c>
      <c r="G167" s="39">
        <f t="shared" si="29"/>
        <v>0</v>
      </c>
      <c r="H167" s="40" t="s">
        <v>46</v>
      </c>
      <c r="I167" s="40">
        <f t="shared" si="26"/>
        <v>0</v>
      </c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  <c r="AB167" s="226"/>
      <c r="AC167" s="226"/>
      <c r="AD167" s="226"/>
      <c r="AE167" s="226"/>
      <c r="AF167" s="226"/>
      <c r="AG167" s="226"/>
      <c r="AH167" s="226"/>
      <c r="AI167" s="226"/>
      <c r="AJ167" s="226"/>
      <c r="AK167" s="226"/>
      <c r="AL167" s="226"/>
      <c r="AM167" s="226"/>
      <c r="AN167" s="226"/>
      <c r="AO167" s="67"/>
    </row>
    <row r="168" s="178" customFormat="1" ht="18.95" customHeight="1" spans="1:41">
      <c r="A168" s="212"/>
      <c r="B168" s="34"/>
      <c r="C168" s="42"/>
      <c r="D168" s="46"/>
      <c r="E168" s="214"/>
      <c r="F168" s="49"/>
      <c r="G168" s="45"/>
      <c r="H168" s="46" t="s">
        <v>47</v>
      </c>
      <c r="I168" s="46">
        <f t="shared" si="26"/>
        <v>0</v>
      </c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65"/>
    </row>
    <row r="169" s="177" customFormat="1" ht="18.95" customHeight="1" spans="1:41">
      <c r="A169" s="206">
        <v>59</v>
      </c>
      <c r="B169" s="207"/>
      <c r="C169" s="208"/>
      <c r="D169" s="209"/>
      <c r="E169" s="210"/>
      <c r="F169" s="211" t="s">
        <v>45</v>
      </c>
      <c r="G169" s="39">
        <f t="shared" ref="G169:G173" si="30">E169+I169-I170</f>
        <v>0</v>
      </c>
      <c r="H169" s="40" t="s">
        <v>46</v>
      </c>
      <c r="I169" s="40">
        <f t="shared" si="26"/>
        <v>0</v>
      </c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6"/>
      <c r="AH169" s="226"/>
      <c r="AI169" s="226"/>
      <c r="AJ169" s="226"/>
      <c r="AK169" s="226"/>
      <c r="AL169" s="226"/>
      <c r="AM169" s="226"/>
      <c r="AN169" s="226"/>
      <c r="AO169" s="67"/>
    </row>
    <row r="170" s="178" customFormat="1" ht="18.95" customHeight="1" spans="1:41">
      <c r="A170" s="212"/>
      <c r="B170" s="207"/>
      <c r="C170" s="213"/>
      <c r="D170" s="209"/>
      <c r="E170" s="214"/>
      <c r="F170" s="215"/>
      <c r="G170" s="45"/>
      <c r="H170" s="46" t="s">
        <v>47</v>
      </c>
      <c r="I170" s="46">
        <f t="shared" si="26"/>
        <v>0</v>
      </c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65"/>
    </row>
    <row r="171" s="177" customFormat="1" ht="18.95" customHeight="1" spans="1:41">
      <c r="A171" s="206">
        <v>60</v>
      </c>
      <c r="B171" s="34"/>
      <c r="C171" s="35"/>
      <c r="D171" s="47"/>
      <c r="E171" s="210"/>
      <c r="F171" s="48" t="s">
        <v>45</v>
      </c>
      <c r="G171" s="39">
        <f t="shared" si="30"/>
        <v>0</v>
      </c>
      <c r="H171" s="40" t="s">
        <v>46</v>
      </c>
      <c r="I171" s="40">
        <f t="shared" si="26"/>
        <v>0</v>
      </c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  <c r="AB171" s="226"/>
      <c r="AC171" s="226"/>
      <c r="AD171" s="226"/>
      <c r="AE171" s="226"/>
      <c r="AF171" s="226"/>
      <c r="AG171" s="226"/>
      <c r="AH171" s="226"/>
      <c r="AI171" s="226"/>
      <c r="AJ171" s="226"/>
      <c r="AK171" s="226"/>
      <c r="AL171" s="226"/>
      <c r="AM171" s="226"/>
      <c r="AN171" s="226"/>
      <c r="AO171" s="67"/>
    </row>
    <row r="172" s="178" customFormat="1" ht="18.95" customHeight="1" spans="1:41">
      <c r="A172" s="212"/>
      <c r="B172" s="34"/>
      <c r="C172" s="42"/>
      <c r="D172" s="46"/>
      <c r="E172" s="214"/>
      <c r="F172" s="49"/>
      <c r="G172" s="45"/>
      <c r="H172" s="46" t="s">
        <v>47</v>
      </c>
      <c r="I172" s="46">
        <f t="shared" si="26"/>
        <v>0</v>
      </c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65"/>
    </row>
    <row r="173" s="177" customFormat="1" ht="18.95" customHeight="1" spans="1:41">
      <c r="A173" s="206">
        <v>61</v>
      </c>
      <c r="B173" s="207"/>
      <c r="C173" s="208"/>
      <c r="D173" s="209"/>
      <c r="E173" s="210"/>
      <c r="F173" s="211" t="s">
        <v>45</v>
      </c>
      <c r="G173" s="39">
        <f t="shared" si="30"/>
        <v>0</v>
      </c>
      <c r="H173" s="40" t="s">
        <v>46</v>
      </c>
      <c r="I173" s="40">
        <f t="shared" si="26"/>
        <v>0</v>
      </c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  <c r="AB173" s="226"/>
      <c r="AC173" s="226"/>
      <c r="AD173" s="226"/>
      <c r="AE173" s="226"/>
      <c r="AF173" s="226"/>
      <c r="AG173" s="226"/>
      <c r="AH173" s="226"/>
      <c r="AI173" s="226"/>
      <c r="AJ173" s="226"/>
      <c r="AK173" s="226"/>
      <c r="AL173" s="226"/>
      <c r="AM173" s="226"/>
      <c r="AN173" s="226"/>
      <c r="AO173" s="67"/>
    </row>
    <row r="174" s="178" customFormat="1" ht="18.95" customHeight="1" spans="1:41">
      <c r="A174" s="212"/>
      <c r="B174" s="207"/>
      <c r="C174" s="213"/>
      <c r="D174" s="209"/>
      <c r="E174" s="214"/>
      <c r="F174" s="215"/>
      <c r="G174" s="45"/>
      <c r="H174" s="46" t="s">
        <v>47</v>
      </c>
      <c r="I174" s="46">
        <f t="shared" si="26"/>
        <v>0</v>
      </c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65"/>
    </row>
    <row r="175" s="177" customFormat="1" ht="18.95" customHeight="1" spans="1:41">
      <c r="A175" s="206">
        <v>62</v>
      </c>
      <c r="B175" s="34"/>
      <c r="C175" s="35"/>
      <c r="D175" s="47"/>
      <c r="E175" s="210"/>
      <c r="F175" s="48" t="s">
        <v>45</v>
      </c>
      <c r="G175" s="39">
        <f t="shared" ref="G175:G179" si="31">E175+I175-I176</f>
        <v>0</v>
      </c>
      <c r="H175" s="40" t="s">
        <v>46</v>
      </c>
      <c r="I175" s="40">
        <f t="shared" si="26"/>
        <v>0</v>
      </c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  <c r="AB175" s="226"/>
      <c r="AC175" s="226"/>
      <c r="AD175" s="226"/>
      <c r="AE175" s="226"/>
      <c r="AF175" s="226"/>
      <c r="AG175" s="226"/>
      <c r="AH175" s="226"/>
      <c r="AI175" s="226"/>
      <c r="AJ175" s="226"/>
      <c r="AK175" s="226"/>
      <c r="AL175" s="226"/>
      <c r="AM175" s="226"/>
      <c r="AN175" s="226"/>
      <c r="AO175" s="67"/>
    </row>
    <row r="176" s="178" customFormat="1" ht="18.95" customHeight="1" spans="1:41">
      <c r="A176" s="212"/>
      <c r="B176" s="34"/>
      <c r="C176" s="42"/>
      <c r="D176" s="46"/>
      <c r="E176" s="214"/>
      <c r="F176" s="49"/>
      <c r="G176" s="45"/>
      <c r="H176" s="46" t="s">
        <v>47</v>
      </c>
      <c r="I176" s="46">
        <f t="shared" si="26"/>
        <v>0</v>
      </c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65"/>
    </row>
    <row r="177" s="177" customFormat="1" ht="18.95" customHeight="1" spans="1:41">
      <c r="A177" s="206">
        <v>63</v>
      </c>
      <c r="B177" s="34"/>
      <c r="C177" s="35"/>
      <c r="D177" s="47"/>
      <c r="E177" s="210"/>
      <c r="F177" s="48" t="s">
        <v>45</v>
      </c>
      <c r="G177" s="39">
        <f t="shared" si="31"/>
        <v>0</v>
      </c>
      <c r="H177" s="40" t="s">
        <v>46</v>
      </c>
      <c r="I177" s="40">
        <f t="shared" si="26"/>
        <v>0</v>
      </c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  <c r="AB177" s="226"/>
      <c r="AC177" s="226"/>
      <c r="AD177" s="226"/>
      <c r="AE177" s="226"/>
      <c r="AF177" s="226"/>
      <c r="AG177" s="226"/>
      <c r="AH177" s="226"/>
      <c r="AI177" s="226"/>
      <c r="AJ177" s="226"/>
      <c r="AK177" s="226"/>
      <c r="AL177" s="226"/>
      <c r="AM177" s="226"/>
      <c r="AN177" s="226"/>
      <c r="AO177" s="67"/>
    </row>
    <row r="178" s="178" customFormat="1" ht="18.95" customHeight="1" spans="1:41">
      <c r="A178" s="212"/>
      <c r="B178" s="34"/>
      <c r="C178" s="42"/>
      <c r="D178" s="46"/>
      <c r="E178" s="214"/>
      <c r="F178" s="49"/>
      <c r="G178" s="45"/>
      <c r="H178" s="46" t="s">
        <v>47</v>
      </c>
      <c r="I178" s="46">
        <f t="shared" si="26"/>
        <v>0</v>
      </c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65"/>
    </row>
    <row r="179" s="177" customFormat="1" ht="18.95" customHeight="1" spans="1:41">
      <c r="A179" s="206">
        <v>64</v>
      </c>
      <c r="B179" s="207"/>
      <c r="C179" s="208"/>
      <c r="D179" s="209"/>
      <c r="E179" s="210"/>
      <c r="F179" s="211" t="s">
        <v>45</v>
      </c>
      <c r="G179" s="39">
        <f t="shared" si="31"/>
        <v>0</v>
      </c>
      <c r="H179" s="40" t="s">
        <v>46</v>
      </c>
      <c r="I179" s="40">
        <f t="shared" si="26"/>
        <v>0</v>
      </c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  <c r="AB179" s="226"/>
      <c r="AC179" s="226"/>
      <c r="AD179" s="226"/>
      <c r="AE179" s="226"/>
      <c r="AF179" s="226"/>
      <c r="AG179" s="226"/>
      <c r="AH179" s="226"/>
      <c r="AI179" s="226"/>
      <c r="AJ179" s="226"/>
      <c r="AK179" s="226"/>
      <c r="AL179" s="226"/>
      <c r="AM179" s="226"/>
      <c r="AN179" s="226"/>
      <c r="AO179" s="67"/>
    </row>
    <row r="180" s="178" customFormat="1" ht="18.95" customHeight="1" spans="1:41">
      <c r="A180" s="212"/>
      <c r="B180" s="207"/>
      <c r="C180" s="213"/>
      <c r="D180" s="209"/>
      <c r="E180" s="214"/>
      <c r="F180" s="215"/>
      <c r="G180" s="45"/>
      <c r="H180" s="46" t="s">
        <v>47</v>
      </c>
      <c r="I180" s="46">
        <f t="shared" si="26"/>
        <v>0</v>
      </c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65"/>
    </row>
    <row r="181" s="177" customFormat="1" ht="18.95" customHeight="1" spans="1:41">
      <c r="A181" s="206">
        <v>65</v>
      </c>
      <c r="B181" s="34"/>
      <c r="C181" s="35"/>
      <c r="D181" s="47"/>
      <c r="E181" s="210"/>
      <c r="F181" s="48" t="s">
        <v>45</v>
      </c>
      <c r="G181" s="39">
        <f t="shared" ref="G181:G185" si="32">E181+I181-I182</f>
        <v>0</v>
      </c>
      <c r="H181" s="40" t="s">
        <v>46</v>
      </c>
      <c r="I181" s="40">
        <f t="shared" si="26"/>
        <v>0</v>
      </c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  <c r="AJ181" s="226"/>
      <c r="AK181" s="226"/>
      <c r="AL181" s="226"/>
      <c r="AM181" s="226"/>
      <c r="AN181" s="226"/>
      <c r="AO181" s="67"/>
    </row>
    <row r="182" s="178" customFormat="1" ht="18.95" customHeight="1" spans="1:41">
      <c r="A182" s="212"/>
      <c r="B182" s="34"/>
      <c r="C182" s="42"/>
      <c r="D182" s="46"/>
      <c r="E182" s="214"/>
      <c r="F182" s="49"/>
      <c r="G182" s="45"/>
      <c r="H182" s="46" t="s">
        <v>47</v>
      </c>
      <c r="I182" s="46">
        <f t="shared" si="26"/>
        <v>0</v>
      </c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65"/>
    </row>
    <row r="183" s="177" customFormat="1" ht="18.95" customHeight="1" spans="1:41">
      <c r="A183" s="206">
        <v>66</v>
      </c>
      <c r="B183" s="207"/>
      <c r="C183" s="208"/>
      <c r="D183" s="209"/>
      <c r="E183" s="210"/>
      <c r="F183" s="211" t="s">
        <v>45</v>
      </c>
      <c r="G183" s="39">
        <f t="shared" si="32"/>
        <v>0</v>
      </c>
      <c r="H183" s="40" t="s">
        <v>46</v>
      </c>
      <c r="I183" s="40">
        <f t="shared" si="26"/>
        <v>0</v>
      </c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  <c r="AB183" s="226"/>
      <c r="AC183" s="226"/>
      <c r="AD183" s="226"/>
      <c r="AE183" s="226"/>
      <c r="AF183" s="226"/>
      <c r="AG183" s="226"/>
      <c r="AH183" s="226"/>
      <c r="AI183" s="226"/>
      <c r="AJ183" s="226"/>
      <c r="AK183" s="226"/>
      <c r="AL183" s="226"/>
      <c r="AM183" s="226"/>
      <c r="AN183" s="226"/>
      <c r="AO183" s="67"/>
    </row>
    <row r="184" s="178" customFormat="1" ht="18.95" customHeight="1" spans="1:41">
      <c r="A184" s="212"/>
      <c r="B184" s="207"/>
      <c r="C184" s="213"/>
      <c r="D184" s="209"/>
      <c r="E184" s="214"/>
      <c r="F184" s="215"/>
      <c r="G184" s="45"/>
      <c r="H184" s="46" t="s">
        <v>47</v>
      </c>
      <c r="I184" s="46">
        <f t="shared" si="26"/>
        <v>0</v>
      </c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65"/>
    </row>
    <row r="185" s="177" customFormat="1" ht="18.95" customHeight="1" spans="1:41">
      <c r="A185" s="206">
        <v>67</v>
      </c>
      <c r="B185" s="34"/>
      <c r="C185" s="35"/>
      <c r="D185" s="47"/>
      <c r="E185" s="210"/>
      <c r="F185" s="48" t="s">
        <v>45</v>
      </c>
      <c r="G185" s="39">
        <f t="shared" si="32"/>
        <v>0</v>
      </c>
      <c r="H185" s="40" t="s">
        <v>46</v>
      </c>
      <c r="I185" s="40">
        <f t="shared" si="26"/>
        <v>0</v>
      </c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  <c r="AB185" s="226"/>
      <c r="AC185" s="226"/>
      <c r="AD185" s="226"/>
      <c r="AE185" s="226"/>
      <c r="AF185" s="226"/>
      <c r="AG185" s="226"/>
      <c r="AH185" s="226"/>
      <c r="AI185" s="226"/>
      <c r="AJ185" s="226"/>
      <c r="AK185" s="226"/>
      <c r="AL185" s="226"/>
      <c r="AM185" s="226"/>
      <c r="AN185" s="226"/>
      <c r="AO185" s="67"/>
    </row>
    <row r="186" s="178" customFormat="1" ht="18.95" customHeight="1" spans="1:41">
      <c r="A186" s="212"/>
      <c r="B186" s="34"/>
      <c r="C186" s="42"/>
      <c r="D186" s="46"/>
      <c r="E186" s="214"/>
      <c r="F186" s="49"/>
      <c r="G186" s="45"/>
      <c r="H186" s="46" t="s">
        <v>47</v>
      </c>
      <c r="I186" s="46">
        <f t="shared" si="26"/>
        <v>0</v>
      </c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65"/>
    </row>
    <row r="187" s="177" customFormat="1" ht="18.95" customHeight="1" spans="1:41">
      <c r="A187" s="206">
        <v>68</v>
      </c>
      <c r="B187" s="34"/>
      <c r="C187" s="35"/>
      <c r="D187" s="47"/>
      <c r="E187" s="210"/>
      <c r="F187" s="48" t="s">
        <v>45</v>
      </c>
      <c r="G187" s="39">
        <f t="shared" ref="G187:G191" si="33">E187+I187-I188</f>
        <v>0</v>
      </c>
      <c r="H187" s="40" t="s">
        <v>46</v>
      </c>
      <c r="I187" s="40">
        <f t="shared" si="26"/>
        <v>0</v>
      </c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  <c r="AB187" s="226"/>
      <c r="AC187" s="226"/>
      <c r="AD187" s="226"/>
      <c r="AE187" s="226"/>
      <c r="AF187" s="226"/>
      <c r="AG187" s="226"/>
      <c r="AH187" s="226"/>
      <c r="AI187" s="226"/>
      <c r="AJ187" s="226"/>
      <c r="AK187" s="226"/>
      <c r="AL187" s="226"/>
      <c r="AM187" s="226"/>
      <c r="AN187" s="226"/>
      <c r="AO187" s="67"/>
    </row>
    <row r="188" s="178" customFormat="1" ht="18.95" customHeight="1" spans="1:41">
      <c r="A188" s="212"/>
      <c r="B188" s="34"/>
      <c r="C188" s="42"/>
      <c r="D188" s="46"/>
      <c r="E188" s="214"/>
      <c r="F188" s="49"/>
      <c r="G188" s="45"/>
      <c r="H188" s="46" t="s">
        <v>47</v>
      </c>
      <c r="I188" s="46">
        <f t="shared" si="26"/>
        <v>0</v>
      </c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65"/>
    </row>
    <row r="189" s="177" customFormat="1" ht="18.95" customHeight="1" spans="1:41">
      <c r="A189" s="206">
        <v>69</v>
      </c>
      <c r="B189" s="207"/>
      <c r="C189" s="208"/>
      <c r="D189" s="209"/>
      <c r="E189" s="210"/>
      <c r="F189" s="211" t="s">
        <v>45</v>
      </c>
      <c r="G189" s="39">
        <f t="shared" si="33"/>
        <v>0</v>
      </c>
      <c r="H189" s="40" t="s">
        <v>46</v>
      </c>
      <c r="I189" s="40">
        <f t="shared" si="26"/>
        <v>0</v>
      </c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  <c r="AB189" s="226"/>
      <c r="AC189" s="226"/>
      <c r="AD189" s="226"/>
      <c r="AE189" s="226"/>
      <c r="AF189" s="226"/>
      <c r="AG189" s="226"/>
      <c r="AH189" s="226"/>
      <c r="AI189" s="226"/>
      <c r="AJ189" s="226"/>
      <c r="AK189" s="226"/>
      <c r="AL189" s="226"/>
      <c r="AM189" s="226"/>
      <c r="AN189" s="226"/>
      <c r="AO189" s="67"/>
    </row>
    <row r="190" s="178" customFormat="1" ht="18.95" customHeight="1" spans="1:41">
      <c r="A190" s="212"/>
      <c r="B190" s="207"/>
      <c r="C190" s="213"/>
      <c r="D190" s="209"/>
      <c r="E190" s="214"/>
      <c r="F190" s="215"/>
      <c r="G190" s="45"/>
      <c r="H190" s="46" t="s">
        <v>47</v>
      </c>
      <c r="I190" s="46">
        <f t="shared" si="26"/>
        <v>0</v>
      </c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65"/>
    </row>
    <row r="191" s="177" customFormat="1" ht="18.95" customHeight="1" spans="1:41">
      <c r="A191" s="206">
        <v>70</v>
      </c>
      <c r="B191" s="34"/>
      <c r="C191" s="35"/>
      <c r="D191" s="47"/>
      <c r="E191" s="210"/>
      <c r="F191" s="48" t="s">
        <v>45</v>
      </c>
      <c r="G191" s="39">
        <f t="shared" si="33"/>
        <v>0</v>
      </c>
      <c r="H191" s="40" t="s">
        <v>46</v>
      </c>
      <c r="I191" s="40">
        <f t="shared" si="26"/>
        <v>0</v>
      </c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6"/>
      <c r="AI191" s="226"/>
      <c r="AJ191" s="226"/>
      <c r="AK191" s="226"/>
      <c r="AL191" s="226"/>
      <c r="AM191" s="226"/>
      <c r="AN191" s="226"/>
      <c r="AO191" s="67"/>
    </row>
    <row r="192" s="178" customFormat="1" ht="18.95" customHeight="1" spans="1:41">
      <c r="A192" s="212"/>
      <c r="B192" s="34"/>
      <c r="C192" s="42"/>
      <c r="D192" s="46"/>
      <c r="E192" s="214"/>
      <c r="F192" s="49"/>
      <c r="G192" s="45"/>
      <c r="H192" s="46" t="s">
        <v>47</v>
      </c>
      <c r="I192" s="46">
        <f t="shared" si="26"/>
        <v>0</v>
      </c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65"/>
    </row>
    <row r="193" s="177" customFormat="1" ht="18.95" customHeight="1" spans="1:41">
      <c r="A193" s="206">
        <v>71</v>
      </c>
      <c r="B193" s="34"/>
      <c r="C193" s="35"/>
      <c r="D193" s="47"/>
      <c r="E193" s="210"/>
      <c r="F193" s="48" t="s">
        <v>45</v>
      </c>
      <c r="G193" s="39">
        <f t="shared" ref="G193:G197" si="34">E193+I193-I194</f>
        <v>0</v>
      </c>
      <c r="H193" s="40" t="s">
        <v>46</v>
      </c>
      <c r="I193" s="40">
        <f t="shared" si="26"/>
        <v>0</v>
      </c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6"/>
      <c r="AI193" s="226"/>
      <c r="AJ193" s="226"/>
      <c r="AK193" s="226"/>
      <c r="AL193" s="226"/>
      <c r="AM193" s="226"/>
      <c r="AN193" s="226"/>
      <c r="AO193" s="67"/>
    </row>
    <row r="194" s="178" customFormat="1" ht="18.95" customHeight="1" spans="1:41">
      <c r="A194" s="212"/>
      <c r="B194" s="34"/>
      <c r="C194" s="42"/>
      <c r="D194" s="46"/>
      <c r="E194" s="214"/>
      <c r="F194" s="49"/>
      <c r="G194" s="45"/>
      <c r="H194" s="46" t="s">
        <v>47</v>
      </c>
      <c r="I194" s="46">
        <f t="shared" si="26"/>
        <v>0</v>
      </c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65"/>
    </row>
    <row r="195" s="177" customFormat="1" ht="18.95" customHeight="1" spans="1:41">
      <c r="A195" s="206">
        <v>72</v>
      </c>
      <c r="B195" s="207"/>
      <c r="C195" s="208"/>
      <c r="D195" s="209"/>
      <c r="E195" s="210"/>
      <c r="F195" s="211" t="s">
        <v>45</v>
      </c>
      <c r="G195" s="39">
        <f t="shared" si="34"/>
        <v>0</v>
      </c>
      <c r="H195" s="40" t="s">
        <v>46</v>
      </c>
      <c r="I195" s="40">
        <f t="shared" si="26"/>
        <v>0</v>
      </c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226"/>
      <c r="AE195" s="226"/>
      <c r="AF195" s="226"/>
      <c r="AG195" s="226"/>
      <c r="AH195" s="226"/>
      <c r="AI195" s="226"/>
      <c r="AJ195" s="226"/>
      <c r="AK195" s="226"/>
      <c r="AL195" s="226"/>
      <c r="AM195" s="226"/>
      <c r="AN195" s="226"/>
      <c r="AO195" s="67"/>
    </row>
    <row r="196" s="178" customFormat="1" ht="18.95" customHeight="1" spans="1:41">
      <c r="A196" s="212"/>
      <c r="B196" s="207"/>
      <c r="C196" s="213"/>
      <c r="D196" s="209"/>
      <c r="E196" s="214"/>
      <c r="F196" s="215"/>
      <c r="G196" s="45"/>
      <c r="H196" s="46" t="s">
        <v>47</v>
      </c>
      <c r="I196" s="46">
        <f t="shared" si="26"/>
        <v>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65"/>
    </row>
    <row r="197" s="177" customFormat="1" ht="18.95" customHeight="1" spans="1:41">
      <c r="A197" s="206">
        <v>73</v>
      </c>
      <c r="B197" s="34"/>
      <c r="C197" s="35"/>
      <c r="D197" s="47"/>
      <c r="E197" s="210"/>
      <c r="F197" s="48" t="s">
        <v>45</v>
      </c>
      <c r="G197" s="39">
        <f t="shared" si="34"/>
        <v>0</v>
      </c>
      <c r="H197" s="40" t="s">
        <v>46</v>
      </c>
      <c r="I197" s="40">
        <f t="shared" si="26"/>
        <v>0</v>
      </c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6"/>
      <c r="AI197" s="226"/>
      <c r="AJ197" s="226"/>
      <c r="AK197" s="226"/>
      <c r="AL197" s="226"/>
      <c r="AM197" s="226"/>
      <c r="AN197" s="226"/>
      <c r="AO197" s="67"/>
    </row>
    <row r="198" s="178" customFormat="1" ht="18.95" customHeight="1" spans="1:41">
      <c r="A198" s="212"/>
      <c r="B198" s="34"/>
      <c r="C198" s="42"/>
      <c r="D198" s="46"/>
      <c r="E198" s="214"/>
      <c r="F198" s="49"/>
      <c r="G198" s="45"/>
      <c r="H198" s="46" t="s">
        <v>47</v>
      </c>
      <c r="I198" s="46">
        <f t="shared" si="26"/>
        <v>0</v>
      </c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65"/>
    </row>
    <row r="199" s="177" customFormat="1" ht="18.95" customHeight="1" spans="1:41">
      <c r="A199" s="206">
        <v>74</v>
      </c>
      <c r="B199" s="34"/>
      <c r="C199" s="35"/>
      <c r="D199" s="47"/>
      <c r="E199" s="210"/>
      <c r="F199" s="48" t="s">
        <v>45</v>
      </c>
      <c r="G199" s="39">
        <f t="shared" ref="G199:G203" si="35">E199+I199-I200</f>
        <v>0</v>
      </c>
      <c r="H199" s="40" t="s">
        <v>46</v>
      </c>
      <c r="I199" s="40">
        <f t="shared" si="26"/>
        <v>0</v>
      </c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  <c r="AB199" s="226"/>
      <c r="AC199" s="226"/>
      <c r="AD199" s="226"/>
      <c r="AE199" s="226"/>
      <c r="AF199" s="226"/>
      <c r="AG199" s="226"/>
      <c r="AH199" s="226"/>
      <c r="AI199" s="226"/>
      <c r="AJ199" s="226"/>
      <c r="AK199" s="226"/>
      <c r="AL199" s="226"/>
      <c r="AM199" s="226"/>
      <c r="AN199" s="226"/>
      <c r="AO199" s="67"/>
    </row>
    <row r="200" s="178" customFormat="1" ht="18.95" customHeight="1" spans="1:41">
      <c r="A200" s="212"/>
      <c r="B200" s="34"/>
      <c r="C200" s="42"/>
      <c r="D200" s="46"/>
      <c r="E200" s="214"/>
      <c r="F200" s="49"/>
      <c r="G200" s="45"/>
      <c r="H200" s="46" t="s">
        <v>47</v>
      </c>
      <c r="I200" s="46">
        <f t="shared" si="26"/>
        <v>0</v>
      </c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65"/>
    </row>
    <row r="201" s="177" customFormat="1" ht="18.95" customHeight="1" spans="1:41">
      <c r="A201" s="206">
        <v>75</v>
      </c>
      <c r="B201" s="207"/>
      <c r="C201" s="208"/>
      <c r="D201" s="209"/>
      <c r="E201" s="210"/>
      <c r="F201" s="211" t="s">
        <v>45</v>
      </c>
      <c r="G201" s="39">
        <f t="shared" si="35"/>
        <v>0</v>
      </c>
      <c r="H201" s="40" t="s">
        <v>46</v>
      </c>
      <c r="I201" s="40">
        <f t="shared" si="26"/>
        <v>0</v>
      </c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/>
      <c r="AD201" s="226"/>
      <c r="AE201" s="226"/>
      <c r="AF201" s="226"/>
      <c r="AG201" s="226"/>
      <c r="AH201" s="226"/>
      <c r="AI201" s="226"/>
      <c r="AJ201" s="226"/>
      <c r="AK201" s="226"/>
      <c r="AL201" s="226"/>
      <c r="AM201" s="226"/>
      <c r="AN201" s="226"/>
      <c r="AO201" s="67"/>
    </row>
    <row r="202" s="178" customFormat="1" ht="18.95" customHeight="1" spans="1:41">
      <c r="A202" s="212"/>
      <c r="B202" s="207"/>
      <c r="C202" s="213"/>
      <c r="D202" s="209"/>
      <c r="E202" s="214"/>
      <c r="F202" s="215"/>
      <c r="G202" s="45"/>
      <c r="H202" s="46" t="s">
        <v>47</v>
      </c>
      <c r="I202" s="46">
        <f t="shared" si="26"/>
        <v>0</v>
      </c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65"/>
    </row>
    <row r="203" s="177" customFormat="1" ht="18.95" customHeight="1" spans="1:41">
      <c r="A203" s="206">
        <v>76</v>
      </c>
      <c r="B203" s="34"/>
      <c r="C203" s="35"/>
      <c r="D203" s="47"/>
      <c r="E203" s="210"/>
      <c r="F203" s="48" t="s">
        <v>45</v>
      </c>
      <c r="G203" s="39">
        <f t="shared" si="35"/>
        <v>0</v>
      </c>
      <c r="H203" s="40" t="s">
        <v>46</v>
      </c>
      <c r="I203" s="40">
        <f t="shared" si="26"/>
        <v>0</v>
      </c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6"/>
      <c r="AK203" s="226"/>
      <c r="AL203" s="226"/>
      <c r="AM203" s="226"/>
      <c r="AN203" s="226"/>
      <c r="AO203" s="67"/>
    </row>
    <row r="204" s="178" customFormat="1" ht="18.95" customHeight="1" spans="1:41">
      <c r="A204" s="212"/>
      <c r="B204" s="34"/>
      <c r="C204" s="42"/>
      <c r="D204" s="46"/>
      <c r="E204" s="214"/>
      <c r="F204" s="49"/>
      <c r="G204" s="45"/>
      <c r="H204" s="46" t="s">
        <v>47</v>
      </c>
      <c r="I204" s="46">
        <f t="shared" si="26"/>
        <v>0</v>
      </c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65"/>
    </row>
    <row r="205" s="177" customFormat="1" ht="18.95" customHeight="1" spans="1:41">
      <c r="A205" s="206">
        <v>77</v>
      </c>
      <c r="B205" s="34"/>
      <c r="C205" s="35"/>
      <c r="D205" s="47"/>
      <c r="E205" s="210"/>
      <c r="F205" s="48" t="s">
        <v>45</v>
      </c>
      <c r="G205" s="39">
        <f t="shared" ref="G205:G209" si="36">E205+I205-I206</f>
        <v>0</v>
      </c>
      <c r="H205" s="40" t="s">
        <v>46</v>
      </c>
      <c r="I205" s="40">
        <f t="shared" si="26"/>
        <v>0</v>
      </c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/>
      <c r="AD205" s="226"/>
      <c r="AE205" s="226"/>
      <c r="AF205" s="226"/>
      <c r="AG205" s="226"/>
      <c r="AH205" s="226"/>
      <c r="AI205" s="226"/>
      <c r="AJ205" s="226"/>
      <c r="AK205" s="226"/>
      <c r="AL205" s="226"/>
      <c r="AM205" s="226"/>
      <c r="AN205" s="226"/>
      <c r="AO205" s="67"/>
    </row>
    <row r="206" s="178" customFormat="1" ht="18.95" customHeight="1" spans="1:41">
      <c r="A206" s="212"/>
      <c r="B206" s="34"/>
      <c r="C206" s="42"/>
      <c r="D206" s="46"/>
      <c r="E206" s="214"/>
      <c r="F206" s="49"/>
      <c r="G206" s="45"/>
      <c r="H206" s="46" t="s">
        <v>47</v>
      </c>
      <c r="I206" s="46">
        <f t="shared" si="26"/>
        <v>0</v>
      </c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65"/>
    </row>
    <row r="207" s="177" customFormat="1" ht="18.95" customHeight="1" spans="1:41">
      <c r="A207" s="206">
        <v>78</v>
      </c>
      <c r="B207" s="207"/>
      <c r="C207" s="208"/>
      <c r="D207" s="209"/>
      <c r="E207" s="210"/>
      <c r="F207" s="211" t="s">
        <v>45</v>
      </c>
      <c r="G207" s="39">
        <f t="shared" si="36"/>
        <v>0</v>
      </c>
      <c r="H207" s="40" t="s">
        <v>46</v>
      </c>
      <c r="I207" s="40">
        <f t="shared" si="26"/>
        <v>0</v>
      </c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/>
      <c r="AD207" s="226"/>
      <c r="AE207" s="226"/>
      <c r="AF207" s="226"/>
      <c r="AG207" s="226"/>
      <c r="AH207" s="226"/>
      <c r="AI207" s="226"/>
      <c r="AJ207" s="226"/>
      <c r="AK207" s="226"/>
      <c r="AL207" s="226"/>
      <c r="AM207" s="226"/>
      <c r="AN207" s="226"/>
      <c r="AO207" s="67"/>
    </row>
    <row r="208" s="178" customFormat="1" ht="18.95" customHeight="1" spans="1:41">
      <c r="A208" s="212"/>
      <c r="B208" s="207"/>
      <c r="C208" s="213"/>
      <c r="D208" s="209"/>
      <c r="E208" s="214"/>
      <c r="F208" s="215"/>
      <c r="G208" s="45"/>
      <c r="H208" s="46" t="s">
        <v>47</v>
      </c>
      <c r="I208" s="46">
        <f t="shared" si="26"/>
        <v>0</v>
      </c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65"/>
    </row>
    <row r="209" s="177" customFormat="1" ht="18.95" customHeight="1" spans="1:41">
      <c r="A209" s="206">
        <v>79</v>
      </c>
      <c r="B209" s="34"/>
      <c r="C209" s="35"/>
      <c r="D209" s="47"/>
      <c r="E209" s="210"/>
      <c r="F209" s="48" t="s">
        <v>45</v>
      </c>
      <c r="G209" s="39">
        <f t="shared" si="36"/>
        <v>0</v>
      </c>
      <c r="H209" s="40" t="s">
        <v>46</v>
      </c>
      <c r="I209" s="40">
        <f t="shared" si="26"/>
        <v>0</v>
      </c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/>
      <c r="AD209" s="226"/>
      <c r="AE209" s="226"/>
      <c r="AF209" s="226"/>
      <c r="AG209" s="226"/>
      <c r="AH209" s="226"/>
      <c r="AI209" s="226"/>
      <c r="AJ209" s="226"/>
      <c r="AK209" s="226"/>
      <c r="AL209" s="226"/>
      <c r="AM209" s="226"/>
      <c r="AN209" s="226"/>
      <c r="AO209" s="67"/>
    </row>
    <row r="210" s="178" customFormat="1" ht="18.95" customHeight="1" spans="1:41">
      <c r="A210" s="212"/>
      <c r="B210" s="34"/>
      <c r="C210" s="42"/>
      <c r="D210" s="46"/>
      <c r="E210" s="214"/>
      <c r="F210" s="49"/>
      <c r="G210" s="45"/>
      <c r="H210" s="46" t="s">
        <v>47</v>
      </c>
      <c r="I210" s="46">
        <f t="shared" si="26"/>
        <v>0</v>
      </c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65"/>
    </row>
    <row r="211" s="177" customFormat="1" ht="18.95" customHeight="1" spans="1:41">
      <c r="A211" s="206">
        <v>80</v>
      </c>
      <c r="B211" s="207"/>
      <c r="C211" s="208"/>
      <c r="D211" s="209"/>
      <c r="E211" s="210"/>
      <c r="F211" s="211" t="s">
        <v>45</v>
      </c>
      <c r="G211" s="39">
        <f t="shared" ref="G211:G215" si="37">E211+I211-I212</f>
        <v>0</v>
      </c>
      <c r="H211" s="40" t="s">
        <v>46</v>
      </c>
      <c r="I211" s="40">
        <f t="shared" ref="I211:I226" si="38">SUM(J211:AO211)</f>
        <v>0</v>
      </c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/>
      <c r="AD211" s="226"/>
      <c r="AE211" s="226"/>
      <c r="AF211" s="226"/>
      <c r="AG211" s="226"/>
      <c r="AH211" s="226"/>
      <c r="AI211" s="226"/>
      <c r="AJ211" s="226"/>
      <c r="AK211" s="226"/>
      <c r="AL211" s="226"/>
      <c r="AM211" s="226"/>
      <c r="AN211" s="226"/>
      <c r="AO211" s="67"/>
    </row>
    <row r="212" s="178" customFormat="1" ht="18.95" customHeight="1" spans="1:41">
      <c r="A212" s="212"/>
      <c r="B212" s="207"/>
      <c r="C212" s="213"/>
      <c r="D212" s="209"/>
      <c r="E212" s="214"/>
      <c r="F212" s="215"/>
      <c r="G212" s="45"/>
      <c r="H212" s="46" t="s">
        <v>47</v>
      </c>
      <c r="I212" s="46">
        <f t="shared" si="38"/>
        <v>0</v>
      </c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65"/>
    </row>
    <row r="213" s="177" customFormat="1" ht="18.95" customHeight="1" spans="1:41">
      <c r="A213" s="206">
        <v>81</v>
      </c>
      <c r="B213" s="34"/>
      <c r="C213" s="35"/>
      <c r="D213" s="47"/>
      <c r="E213" s="210"/>
      <c r="F213" s="48" t="s">
        <v>45</v>
      </c>
      <c r="G213" s="39">
        <f t="shared" si="37"/>
        <v>0</v>
      </c>
      <c r="H213" s="40" t="s">
        <v>46</v>
      </c>
      <c r="I213" s="40">
        <f t="shared" si="38"/>
        <v>0</v>
      </c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  <c r="AB213" s="226"/>
      <c r="AC213" s="226"/>
      <c r="AD213" s="226"/>
      <c r="AE213" s="226"/>
      <c r="AF213" s="226"/>
      <c r="AG213" s="226"/>
      <c r="AH213" s="226"/>
      <c r="AI213" s="226"/>
      <c r="AJ213" s="226"/>
      <c r="AK213" s="226"/>
      <c r="AL213" s="226"/>
      <c r="AM213" s="226"/>
      <c r="AN213" s="226"/>
      <c r="AO213" s="67"/>
    </row>
    <row r="214" s="178" customFormat="1" ht="18.95" customHeight="1" spans="1:41">
      <c r="A214" s="212"/>
      <c r="B214" s="34"/>
      <c r="C214" s="42"/>
      <c r="D214" s="46"/>
      <c r="E214" s="214"/>
      <c r="F214" s="49"/>
      <c r="G214" s="45"/>
      <c r="H214" s="46" t="s">
        <v>47</v>
      </c>
      <c r="I214" s="46">
        <f t="shared" si="38"/>
        <v>0</v>
      </c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65"/>
    </row>
    <row r="215" s="177" customFormat="1" ht="18.95" customHeight="1" spans="1:41">
      <c r="A215" s="206">
        <v>82</v>
      </c>
      <c r="B215" s="34"/>
      <c r="C215" s="35"/>
      <c r="D215" s="47"/>
      <c r="E215" s="210"/>
      <c r="F215" s="48" t="s">
        <v>45</v>
      </c>
      <c r="G215" s="39">
        <f t="shared" si="37"/>
        <v>0</v>
      </c>
      <c r="H215" s="40" t="s">
        <v>46</v>
      </c>
      <c r="I215" s="40">
        <f t="shared" si="38"/>
        <v>0</v>
      </c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  <c r="AB215" s="226"/>
      <c r="AC215" s="226"/>
      <c r="AD215" s="226"/>
      <c r="AE215" s="226"/>
      <c r="AF215" s="226"/>
      <c r="AG215" s="226"/>
      <c r="AH215" s="226"/>
      <c r="AI215" s="226"/>
      <c r="AJ215" s="226"/>
      <c r="AK215" s="226"/>
      <c r="AL215" s="226"/>
      <c r="AM215" s="226"/>
      <c r="AN215" s="226"/>
      <c r="AO215" s="67"/>
    </row>
    <row r="216" s="178" customFormat="1" ht="18.95" customHeight="1" spans="1:41">
      <c r="A216" s="212"/>
      <c r="B216" s="34"/>
      <c r="C216" s="42"/>
      <c r="D216" s="46"/>
      <c r="E216" s="214"/>
      <c r="F216" s="49"/>
      <c r="G216" s="45"/>
      <c r="H216" s="46" t="s">
        <v>47</v>
      </c>
      <c r="I216" s="46">
        <f t="shared" si="38"/>
        <v>0</v>
      </c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65"/>
    </row>
    <row r="217" s="177" customFormat="1" ht="18.95" customHeight="1" spans="1:41">
      <c r="A217" s="206">
        <v>83</v>
      </c>
      <c r="B217" s="207"/>
      <c r="C217" s="208"/>
      <c r="D217" s="209"/>
      <c r="E217" s="210"/>
      <c r="F217" s="211" t="s">
        <v>45</v>
      </c>
      <c r="G217" s="39">
        <f t="shared" ref="G217:G221" si="39">E217+I217-I218</f>
        <v>0</v>
      </c>
      <c r="H217" s="40" t="s">
        <v>46</v>
      </c>
      <c r="I217" s="40">
        <f t="shared" si="38"/>
        <v>0</v>
      </c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  <c r="AA217" s="226"/>
      <c r="AB217" s="226"/>
      <c r="AC217" s="226"/>
      <c r="AD217" s="226"/>
      <c r="AE217" s="226"/>
      <c r="AF217" s="226"/>
      <c r="AG217" s="226"/>
      <c r="AH217" s="226"/>
      <c r="AI217" s="226"/>
      <c r="AJ217" s="226"/>
      <c r="AK217" s="226"/>
      <c r="AL217" s="226"/>
      <c r="AM217" s="226"/>
      <c r="AN217" s="226"/>
      <c r="AO217" s="67"/>
    </row>
    <row r="218" s="178" customFormat="1" ht="18.95" customHeight="1" spans="1:41">
      <c r="A218" s="212"/>
      <c r="B218" s="207"/>
      <c r="C218" s="213"/>
      <c r="D218" s="209"/>
      <c r="E218" s="214"/>
      <c r="F218" s="215"/>
      <c r="G218" s="45"/>
      <c r="H218" s="46" t="s">
        <v>47</v>
      </c>
      <c r="I218" s="46">
        <f t="shared" si="38"/>
        <v>0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65"/>
    </row>
    <row r="219" s="177" customFormat="1" ht="18.95" customHeight="1" spans="1:41">
      <c r="A219" s="206">
        <v>84</v>
      </c>
      <c r="B219" s="34"/>
      <c r="C219" s="35"/>
      <c r="D219" s="47"/>
      <c r="E219" s="210"/>
      <c r="F219" s="48" t="s">
        <v>45</v>
      </c>
      <c r="G219" s="39">
        <f t="shared" si="39"/>
        <v>0</v>
      </c>
      <c r="H219" s="40" t="s">
        <v>46</v>
      </c>
      <c r="I219" s="40">
        <f t="shared" si="38"/>
        <v>0</v>
      </c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  <c r="AB219" s="226"/>
      <c r="AC219" s="226"/>
      <c r="AD219" s="226"/>
      <c r="AE219" s="226"/>
      <c r="AF219" s="226"/>
      <c r="AG219" s="226"/>
      <c r="AH219" s="226"/>
      <c r="AI219" s="226"/>
      <c r="AJ219" s="226"/>
      <c r="AK219" s="226"/>
      <c r="AL219" s="226"/>
      <c r="AM219" s="226"/>
      <c r="AN219" s="226"/>
      <c r="AO219" s="67"/>
    </row>
    <row r="220" s="178" customFormat="1" ht="18.95" customHeight="1" spans="1:41">
      <c r="A220" s="212"/>
      <c r="B220" s="34"/>
      <c r="C220" s="42"/>
      <c r="D220" s="46"/>
      <c r="E220" s="214"/>
      <c r="F220" s="49"/>
      <c r="G220" s="45"/>
      <c r="H220" s="46" t="s">
        <v>47</v>
      </c>
      <c r="I220" s="46">
        <f t="shared" si="38"/>
        <v>0</v>
      </c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65"/>
    </row>
    <row r="221" s="177" customFormat="1" ht="18.95" customHeight="1" spans="1:41">
      <c r="A221" s="206">
        <v>85</v>
      </c>
      <c r="B221" s="34"/>
      <c r="C221" s="35"/>
      <c r="D221" s="47"/>
      <c r="E221" s="210"/>
      <c r="F221" s="48" t="s">
        <v>45</v>
      </c>
      <c r="G221" s="39">
        <f t="shared" si="39"/>
        <v>0</v>
      </c>
      <c r="H221" s="40" t="s">
        <v>46</v>
      </c>
      <c r="I221" s="40">
        <f t="shared" si="38"/>
        <v>0</v>
      </c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6"/>
      <c r="AH221" s="226"/>
      <c r="AI221" s="226"/>
      <c r="AJ221" s="226"/>
      <c r="AK221" s="226"/>
      <c r="AL221" s="226"/>
      <c r="AM221" s="226"/>
      <c r="AN221" s="226"/>
      <c r="AO221" s="67"/>
    </row>
    <row r="222" s="178" customFormat="1" ht="18.95" customHeight="1" spans="1:41">
      <c r="A222" s="212"/>
      <c r="B222" s="34"/>
      <c r="C222" s="42"/>
      <c r="D222" s="46"/>
      <c r="E222" s="214"/>
      <c r="F222" s="49"/>
      <c r="G222" s="45"/>
      <c r="H222" s="46" t="s">
        <v>47</v>
      </c>
      <c r="I222" s="46">
        <f t="shared" si="38"/>
        <v>0</v>
      </c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65"/>
    </row>
    <row r="223" s="177" customFormat="1" ht="18.95" customHeight="1" spans="1:41">
      <c r="A223" s="206">
        <v>86</v>
      </c>
      <c r="B223" s="207"/>
      <c r="C223" s="208"/>
      <c r="D223" s="209"/>
      <c r="E223" s="210"/>
      <c r="F223" s="211" t="s">
        <v>45</v>
      </c>
      <c r="G223" s="39">
        <f>E223+I223-I224</f>
        <v>0</v>
      </c>
      <c r="H223" s="40" t="s">
        <v>46</v>
      </c>
      <c r="I223" s="40">
        <f t="shared" si="38"/>
        <v>0</v>
      </c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/>
      <c r="AD223" s="226"/>
      <c r="AE223" s="226"/>
      <c r="AF223" s="226"/>
      <c r="AG223" s="226"/>
      <c r="AH223" s="226"/>
      <c r="AI223" s="226"/>
      <c r="AJ223" s="226"/>
      <c r="AK223" s="226"/>
      <c r="AL223" s="226"/>
      <c r="AM223" s="226"/>
      <c r="AN223" s="226"/>
      <c r="AO223" s="67"/>
    </row>
    <row r="224" s="178" customFormat="1" ht="18.95" customHeight="1" spans="1:41">
      <c r="A224" s="212"/>
      <c r="B224" s="207"/>
      <c r="C224" s="213"/>
      <c r="D224" s="209"/>
      <c r="E224" s="214"/>
      <c r="F224" s="215"/>
      <c r="G224" s="45"/>
      <c r="H224" s="46" t="s">
        <v>47</v>
      </c>
      <c r="I224" s="46">
        <f t="shared" si="38"/>
        <v>0</v>
      </c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65"/>
    </row>
    <row r="225" s="177" customFormat="1" ht="18.95" customHeight="1" spans="1:41">
      <c r="A225" s="206">
        <v>87</v>
      </c>
      <c r="B225" s="34"/>
      <c r="C225" s="35"/>
      <c r="D225" s="47"/>
      <c r="E225" s="210"/>
      <c r="F225" s="48" t="s">
        <v>45</v>
      </c>
      <c r="G225" s="39">
        <f>E225+I225-I226</f>
        <v>0</v>
      </c>
      <c r="H225" s="40" t="s">
        <v>46</v>
      </c>
      <c r="I225" s="40">
        <f t="shared" si="38"/>
        <v>0</v>
      </c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  <c r="AA225" s="226"/>
      <c r="AB225" s="226"/>
      <c r="AC225" s="226"/>
      <c r="AD225" s="226"/>
      <c r="AE225" s="226"/>
      <c r="AF225" s="226"/>
      <c r="AG225" s="226"/>
      <c r="AH225" s="226"/>
      <c r="AI225" s="226"/>
      <c r="AJ225" s="226"/>
      <c r="AK225" s="226"/>
      <c r="AL225" s="226"/>
      <c r="AM225" s="226"/>
      <c r="AN225" s="226"/>
      <c r="AO225" s="67"/>
    </row>
    <row r="226" s="178" customFormat="1" ht="18.95" customHeight="1" spans="1:41">
      <c r="A226" s="212"/>
      <c r="B226" s="34"/>
      <c r="C226" s="42"/>
      <c r="D226" s="46"/>
      <c r="E226" s="214"/>
      <c r="F226" s="49"/>
      <c r="G226" s="45"/>
      <c r="H226" s="46" t="s">
        <v>47</v>
      </c>
      <c r="I226" s="46">
        <f t="shared" si="38"/>
        <v>0</v>
      </c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65"/>
    </row>
  </sheetData>
  <autoFilter ref="A4:AN226">
    <extLst/>
  </autoFilter>
  <mergeCells count="783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</mergeCells>
  <conditionalFormatting sqref="G13:G14">
    <cfRule type="cellIs" dxfId="0" priority="25" operator="greaterThan">
      <formula>#REF!</formula>
    </cfRule>
  </conditionalFormatting>
  <conditionalFormatting sqref="G15:G16">
    <cfRule type="cellIs" dxfId="0" priority="12" operator="greaterThan">
      <formula>#REF!</formula>
    </cfRule>
  </conditionalFormatting>
  <conditionalFormatting sqref="G17:G18">
    <cfRule type="cellIs" dxfId="0" priority="11" operator="greaterThan">
      <formula>#REF!</formula>
    </cfRule>
  </conditionalFormatting>
  <conditionalFormatting sqref="G23:G24">
    <cfRule type="cellIs" dxfId="0" priority="14" operator="greaterThan">
      <formula>#REF!</formula>
    </cfRule>
  </conditionalFormatting>
  <conditionalFormatting sqref="G25:G26">
    <cfRule type="cellIs" dxfId="0" priority="10" operator="greaterThan">
      <formula>#REF!</formula>
    </cfRule>
  </conditionalFormatting>
  <conditionalFormatting sqref="G27:G28">
    <cfRule type="cellIs" dxfId="0" priority="102" operator="greaterThan">
      <formula>#REF!</formula>
    </cfRule>
  </conditionalFormatting>
  <conditionalFormatting sqref="G33:G34">
    <cfRule type="cellIs" dxfId="0" priority="15" operator="greaterThan">
      <formula>#REF!</formula>
    </cfRule>
  </conditionalFormatting>
  <conditionalFormatting sqref="G35:G36">
    <cfRule type="cellIs" dxfId="0" priority="13" operator="greaterThan">
      <formula>#REF!</formula>
    </cfRule>
  </conditionalFormatting>
  <conditionalFormatting sqref="G37:G38">
    <cfRule type="cellIs" dxfId="0" priority="97" operator="greaterThan">
      <formula>#REF!</formula>
    </cfRule>
  </conditionalFormatting>
  <conditionalFormatting sqref="G39:G40">
    <cfRule type="cellIs" dxfId="0" priority="106" operator="greaterThan">
      <formula>#REF!</formula>
    </cfRule>
  </conditionalFormatting>
  <conditionalFormatting sqref="G43:G44">
    <cfRule type="cellIs" dxfId="0" priority="26" operator="greaterThan">
      <formula>#REF!</formula>
    </cfRule>
  </conditionalFormatting>
  <conditionalFormatting sqref="G45:G46">
    <cfRule type="cellIs" dxfId="0" priority="6" operator="greaterThan">
      <formula>#REF!</formula>
    </cfRule>
  </conditionalFormatting>
  <conditionalFormatting sqref="G47:G48">
    <cfRule type="cellIs" dxfId="0" priority="8" operator="greaterThan">
      <formula>#REF!</formula>
    </cfRule>
  </conditionalFormatting>
  <conditionalFormatting sqref="G49:G50">
    <cfRule type="cellIs" dxfId="0" priority="7" operator="greaterThan">
      <formula>#REF!</formula>
    </cfRule>
  </conditionalFormatting>
  <conditionalFormatting sqref="G55:G56">
    <cfRule type="cellIs" dxfId="0" priority="5" operator="greaterThan">
      <formula>#REF!</formula>
    </cfRule>
  </conditionalFormatting>
  <conditionalFormatting sqref="G57:G58">
    <cfRule type="cellIs" dxfId="0" priority="3" operator="greaterThan">
      <formula>#REF!</formula>
    </cfRule>
  </conditionalFormatting>
  <conditionalFormatting sqref="G63:G64">
    <cfRule type="cellIs" dxfId="0" priority="9" operator="greaterThan">
      <formula>#REF!</formula>
    </cfRule>
  </conditionalFormatting>
  <conditionalFormatting sqref="G65:G66">
    <cfRule type="cellIs" dxfId="0" priority="4" operator="greaterThan">
      <formula>#REF!</formula>
    </cfRule>
  </conditionalFormatting>
  <conditionalFormatting sqref="G67:G68">
    <cfRule type="cellIs" dxfId="0" priority="2" operator="greaterThan">
      <formula>#REF!</formula>
    </cfRule>
  </conditionalFormatting>
  <conditionalFormatting sqref="G69:G70">
    <cfRule type="cellIs" dxfId="0" priority="1" operator="greaterThan">
      <formula>#REF!</formula>
    </cfRule>
  </conditionalFormatting>
  <conditionalFormatting sqref="G73:G74">
    <cfRule type="cellIs" dxfId="0" priority="101" operator="greaterThan">
      <formula>#REF!</formula>
    </cfRule>
  </conditionalFormatting>
  <conditionalFormatting sqref="G75:G76">
    <cfRule type="cellIs" dxfId="0" priority="22" operator="greaterThan">
      <formula>#REF!</formula>
    </cfRule>
  </conditionalFormatting>
  <conditionalFormatting sqref="G77:G78">
    <cfRule type="cellIs" dxfId="0" priority="99" operator="greaterThan">
      <formula>#REF!</formula>
    </cfRule>
  </conditionalFormatting>
  <conditionalFormatting sqref="G79:G80">
    <cfRule type="cellIs" dxfId="0" priority="98" operator="greaterThan">
      <formula>#REF!</formula>
    </cfRule>
  </conditionalFormatting>
  <conditionalFormatting sqref="G81:G82">
    <cfRule type="cellIs" dxfId="0" priority="23" operator="greaterThan">
      <formula>#REF!</formula>
    </cfRule>
  </conditionalFormatting>
  <conditionalFormatting sqref="G83:G84">
    <cfRule type="cellIs" dxfId="0" priority="28" operator="greaterThan">
      <formula>#REF!</formula>
    </cfRule>
  </conditionalFormatting>
  <conditionalFormatting sqref="G85:G86">
    <cfRule type="cellIs" dxfId="0" priority="95" operator="greaterThan">
      <formula>#REF!</formula>
    </cfRule>
  </conditionalFormatting>
  <conditionalFormatting sqref="G87:G88">
    <cfRule type="cellIs" dxfId="0" priority="29" operator="greaterThan">
      <formula>#REF!</formula>
    </cfRule>
  </conditionalFormatting>
  <conditionalFormatting sqref="G89:G90">
    <cfRule type="cellIs" dxfId="0" priority="94" operator="greaterThan">
      <formula>#REF!</formula>
    </cfRule>
  </conditionalFormatting>
  <conditionalFormatting sqref="G91:G92">
    <cfRule type="cellIs" dxfId="0" priority="93" operator="greaterThan">
      <formula>#REF!</formula>
    </cfRule>
  </conditionalFormatting>
  <conditionalFormatting sqref="G93:G94">
    <cfRule type="cellIs" dxfId="0" priority="20" operator="greaterThan">
      <formula>#REF!</formula>
    </cfRule>
  </conditionalFormatting>
  <conditionalFormatting sqref="G95:G96">
    <cfRule type="cellIs" dxfId="0" priority="92" operator="greaterThan">
      <formula>#REF!</formula>
    </cfRule>
  </conditionalFormatting>
  <conditionalFormatting sqref="G97:G98">
    <cfRule type="cellIs" dxfId="0" priority="91" operator="greaterThan">
      <formula>#REF!</formula>
    </cfRule>
  </conditionalFormatting>
  <conditionalFormatting sqref="G99:G100">
    <cfRule type="cellIs" dxfId="0" priority="90" operator="greaterThan">
      <formula>#REF!</formula>
    </cfRule>
  </conditionalFormatting>
  <conditionalFormatting sqref="G101:G102">
    <cfRule type="cellIs" dxfId="0" priority="19" operator="greaterThan">
      <formula>#REF!</formula>
    </cfRule>
  </conditionalFormatting>
  <conditionalFormatting sqref="G103:G104">
    <cfRule type="cellIs" dxfId="0" priority="24" operator="greaterThan">
      <formula>#REF!</formula>
    </cfRule>
  </conditionalFormatting>
  <conditionalFormatting sqref="G105:G106">
    <cfRule type="cellIs" dxfId="0" priority="18" operator="greaterThan">
      <formula>#REF!</formula>
    </cfRule>
  </conditionalFormatting>
  <conditionalFormatting sqref="G107:G108">
    <cfRule type="cellIs" dxfId="0" priority="89" operator="greaterThan">
      <formula>#REF!</formula>
    </cfRule>
  </conditionalFormatting>
  <conditionalFormatting sqref="G109:G110">
    <cfRule type="cellIs" dxfId="0" priority="88" operator="greaterThan">
      <formula>#REF!</formula>
    </cfRule>
  </conditionalFormatting>
  <conditionalFormatting sqref="G111:G112">
    <cfRule type="cellIs" dxfId="0" priority="17" operator="greaterThan">
      <formula>#REF!</formula>
    </cfRule>
  </conditionalFormatting>
  <conditionalFormatting sqref="G113:G114">
    <cfRule type="cellIs" dxfId="0" priority="87" operator="greaterThan">
      <formula>#REF!</formula>
    </cfRule>
  </conditionalFormatting>
  <conditionalFormatting sqref="G115:G116">
    <cfRule type="cellIs" dxfId="0" priority="86" operator="greaterThan">
      <formula>#REF!</formula>
    </cfRule>
  </conditionalFormatting>
  <conditionalFormatting sqref="G117:G118">
    <cfRule type="cellIs" dxfId="0" priority="85" operator="greaterThan">
      <formula>#REF!</formula>
    </cfRule>
  </conditionalFormatting>
  <conditionalFormatting sqref="G119:G120">
    <cfRule type="cellIs" dxfId="0" priority="84" operator="greaterThan">
      <formula>#REF!</formula>
    </cfRule>
  </conditionalFormatting>
  <conditionalFormatting sqref="G121:G122">
    <cfRule type="cellIs" dxfId="0" priority="83" operator="greaterThan">
      <formula>#REF!</formula>
    </cfRule>
  </conditionalFormatting>
  <conditionalFormatting sqref="G123:G124">
    <cfRule type="cellIs" dxfId="0" priority="82" operator="greaterThan">
      <formula>#REF!</formula>
    </cfRule>
  </conditionalFormatting>
  <conditionalFormatting sqref="G125:G126">
    <cfRule type="cellIs" dxfId="0" priority="81" operator="greaterThan">
      <formula>#REF!</formula>
    </cfRule>
  </conditionalFormatting>
  <conditionalFormatting sqref="G127:G128">
    <cfRule type="cellIs" dxfId="0" priority="80" operator="greaterThan">
      <formula>#REF!</formula>
    </cfRule>
  </conditionalFormatting>
  <conditionalFormatting sqref="G129:G130">
    <cfRule type="cellIs" dxfId="0" priority="79" operator="greaterThan">
      <formula>#REF!</formula>
    </cfRule>
  </conditionalFormatting>
  <conditionalFormatting sqref="G131:G132">
    <cfRule type="cellIs" dxfId="0" priority="78" operator="greaterThan">
      <formula>#REF!</formula>
    </cfRule>
  </conditionalFormatting>
  <conditionalFormatting sqref="G133:G134">
    <cfRule type="cellIs" dxfId="0" priority="77" operator="greaterThan">
      <formula>#REF!</formula>
    </cfRule>
  </conditionalFormatting>
  <conditionalFormatting sqref="G135:G136">
    <cfRule type="cellIs" dxfId="0" priority="76" operator="greaterThan">
      <formula>#REF!</formula>
    </cfRule>
  </conditionalFormatting>
  <conditionalFormatting sqref="G137:G138">
    <cfRule type="cellIs" dxfId="0" priority="75" operator="greaterThan">
      <formula>#REF!</formula>
    </cfRule>
  </conditionalFormatting>
  <conditionalFormatting sqref="G139:G140">
    <cfRule type="cellIs" dxfId="0" priority="74" operator="greaterThan">
      <formula>#REF!</formula>
    </cfRule>
  </conditionalFormatting>
  <conditionalFormatting sqref="G141:G142">
    <cfRule type="cellIs" dxfId="0" priority="73" operator="greaterThan">
      <formula>#REF!</formula>
    </cfRule>
  </conditionalFormatting>
  <conditionalFormatting sqref="G143:G144">
    <cfRule type="cellIs" dxfId="0" priority="72" operator="greaterThan">
      <formula>#REF!</formula>
    </cfRule>
  </conditionalFormatting>
  <conditionalFormatting sqref="G145:G146">
    <cfRule type="cellIs" dxfId="0" priority="71" operator="greaterThan">
      <formula>#REF!</formula>
    </cfRule>
  </conditionalFormatting>
  <conditionalFormatting sqref="G147:G148">
    <cfRule type="cellIs" dxfId="0" priority="70" operator="greaterThan">
      <formula>#REF!</formula>
    </cfRule>
  </conditionalFormatting>
  <conditionalFormatting sqref="G149:G150">
    <cfRule type="cellIs" dxfId="0" priority="69" operator="greaterThan">
      <formula>#REF!</formula>
    </cfRule>
  </conditionalFormatting>
  <conditionalFormatting sqref="G151:G152">
    <cfRule type="cellIs" dxfId="0" priority="68" operator="greaterThan">
      <formula>#REF!</formula>
    </cfRule>
  </conditionalFormatting>
  <conditionalFormatting sqref="G153:G154">
    <cfRule type="cellIs" dxfId="0" priority="67" operator="greaterThan">
      <formula>#REF!</formula>
    </cfRule>
  </conditionalFormatting>
  <conditionalFormatting sqref="G155:G156">
    <cfRule type="cellIs" dxfId="0" priority="66" operator="greaterThan">
      <formula>#REF!</formula>
    </cfRule>
  </conditionalFormatting>
  <conditionalFormatting sqref="G157:G158">
    <cfRule type="cellIs" dxfId="0" priority="65" operator="greaterThan">
      <formula>#REF!</formula>
    </cfRule>
  </conditionalFormatting>
  <conditionalFormatting sqref="G159:G160">
    <cfRule type="cellIs" dxfId="0" priority="64" operator="greaterThan">
      <formula>#REF!</formula>
    </cfRule>
  </conditionalFormatting>
  <conditionalFormatting sqref="G161:G162">
    <cfRule type="cellIs" dxfId="0" priority="63" operator="greaterThan">
      <formula>#REF!</formula>
    </cfRule>
  </conditionalFormatting>
  <conditionalFormatting sqref="G163:G164">
    <cfRule type="cellIs" dxfId="0" priority="62" operator="greaterThan">
      <formula>#REF!</formula>
    </cfRule>
  </conditionalFormatting>
  <conditionalFormatting sqref="G165:G166">
    <cfRule type="cellIs" dxfId="0" priority="61" operator="greaterThan">
      <formula>#REF!</formula>
    </cfRule>
  </conditionalFormatting>
  <conditionalFormatting sqref="G167:G168">
    <cfRule type="cellIs" dxfId="0" priority="60" operator="greaterThan">
      <formula>#REF!</formula>
    </cfRule>
  </conditionalFormatting>
  <conditionalFormatting sqref="G169:G170">
    <cfRule type="cellIs" dxfId="0" priority="59" operator="greaterThan">
      <formula>#REF!</formula>
    </cfRule>
  </conditionalFormatting>
  <conditionalFormatting sqref="G171:G172">
    <cfRule type="cellIs" dxfId="0" priority="58" operator="greaterThan">
      <formula>#REF!</formula>
    </cfRule>
  </conditionalFormatting>
  <conditionalFormatting sqref="G173:G174">
    <cfRule type="cellIs" dxfId="0" priority="57" operator="greaterThan">
      <formula>#REF!</formula>
    </cfRule>
  </conditionalFormatting>
  <conditionalFormatting sqref="G175:G176">
    <cfRule type="cellIs" dxfId="0" priority="56" operator="greaterThan">
      <formula>#REF!</formula>
    </cfRule>
  </conditionalFormatting>
  <conditionalFormatting sqref="G177:G178">
    <cfRule type="cellIs" dxfId="0" priority="55" operator="greaterThan">
      <formula>#REF!</formula>
    </cfRule>
  </conditionalFormatting>
  <conditionalFormatting sqref="G179:G180">
    <cfRule type="cellIs" dxfId="0" priority="54" operator="greaterThan">
      <formula>#REF!</formula>
    </cfRule>
  </conditionalFormatting>
  <conditionalFormatting sqref="G181:G182">
    <cfRule type="cellIs" dxfId="0" priority="53" operator="greaterThan">
      <formula>#REF!</formula>
    </cfRule>
  </conditionalFormatting>
  <conditionalFormatting sqref="G183:G184">
    <cfRule type="cellIs" dxfId="0" priority="52" operator="greaterThan">
      <formula>#REF!</formula>
    </cfRule>
  </conditionalFormatting>
  <conditionalFormatting sqref="G185:G186">
    <cfRule type="cellIs" dxfId="0" priority="51" operator="greaterThan">
      <formula>#REF!</formula>
    </cfRule>
  </conditionalFormatting>
  <conditionalFormatting sqref="G187:G188">
    <cfRule type="cellIs" dxfId="0" priority="50" operator="greaterThan">
      <formula>#REF!</formula>
    </cfRule>
  </conditionalFormatting>
  <conditionalFormatting sqref="G189:G190">
    <cfRule type="cellIs" dxfId="0" priority="49" operator="greaterThan">
      <formula>#REF!</formula>
    </cfRule>
  </conditionalFormatting>
  <conditionalFormatting sqref="G191:G192">
    <cfRule type="cellIs" dxfId="0" priority="48" operator="greaterThan">
      <formula>#REF!</formula>
    </cfRule>
  </conditionalFormatting>
  <conditionalFormatting sqref="G193:G194">
    <cfRule type="cellIs" dxfId="0" priority="47" operator="greaterThan">
      <formula>#REF!</formula>
    </cfRule>
  </conditionalFormatting>
  <conditionalFormatting sqref="G195:G196">
    <cfRule type="cellIs" dxfId="0" priority="46" operator="greaterThan">
      <formula>#REF!</formula>
    </cfRule>
  </conditionalFormatting>
  <conditionalFormatting sqref="G197:G198">
    <cfRule type="cellIs" dxfId="0" priority="45" operator="greaterThan">
      <formula>#REF!</formula>
    </cfRule>
  </conditionalFormatting>
  <conditionalFormatting sqref="G199:G200">
    <cfRule type="cellIs" dxfId="0" priority="44" operator="greaterThan">
      <formula>#REF!</formula>
    </cfRule>
  </conditionalFormatting>
  <conditionalFormatting sqref="G201:G202">
    <cfRule type="cellIs" dxfId="0" priority="43" operator="greaterThan">
      <formula>#REF!</formula>
    </cfRule>
  </conditionalFormatting>
  <conditionalFormatting sqref="G203:G204">
    <cfRule type="cellIs" dxfId="0" priority="42" operator="greaterThan">
      <formula>#REF!</formula>
    </cfRule>
  </conditionalFormatting>
  <conditionalFormatting sqref="G205:G206">
    <cfRule type="cellIs" dxfId="0" priority="41" operator="greaterThan">
      <formula>#REF!</formula>
    </cfRule>
  </conditionalFormatting>
  <conditionalFormatting sqref="G207:G208">
    <cfRule type="cellIs" dxfId="0" priority="40" operator="greaterThan">
      <formula>#REF!</formula>
    </cfRule>
  </conditionalFormatting>
  <conditionalFormatting sqref="G209:G210">
    <cfRule type="cellIs" dxfId="0" priority="39" operator="greaterThan">
      <formula>#REF!</formula>
    </cfRule>
  </conditionalFormatting>
  <conditionalFormatting sqref="G211:G212">
    <cfRule type="cellIs" dxfId="0" priority="38" operator="greaterThan">
      <formula>#REF!</formula>
    </cfRule>
  </conditionalFormatting>
  <conditionalFormatting sqref="G213:G214">
    <cfRule type="cellIs" dxfId="0" priority="37" operator="greaterThan">
      <formula>#REF!</formula>
    </cfRule>
  </conditionalFormatting>
  <conditionalFormatting sqref="G215:G216">
    <cfRule type="cellIs" dxfId="0" priority="36" operator="greaterThan">
      <formula>#REF!</formula>
    </cfRule>
  </conditionalFormatting>
  <conditionalFormatting sqref="G217:G218">
    <cfRule type="cellIs" dxfId="0" priority="35" operator="greaterThan">
      <formula>#REF!</formula>
    </cfRule>
  </conditionalFormatting>
  <conditionalFormatting sqref="G219:G220">
    <cfRule type="cellIs" dxfId="0" priority="34" operator="greaterThan">
      <formula>#REF!</formula>
    </cfRule>
  </conditionalFormatting>
  <conditionalFormatting sqref="G221:G222">
    <cfRule type="cellIs" dxfId="0" priority="33" operator="greaterThan">
      <formula>#REF!</formula>
    </cfRule>
  </conditionalFormatting>
  <conditionalFormatting sqref="G223:G224">
    <cfRule type="cellIs" dxfId="0" priority="32" operator="greaterThan">
      <formula>#REF!</formula>
    </cfRule>
  </conditionalFormatting>
  <conditionalFormatting sqref="G225:G226">
    <cfRule type="cellIs" dxfId="0" priority="31" operator="greaterThan">
      <formula>#REF!</formula>
    </cfRule>
  </conditionalFormatting>
  <conditionalFormatting sqref="G5:G12 G19:G22">
    <cfRule type="cellIs" dxfId="0" priority="100" operator="greaterThan">
      <formula>#REF!</formula>
    </cfRule>
  </conditionalFormatting>
  <conditionalFormatting sqref="G29:G32 G41:G42 G51:G54 G59:G62 G71:G72">
    <cfRule type="cellIs" dxfId="0" priority="107" operator="greaterThan">
      <formula>#REF!</formula>
    </cfRule>
  </conditionalFormatting>
  <hyperlinks>
    <hyperlink ref="A1:I1" location="总汇!A1" display="308孔型自攻螺套库存明细"/>
  </hyperlink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8"/>
  <sheetViews>
    <sheetView workbookViewId="0">
      <pane xSplit="9" ySplit="4" topLeftCell="AJ27" activePane="bottomRight" state="frozen"/>
      <selection/>
      <selection pane="topRight"/>
      <selection pane="bottomLeft"/>
      <selection pane="bottomRight" activeCell="AL37" sqref="AL37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1.375" style="1" customWidth="1"/>
    <col min="4" max="4" width="11.1333333333333" style="7" customWidth="1"/>
    <col min="5" max="5" width="11.1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258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70"/>
      <c r="F2" s="18"/>
      <c r="G2" s="20"/>
      <c r="H2" s="21" t="s">
        <v>33</v>
      </c>
      <c r="I2" s="56"/>
      <c r="J2" s="57">
        <f t="shared" ref="J2:AN2" si="0">SUMIF($H:$H,$H$65,J:J)</f>
        <v>0</v>
      </c>
      <c r="K2" s="57">
        <f t="shared" si="0"/>
        <v>1035</v>
      </c>
      <c r="L2" s="57">
        <f t="shared" si="0"/>
        <v>0</v>
      </c>
      <c r="M2" s="57">
        <f t="shared" si="0"/>
        <v>0</v>
      </c>
      <c r="N2" s="57">
        <f t="shared" si="0"/>
        <v>9230</v>
      </c>
      <c r="O2" s="57">
        <f t="shared" si="0"/>
        <v>0</v>
      </c>
      <c r="P2" s="58">
        <f t="shared" si="0"/>
        <v>13260</v>
      </c>
      <c r="Q2" s="58">
        <f t="shared" si="0"/>
        <v>0</v>
      </c>
      <c r="R2" s="58">
        <f t="shared" si="0"/>
        <v>0</v>
      </c>
      <c r="S2" s="58">
        <f t="shared" si="0"/>
        <v>5365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147</v>
      </c>
      <c r="X2" s="58">
        <f t="shared" si="0"/>
        <v>0</v>
      </c>
      <c r="Y2" s="58">
        <f t="shared" si="0"/>
        <v>12690</v>
      </c>
      <c r="Z2" s="58">
        <f t="shared" si="0"/>
        <v>0</v>
      </c>
      <c r="AA2" s="58">
        <f t="shared" si="0"/>
        <v>0</v>
      </c>
      <c r="AB2" s="58">
        <f t="shared" si="0"/>
        <v>5080</v>
      </c>
      <c r="AC2" s="58">
        <f t="shared" si="0"/>
        <v>0</v>
      </c>
      <c r="AD2" s="58">
        <f t="shared" si="0"/>
        <v>0</v>
      </c>
      <c r="AE2" s="58">
        <f t="shared" si="0"/>
        <v>10100</v>
      </c>
      <c r="AF2" s="58">
        <f t="shared" si="0"/>
        <v>0</v>
      </c>
      <c r="AG2" s="58">
        <f t="shared" si="0"/>
        <v>2285</v>
      </c>
      <c r="AH2" s="58">
        <f t="shared" si="0"/>
        <v>0</v>
      </c>
      <c r="AI2" s="58">
        <f t="shared" si="0"/>
        <v>12790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171"/>
      <c r="F3" s="27"/>
      <c r="G3" s="28"/>
      <c r="H3" s="29" t="s">
        <v>35</v>
      </c>
      <c r="I3" s="59"/>
      <c r="J3" s="58">
        <f t="shared" ref="J3:AN3" si="1">SUMIF($H:$H,$H$66,J:J)</f>
        <v>0</v>
      </c>
      <c r="K3" s="58">
        <f t="shared" si="1"/>
        <v>100</v>
      </c>
      <c r="L3" s="58">
        <f t="shared" si="1"/>
        <v>100</v>
      </c>
      <c r="M3" s="58">
        <f t="shared" si="1"/>
        <v>0</v>
      </c>
      <c r="N3" s="58">
        <f t="shared" si="1"/>
        <v>21590</v>
      </c>
      <c r="O3" s="58">
        <f t="shared" si="1"/>
        <v>42</v>
      </c>
      <c r="P3" s="58">
        <f t="shared" si="1"/>
        <v>12005</v>
      </c>
      <c r="Q3" s="58">
        <f t="shared" si="1"/>
        <v>42</v>
      </c>
      <c r="R3" s="58">
        <f t="shared" si="1"/>
        <v>0</v>
      </c>
      <c r="S3" s="58">
        <f t="shared" si="1"/>
        <v>210</v>
      </c>
      <c r="T3" s="58">
        <f t="shared" si="1"/>
        <v>0</v>
      </c>
      <c r="U3" s="58">
        <f t="shared" si="1"/>
        <v>105</v>
      </c>
      <c r="V3" s="58">
        <f t="shared" si="1"/>
        <v>500</v>
      </c>
      <c r="W3" s="58">
        <f t="shared" si="1"/>
        <v>300</v>
      </c>
      <c r="X3" s="58">
        <f t="shared" si="1"/>
        <v>0</v>
      </c>
      <c r="Y3" s="58">
        <f t="shared" si="1"/>
        <v>200</v>
      </c>
      <c r="Z3" s="58">
        <f t="shared" si="1"/>
        <v>0</v>
      </c>
      <c r="AA3" s="58">
        <f t="shared" si="1"/>
        <v>0</v>
      </c>
      <c r="AB3" s="58">
        <f t="shared" si="1"/>
        <v>8500</v>
      </c>
      <c r="AC3" s="58">
        <f t="shared" si="1"/>
        <v>200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4645</v>
      </c>
      <c r="AJ3" s="58">
        <f t="shared" si="1"/>
        <v>0</v>
      </c>
      <c r="AK3" s="58">
        <f t="shared" si="1"/>
        <v>8</v>
      </c>
      <c r="AL3" s="58">
        <f t="shared" si="1"/>
        <v>362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172" t="s">
        <v>39</v>
      </c>
      <c r="F4" s="30" t="s">
        <v>40</v>
      </c>
      <c r="G4" s="31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3" customFormat="1" ht="18.95" customHeight="1" spans="1:41">
      <c r="A5" s="33">
        <v>1</v>
      </c>
      <c r="B5" s="34" t="s">
        <v>260</v>
      </c>
      <c r="C5" s="35" t="s">
        <v>261</v>
      </c>
      <c r="D5" s="47" t="s">
        <v>44</v>
      </c>
      <c r="E5" s="173">
        <v>9503</v>
      </c>
      <c r="F5" s="48" t="s">
        <v>45</v>
      </c>
      <c r="G5" s="39">
        <f t="shared" ref="G5:G9" si="2">E5+I5-I6</f>
        <v>8903</v>
      </c>
      <c r="H5" s="40" t="s">
        <v>46</v>
      </c>
      <c r="I5" s="40">
        <f t="shared" ref="I5:I15" si="3">SUM(J5:AO5)</f>
        <v>105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>
        <v>105</v>
      </c>
      <c r="X5" s="61"/>
      <c r="Y5" s="61"/>
      <c r="Z5" s="61"/>
      <c r="AA5" s="61"/>
      <c r="AB5" s="61"/>
      <c r="AC5" s="62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47"/>
      <c r="E6" s="174"/>
      <c r="F6" s="49"/>
      <c r="G6" s="45"/>
      <c r="H6" s="46" t="s">
        <v>47</v>
      </c>
      <c r="I6" s="46">
        <f t="shared" si="3"/>
        <v>705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>
        <v>105</v>
      </c>
      <c r="V6" s="62">
        <v>100</v>
      </c>
      <c r="W6" s="62">
        <v>200</v>
      </c>
      <c r="X6" s="62"/>
      <c r="Y6" s="62"/>
      <c r="Z6" s="62"/>
      <c r="AA6" s="62"/>
      <c r="AB6" s="62"/>
      <c r="AD6" s="62"/>
      <c r="AE6" s="62"/>
      <c r="AF6" s="62"/>
      <c r="AG6" s="62"/>
      <c r="AH6" s="62"/>
      <c r="AI6" s="62"/>
      <c r="AJ6" s="62"/>
      <c r="AK6" s="62"/>
      <c r="AL6" s="62">
        <v>300</v>
      </c>
      <c r="AM6" s="62"/>
      <c r="AN6" s="62"/>
      <c r="AO6" s="65"/>
    </row>
    <row r="7" s="3" customFormat="1" ht="18.95" customHeight="1" spans="1:41">
      <c r="A7" s="33">
        <v>2</v>
      </c>
      <c r="B7" s="34" t="s">
        <v>260</v>
      </c>
      <c r="C7" s="35" t="s">
        <v>262</v>
      </c>
      <c r="D7" s="47" t="s">
        <v>44</v>
      </c>
      <c r="E7" s="173">
        <v>12840</v>
      </c>
      <c r="F7" s="48" t="s">
        <v>45</v>
      </c>
      <c r="G7" s="39">
        <f t="shared" si="2"/>
        <v>12540</v>
      </c>
      <c r="H7" s="40" t="s">
        <v>46</v>
      </c>
      <c r="I7" s="40">
        <f t="shared" si="3"/>
        <v>0</v>
      </c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7"/>
    </row>
    <row r="8" s="4" customFormat="1" ht="18.95" customHeight="1" spans="1:41">
      <c r="A8" s="41"/>
      <c r="B8" s="34"/>
      <c r="C8" s="42"/>
      <c r="D8" s="47"/>
      <c r="E8" s="174"/>
      <c r="F8" s="49"/>
      <c r="G8" s="45"/>
      <c r="H8" s="46" t="s">
        <v>47</v>
      </c>
      <c r="I8" s="46">
        <f t="shared" si="3"/>
        <v>300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200</v>
      </c>
      <c r="W8" s="62">
        <v>100</v>
      </c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5"/>
    </row>
    <row r="9" s="3" customFormat="1" ht="18.95" customHeight="1" spans="1:41">
      <c r="A9" s="33">
        <v>3</v>
      </c>
      <c r="B9" s="34" t="s">
        <v>260</v>
      </c>
      <c r="C9" s="35" t="s">
        <v>263</v>
      </c>
      <c r="D9" s="47" t="s">
        <v>44</v>
      </c>
      <c r="E9" s="173">
        <v>5676</v>
      </c>
      <c r="F9" s="48" t="s">
        <v>45</v>
      </c>
      <c r="G9" s="39">
        <f t="shared" si="2"/>
        <v>16951</v>
      </c>
      <c r="H9" s="40" t="s">
        <v>46</v>
      </c>
      <c r="I9" s="40">
        <f t="shared" si="3"/>
        <v>12725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>
        <v>10100</v>
      </c>
      <c r="AF9" s="61"/>
      <c r="AG9" s="61">
        <v>2285</v>
      </c>
      <c r="AH9" s="61"/>
      <c r="AI9" s="61">
        <v>340</v>
      </c>
      <c r="AJ9" s="61"/>
      <c r="AK9" s="61"/>
      <c r="AL9" s="61"/>
      <c r="AM9" s="61"/>
      <c r="AN9" s="61"/>
      <c r="AO9" s="67"/>
    </row>
    <row r="10" s="4" customFormat="1" ht="18.95" customHeight="1" spans="1:41">
      <c r="A10" s="41"/>
      <c r="B10" s="34"/>
      <c r="C10" s="42"/>
      <c r="D10" s="47"/>
      <c r="E10" s="174"/>
      <c r="F10" s="49"/>
      <c r="G10" s="45"/>
      <c r="H10" s="46" t="s">
        <v>47</v>
      </c>
      <c r="I10" s="46">
        <f t="shared" si="3"/>
        <v>1450</v>
      </c>
      <c r="J10" s="62"/>
      <c r="K10" s="62"/>
      <c r="L10" s="62"/>
      <c r="M10" s="62"/>
      <c r="N10" s="62">
        <v>1000</v>
      </c>
      <c r="O10" s="62"/>
      <c r="P10" s="62"/>
      <c r="Q10" s="62"/>
      <c r="R10" s="62"/>
      <c r="S10" s="62"/>
      <c r="T10" s="62"/>
      <c r="U10" s="62"/>
      <c r="V10" s="62">
        <v>200</v>
      </c>
      <c r="W10" s="62"/>
      <c r="X10" s="62"/>
      <c r="Y10" s="62"/>
      <c r="Z10" s="62"/>
      <c r="AA10" s="62"/>
      <c r="AB10" s="62"/>
      <c r="AC10" s="62">
        <v>200</v>
      </c>
      <c r="AD10" s="62"/>
      <c r="AE10" s="62"/>
      <c r="AF10" s="62"/>
      <c r="AG10" s="62"/>
      <c r="AH10" s="62"/>
      <c r="AI10" s="62"/>
      <c r="AJ10" s="62"/>
      <c r="AK10" s="62"/>
      <c r="AL10" s="62">
        <v>50</v>
      </c>
      <c r="AM10" s="62"/>
      <c r="AN10" s="62"/>
      <c r="AO10" s="65"/>
    </row>
    <row r="11" s="3" customFormat="1" ht="18.95" customHeight="1" spans="1:41">
      <c r="A11" s="33">
        <v>4</v>
      </c>
      <c r="B11" s="34" t="s">
        <v>260</v>
      </c>
      <c r="C11" s="35" t="s">
        <v>262</v>
      </c>
      <c r="D11" s="47" t="s">
        <v>55</v>
      </c>
      <c r="E11" s="173">
        <v>490</v>
      </c>
      <c r="F11" s="48" t="s">
        <v>45</v>
      </c>
      <c r="G11" s="39">
        <f>E11+I11-I12</f>
        <v>310</v>
      </c>
      <c r="H11" s="40" t="s">
        <v>46</v>
      </c>
      <c r="I11" s="40">
        <f t="shared" si="3"/>
        <v>0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7"/>
    </row>
    <row r="12" s="4" customFormat="1" ht="18.95" customHeight="1" spans="1:41">
      <c r="A12" s="41"/>
      <c r="B12" s="34"/>
      <c r="C12" s="42"/>
      <c r="D12" s="47"/>
      <c r="E12" s="174"/>
      <c r="F12" s="49"/>
      <c r="G12" s="45"/>
      <c r="H12" s="46" t="s">
        <v>47</v>
      </c>
      <c r="I12" s="46">
        <f t="shared" si="3"/>
        <v>180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>
        <v>180</v>
      </c>
      <c r="AJ12" s="62"/>
      <c r="AK12" s="62"/>
      <c r="AL12" s="62"/>
      <c r="AM12" s="62"/>
      <c r="AN12" s="62"/>
      <c r="AO12" s="65"/>
    </row>
    <row r="13" s="3" customFormat="1" ht="23" customHeight="1" spans="1:41">
      <c r="A13" s="33">
        <v>5</v>
      </c>
      <c r="B13" s="34" t="s">
        <v>260</v>
      </c>
      <c r="C13" s="51" t="s">
        <v>263</v>
      </c>
      <c r="D13" s="47" t="s">
        <v>55</v>
      </c>
      <c r="E13" s="173">
        <v>1910</v>
      </c>
      <c r="F13" s="48" t="s">
        <v>45</v>
      </c>
      <c r="G13" s="39">
        <f>E13+I13-I14</f>
        <v>1910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23" customHeight="1" spans="1:41">
      <c r="A14" s="41"/>
      <c r="B14" s="34"/>
      <c r="C14" s="52"/>
      <c r="D14" s="47"/>
      <c r="E14" s="174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5" customFormat="1" ht="18.95" customHeight="1" spans="1:41">
      <c r="A15" s="33">
        <v>6</v>
      </c>
      <c r="B15" s="34" t="s">
        <v>260</v>
      </c>
      <c r="C15" s="35" t="s">
        <v>264</v>
      </c>
      <c r="D15" s="36" t="s">
        <v>44</v>
      </c>
      <c r="E15" s="173">
        <v>4968</v>
      </c>
      <c r="F15" s="38" t="s">
        <v>45</v>
      </c>
      <c r="G15" s="39">
        <f t="shared" ref="G15:G19" si="4">E15+I15-I16</f>
        <v>4968</v>
      </c>
      <c r="H15" s="40" t="s">
        <v>46</v>
      </c>
      <c r="I15" s="40">
        <f t="shared" si="3"/>
        <v>0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7"/>
    </row>
    <row r="16" s="6" customFormat="1" ht="18.95" customHeight="1" spans="1:41">
      <c r="A16" s="41"/>
      <c r="B16" s="34"/>
      <c r="C16" s="42"/>
      <c r="D16" s="36"/>
      <c r="E16" s="174"/>
      <c r="F16" s="44"/>
      <c r="G16" s="45"/>
      <c r="H16" s="46" t="s">
        <v>47</v>
      </c>
      <c r="I16" s="46">
        <f t="shared" ref="I16:I22" si="5">SUM(J16:AO16)</f>
        <v>0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5"/>
    </row>
    <row r="17" s="5" customFormat="1" ht="18.95" customHeight="1" spans="1:41">
      <c r="A17" s="33">
        <v>7</v>
      </c>
      <c r="B17" s="34" t="s">
        <v>260</v>
      </c>
      <c r="C17" s="35" t="s">
        <v>265</v>
      </c>
      <c r="D17" s="36" t="s">
        <v>44</v>
      </c>
      <c r="E17" s="173">
        <v>42820</v>
      </c>
      <c r="F17" s="38" t="s">
        <v>45</v>
      </c>
      <c r="G17" s="39">
        <f t="shared" si="4"/>
        <v>31237</v>
      </c>
      <c r="H17" s="40" t="s">
        <v>46</v>
      </c>
      <c r="I17" s="40">
        <f t="shared" si="5"/>
        <v>0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7"/>
    </row>
    <row r="18" s="6" customFormat="1" ht="18.95" customHeight="1" spans="1:41">
      <c r="A18" s="41"/>
      <c r="B18" s="34"/>
      <c r="C18" s="42"/>
      <c r="D18" s="36"/>
      <c r="E18" s="174"/>
      <c r="F18" s="44"/>
      <c r="G18" s="45"/>
      <c r="H18" s="46" t="s">
        <v>47</v>
      </c>
      <c r="I18" s="46">
        <f t="shared" si="5"/>
        <v>11583</v>
      </c>
      <c r="J18" s="64"/>
      <c r="K18" s="64"/>
      <c r="L18" s="64"/>
      <c r="M18" s="64"/>
      <c r="N18" s="64">
        <f>11080+500</f>
        <v>11580</v>
      </c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>
        <v>3</v>
      </c>
      <c r="AM18" s="64"/>
      <c r="AN18" s="64"/>
      <c r="AO18" s="65"/>
    </row>
    <row r="19" s="5" customFormat="1" ht="18.95" customHeight="1" spans="1:41">
      <c r="A19" s="33">
        <v>8</v>
      </c>
      <c r="B19" s="34" t="s">
        <v>260</v>
      </c>
      <c r="C19" s="35" t="s">
        <v>266</v>
      </c>
      <c r="D19" s="36" t="s">
        <v>44</v>
      </c>
      <c r="E19" s="173">
        <v>5396</v>
      </c>
      <c r="F19" s="38" t="s">
        <v>45</v>
      </c>
      <c r="G19" s="39">
        <f t="shared" si="4"/>
        <v>5296</v>
      </c>
      <c r="H19" s="40" t="s">
        <v>46</v>
      </c>
      <c r="I19" s="40">
        <f t="shared" si="5"/>
        <v>0</v>
      </c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7"/>
    </row>
    <row r="20" s="6" customFormat="1" ht="18.95" customHeight="1" spans="1:41">
      <c r="A20" s="41"/>
      <c r="B20" s="34"/>
      <c r="C20" s="42"/>
      <c r="D20" s="36"/>
      <c r="E20" s="174"/>
      <c r="F20" s="44"/>
      <c r="G20" s="45"/>
      <c r="H20" s="46" t="s">
        <v>47</v>
      </c>
      <c r="I20" s="46">
        <f t="shared" si="5"/>
        <v>100</v>
      </c>
      <c r="J20" s="64"/>
      <c r="K20" s="64"/>
      <c r="L20" s="64"/>
      <c r="M20" s="64"/>
      <c r="N20" s="64"/>
      <c r="O20" s="64"/>
      <c r="P20" s="64"/>
      <c r="Q20" s="64"/>
      <c r="R20" s="64"/>
      <c r="S20" s="64">
        <v>100</v>
      </c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5"/>
    </row>
    <row r="21" s="5" customFormat="1" ht="18.95" customHeight="1" spans="1:41">
      <c r="A21" s="33">
        <v>8</v>
      </c>
      <c r="B21" s="34" t="s">
        <v>260</v>
      </c>
      <c r="C21" s="35" t="s">
        <v>267</v>
      </c>
      <c r="D21" s="36" t="s">
        <v>44</v>
      </c>
      <c r="E21" s="173">
        <v>3839</v>
      </c>
      <c r="F21" s="38" t="s">
        <v>45</v>
      </c>
      <c r="G21" s="39">
        <f t="shared" ref="G21:G25" si="6">E21+I21-I22</f>
        <v>3836</v>
      </c>
      <c r="H21" s="40" t="s">
        <v>46</v>
      </c>
      <c r="I21" s="40">
        <f t="shared" si="5"/>
        <v>0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7"/>
    </row>
    <row r="22" s="6" customFormat="1" ht="18.95" customHeight="1" spans="1:41">
      <c r="A22" s="41"/>
      <c r="B22" s="34"/>
      <c r="C22" s="42"/>
      <c r="D22" s="36"/>
      <c r="E22" s="174"/>
      <c r="F22" s="44"/>
      <c r="G22" s="45"/>
      <c r="H22" s="46" t="s">
        <v>47</v>
      </c>
      <c r="I22" s="46">
        <f t="shared" si="5"/>
        <v>3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>
        <v>3</v>
      </c>
      <c r="AM22" s="64"/>
      <c r="AN22" s="64"/>
      <c r="AO22" s="65"/>
    </row>
    <row r="23" s="5" customFormat="1" ht="18.95" customHeight="1" spans="1:41">
      <c r="A23" s="33">
        <v>9</v>
      </c>
      <c r="B23" s="34" t="s">
        <v>260</v>
      </c>
      <c r="C23" s="35" t="s">
        <v>265</v>
      </c>
      <c r="D23" s="36" t="s">
        <v>55</v>
      </c>
      <c r="E23" s="173">
        <v>4140</v>
      </c>
      <c r="F23" s="38" t="s">
        <v>45</v>
      </c>
      <c r="G23" s="39">
        <f t="shared" si="6"/>
        <v>4140</v>
      </c>
      <c r="H23" s="40" t="s">
        <v>46</v>
      </c>
      <c r="I23" s="40">
        <f t="shared" ref="I23:I39" si="7">SUM(J23:AO23)</f>
        <v>0</v>
      </c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7"/>
    </row>
    <row r="24" s="6" customFormat="1" ht="18.95" customHeight="1" spans="1:41">
      <c r="A24" s="41"/>
      <c r="B24" s="34"/>
      <c r="C24" s="42"/>
      <c r="D24" s="36"/>
      <c r="E24" s="174"/>
      <c r="F24" s="44"/>
      <c r="G24" s="45"/>
      <c r="H24" s="46" t="s">
        <v>47</v>
      </c>
      <c r="I24" s="46">
        <f t="shared" si="7"/>
        <v>0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5"/>
    </row>
    <row r="25" s="3" customFormat="1" ht="18.95" customHeight="1" spans="1:41">
      <c r="A25" s="33">
        <v>10</v>
      </c>
      <c r="B25" s="34" t="s">
        <v>260</v>
      </c>
      <c r="C25" s="35" t="s">
        <v>267</v>
      </c>
      <c r="D25" s="47" t="s">
        <v>66</v>
      </c>
      <c r="E25" s="173">
        <v>1420</v>
      </c>
      <c r="F25" s="48" t="s">
        <v>45</v>
      </c>
      <c r="G25" s="39">
        <f t="shared" si="6"/>
        <v>1420</v>
      </c>
      <c r="H25" s="40" t="s">
        <v>46</v>
      </c>
      <c r="I25" s="40">
        <f t="shared" si="7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174"/>
      <c r="F26" s="49"/>
      <c r="G26" s="45"/>
      <c r="H26" s="46" t="s">
        <v>47</v>
      </c>
      <c r="I26" s="46">
        <f t="shared" si="7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10</v>
      </c>
      <c r="B27" s="34" t="s">
        <v>260</v>
      </c>
      <c r="C27" s="35" t="s">
        <v>267</v>
      </c>
      <c r="D27" s="47" t="s">
        <v>55</v>
      </c>
      <c r="E27" s="173">
        <v>192</v>
      </c>
      <c r="F27" s="48" t="s">
        <v>45</v>
      </c>
      <c r="G27" s="39">
        <f>E27+I27-I28</f>
        <v>192</v>
      </c>
      <c r="H27" s="40" t="s">
        <v>46</v>
      </c>
      <c r="I27" s="40">
        <f t="shared" si="7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174"/>
      <c r="F28" s="49"/>
      <c r="G28" s="45"/>
      <c r="H28" s="46" t="s">
        <v>47</v>
      </c>
      <c r="I28" s="46">
        <f t="shared" si="7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23" customHeight="1" spans="1:41">
      <c r="A29" s="33">
        <v>11</v>
      </c>
      <c r="B29" s="34" t="s">
        <v>260</v>
      </c>
      <c r="C29" s="35" t="s">
        <v>266</v>
      </c>
      <c r="D29" s="47" t="s">
        <v>55</v>
      </c>
      <c r="E29" s="173">
        <v>6848</v>
      </c>
      <c r="F29" s="48" t="s">
        <v>45</v>
      </c>
      <c r="G29" s="39">
        <f>E29+I29-I30</f>
        <v>6848</v>
      </c>
      <c r="H29" s="40" t="s">
        <v>46</v>
      </c>
      <c r="I29" s="40">
        <f t="shared" si="7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34"/>
      <c r="C30" s="42"/>
      <c r="D30" s="47"/>
      <c r="E30" s="174"/>
      <c r="F30" s="49"/>
      <c r="G30" s="45"/>
      <c r="H30" s="46" t="s">
        <v>47</v>
      </c>
      <c r="I30" s="46">
        <f t="shared" si="7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12</v>
      </c>
      <c r="B31" s="34" t="s">
        <v>260</v>
      </c>
      <c r="C31" s="35" t="s">
        <v>268</v>
      </c>
      <c r="D31" s="47" t="s">
        <v>44</v>
      </c>
      <c r="E31" s="173">
        <v>5075</v>
      </c>
      <c r="F31" s="48" t="s">
        <v>45</v>
      </c>
      <c r="G31" s="39">
        <f t="shared" ref="G31:G35" si="8">E31+I31-I32</f>
        <v>5075</v>
      </c>
      <c r="H31" s="40" t="s">
        <v>46</v>
      </c>
      <c r="I31" s="40">
        <f t="shared" si="7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34"/>
      <c r="C32" s="42"/>
      <c r="D32" s="47"/>
      <c r="E32" s="174"/>
      <c r="F32" s="49"/>
      <c r="G32" s="45"/>
      <c r="H32" s="46" t="s">
        <v>47</v>
      </c>
      <c r="I32" s="46">
        <f t="shared" si="7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3" customFormat="1" ht="18.95" customHeight="1" spans="1:41">
      <c r="A33" s="33">
        <v>13</v>
      </c>
      <c r="B33" s="34" t="s">
        <v>260</v>
      </c>
      <c r="C33" s="35" t="s">
        <v>269</v>
      </c>
      <c r="D33" s="47" t="s">
        <v>44</v>
      </c>
      <c r="E33" s="173">
        <v>8404</v>
      </c>
      <c r="F33" s="48" t="s">
        <v>45</v>
      </c>
      <c r="G33" s="39">
        <f t="shared" si="8"/>
        <v>10379</v>
      </c>
      <c r="H33" s="40" t="s">
        <v>46</v>
      </c>
      <c r="I33" s="40">
        <f t="shared" si="7"/>
        <v>1975</v>
      </c>
      <c r="J33" s="61"/>
      <c r="K33" s="61"/>
      <c r="L33" s="61"/>
      <c r="M33" s="61"/>
      <c r="N33" s="61"/>
      <c r="O33" s="61"/>
      <c r="P33" s="61"/>
      <c r="Q33" s="61"/>
      <c r="R33" s="61"/>
      <c r="S33" s="61">
        <v>1975</v>
      </c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7"/>
    </row>
    <row r="34" s="4" customFormat="1" ht="18.95" customHeight="1" spans="1:41">
      <c r="A34" s="41"/>
      <c r="B34" s="34"/>
      <c r="C34" s="42"/>
      <c r="D34" s="47"/>
      <c r="E34" s="174"/>
      <c r="F34" s="49"/>
      <c r="G34" s="45"/>
      <c r="H34" s="46" t="s">
        <v>47</v>
      </c>
      <c r="I34" s="46">
        <f t="shared" si="7"/>
        <v>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5"/>
    </row>
    <row r="35" s="3" customFormat="1" ht="18.95" customHeight="1" spans="1:41">
      <c r="A35" s="33">
        <v>14</v>
      </c>
      <c r="B35" s="34" t="s">
        <v>260</v>
      </c>
      <c r="C35" s="35" t="s">
        <v>270</v>
      </c>
      <c r="D35" s="47" t="s">
        <v>44</v>
      </c>
      <c r="E35" s="173">
        <v>6294</v>
      </c>
      <c r="F35" s="48" t="s">
        <v>45</v>
      </c>
      <c r="G35" s="39">
        <f t="shared" si="8"/>
        <v>9681</v>
      </c>
      <c r="H35" s="40" t="s">
        <v>46</v>
      </c>
      <c r="I35" s="40">
        <f t="shared" si="7"/>
        <v>3390</v>
      </c>
      <c r="J35" s="61"/>
      <c r="K35" s="61"/>
      <c r="L35" s="61"/>
      <c r="M35" s="61"/>
      <c r="N35" s="61"/>
      <c r="O35" s="61"/>
      <c r="P35" s="61"/>
      <c r="Q35" s="61"/>
      <c r="R35" s="61"/>
      <c r="S35" s="61">
        <v>3390</v>
      </c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7"/>
    </row>
    <row r="36" s="4" customFormat="1" ht="18.95" customHeight="1" spans="1:41">
      <c r="A36" s="41"/>
      <c r="B36" s="34"/>
      <c r="C36" s="42"/>
      <c r="D36" s="47"/>
      <c r="E36" s="174"/>
      <c r="F36" s="49"/>
      <c r="G36" s="45"/>
      <c r="H36" s="46" t="s">
        <v>47</v>
      </c>
      <c r="I36" s="46">
        <f t="shared" si="7"/>
        <v>3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>
        <v>3</v>
      </c>
      <c r="AM36" s="62"/>
      <c r="AN36" s="62"/>
      <c r="AO36" s="65"/>
    </row>
    <row r="37" s="3" customFormat="1" ht="18.95" customHeight="1" spans="1:41">
      <c r="A37" s="33">
        <v>15</v>
      </c>
      <c r="B37" s="34" t="s">
        <v>260</v>
      </c>
      <c r="C37" s="35" t="s">
        <v>271</v>
      </c>
      <c r="D37" s="47" t="s">
        <v>44</v>
      </c>
      <c r="E37" s="173">
        <v>11766</v>
      </c>
      <c r="F37" s="48" t="s">
        <v>45</v>
      </c>
      <c r="G37" s="39">
        <f t="shared" ref="G37:G41" si="9">E37+I37-I38</f>
        <v>11766</v>
      </c>
      <c r="H37" s="40" t="s">
        <v>46</v>
      </c>
      <c r="I37" s="40">
        <f t="shared" si="7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7"/>
    </row>
    <row r="38" s="4" customFormat="1" ht="18.95" customHeight="1" spans="1:41">
      <c r="A38" s="41"/>
      <c r="B38" s="34"/>
      <c r="C38" s="42"/>
      <c r="D38" s="47"/>
      <c r="E38" s="174"/>
      <c r="F38" s="49"/>
      <c r="G38" s="45"/>
      <c r="H38" s="46" t="s">
        <v>47</v>
      </c>
      <c r="I38" s="46">
        <f t="shared" si="7"/>
        <v>0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5"/>
    </row>
    <row r="39" s="3" customFormat="1" ht="18.95" customHeight="1" spans="1:41">
      <c r="A39" s="33">
        <v>16</v>
      </c>
      <c r="B39" s="34" t="s">
        <v>260</v>
      </c>
      <c r="C39" s="35" t="s">
        <v>272</v>
      </c>
      <c r="D39" s="47" t="s">
        <v>44</v>
      </c>
      <c r="E39" s="173">
        <v>848</v>
      </c>
      <c r="F39" s="48" t="s">
        <v>45</v>
      </c>
      <c r="G39" s="39">
        <f t="shared" si="9"/>
        <v>848</v>
      </c>
      <c r="H39" s="40" t="s">
        <v>46</v>
      </c>
      <c r="I39" s="40">
        <f t="shared" si="7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7"/>
    </row>
    <row r="40" s="4" customFormat="1" ht="18.95" customHeight="1" spans="1:41">
      <c r="A40" s="41"/>
      <c r="B40" s="34"/>
      <c r="C40" s="42"/>
      <c r="D40" s="47"/>
      <c r="E40" s="174"/>
      <c r="F40" s="49"/>
      <c r="G40" s="45"/>
      <c r="H40" s="46" t="s">
        <v>47</v>
      </c>
      <c r="I40" s="46">
        <f t="shared" ref="I40:I46" si="10">SUM(J40:AO40)</f>
        <v>0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5"/>
    </row>
    <row r="41" s="5" customFormat="1" ht="18.95" customHeight="1" spans="1:41">
      <c r="A41" s="33">
        <v>17</v>
      </c>
      <c r="B41" s="34" t="s">
        <v>260</v>
      </c>
      <c r="C41" s="35" t="s">
        <v>273</v>
      </c>
      <c r="D41" s="36" t="s">
        <v>44</v>
      </c>
      <c r="E41" s="173">
        <v>306</v>
      </c>
      <c r="F41" s="38" t="s">
        <v>45</v>
      </c>
      <c r="G41" s="39">
        <f t="shared" si="9"/>
        <v>306</v>
      </c>
      <c r="H41" s="40" t="s">
        <v>46</v>
      </c>
      <c r="I41" s="40">
        <f t="shared" si="10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174"/>
      <c r="F42" s="44"/>
      <c r="G42" s="45"/>
      <c r="H42" s="46" t="s">
        <v>47</v>
      </c>
      <c r="I42" s="46">
        <f t="shared" si="10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18</v>
      </c>
      <c r="B43" s="34" t="s">
        <v>260</v>
      </c>
      <c r="C43" s="35" t="s">
        <v>270</v>
      </c>
      <c r="D43" s="47" t="s">
        <v>55</v>
      </c>
      <c r="E43" s="173">
        <v>6215</v>
      </c>
      <c r="F43" s="48" t="s">
        <v>45</v>
      </c>
      <c r="G43" s="39">
        <f>E43+I43-I44</f>
        <v>6215</v>
      </c>
      <c r="H43" s="40" t="s">
        <v>46</v>
      </c>
      <c r="I43" s="40">
        <f t="shared" si="10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47"/>
      <c r="E44" s="174"/>
      <c r="F44" s="49"/>
      <c r="G44" s="45"/>
      <c r="H44" s="46" t="s">
        <v>47</v>
      </c>
      <c r="I44" s="46">
        <f t="shared" si="10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5" customFormat="1" ht="18.95" customHeight="1" spans="1:41">
      <c r="A45" s="33">
        <v>18</v>
      </c>
      <c r="B45" s="34" t="s">
        <v>260</v>
      </c>
      <c r="C45" s="35" t="s">
        <v>274</v>
      </c>
      <c r="D45" s="47" t="s">
        <v>55</v>
      </c>
      <c r="E45" s="173">
        <v>103</v>
      </c>
      <c r="F45" s="48" t="s">
        <v>45</v>
      </c>
      <c r="G45" s="39">
        <f>E45+I45-I46</f>
        <v>103</v>
      </c>
      <c r="H45" s="40" t="s">
        <v>46</v>
      </c>
      <c r="I45" s="40">
        <f t="shared" si="10"/>
        <v>0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7"/>
    </row>
    <row r="46" s="6" customFormat="1" ht="18.95" customHeight="1" spans="1:41">
      <c r="A46" s="41"/>
      <c r="B46" s="34"/>
      <c r="C46" s="42"/>
      <c r="D46" s="47"/>
      <c r="E46" s="174"/>
      <c r="F46" s="49"/>
      <c r="G46" s="45"/>
      <c r="H46" s="46" t="s">
        <v>47</v>
      </c>
      <c r="I46" s="46">
        <f t="shared" si="10"/>
        <v>0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5"/>
    </row>
    <row r="47" s="5" customFormat="1" ht="18.95" customHeight="1" spans="1:41">
      <c r="A47" s="33">
        <v>19</v>
      </c>
      <c r="B47" s="34" t="s">
        <v>260</v>
      </c>
      <c r="C47" s="35" t="s">
        <v>271</v>
      </c>
      <c r="D47" s="36" t="s">
        <v>55</v>
      </c>
      <c r="E47" s="173">
        <v>30</v>
      </c>
      <c r="F47" s="38" t="s">
        <v>45</v>
      </c>
      <c r="G47" s="39">
        <f>E47+I47-I48</f>
        <v>30</v>
      </c>
      <c r="H47" s="40" t="s">
        <v>46</v>
      </c>
      <c r="I47" s="40">
        <f t="shared" ref="I47:I80" si="11">SUM(J47:AO47)</f>
        <v>0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7"/>
    </row>
    <row r="48" s="6" customFormat="1" ht="18.95" customHeight="1" spans="1:41">
      <c r="A48" s="41"/>
      <c r="B48" s="34"/>
      <c r="C48" s="42"/>
      <c r="D48" s="36"/>
      <c r="E48" s="174"/>
      <c r="F48" s="44"/>
      <c r="G48" s="45"/>
      <c r="H48" s="46" t="s">
        <v>47</v>
      </c>
      <c r="I48" s="46">
        <f t="shared" si="11"/>
        <v>0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</row>
    <row r="49" s="5" customFormat="1" ht="18.95" customHeight="1" spans="1:41">
      <c r="A49" s="33">
        <v>20</v>
      </c>
      <c r="B49" s="34" t="s">
        <v>260</v>
      </c>
      <c r="C49" s="35" t="s">
        <v>275</v>
      </c>
      <c r="D49" s="36" t="s">
        <v>55</v>
      </c>
      <c r="E49" s="173">
        <v>896</v>
      </c>
      <c r="F49" s="38" t="s">
        <v>45</v>
      </c>
      <c r="G49" s="39">
        <f>E49+I49-I50</f>
        <v>896</v>
      </c>
      <c r="H49" s="40" t="s">
        <v>46</v>
      </c>
      <c r="I49" s="40">
        <f t="shared" si="11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174"/>
      <c r="F50" s="44"/>
      <c r="G50" s="45"/>
      <c r="H50" s="46" t="s">
        <v>47</v>
      </c>
      <c r="I50" s="46">
        <f t="shared" si="11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3" customFormat="1" ht="18" customHeight="1" spans="1:41">
      <c r="A51" s="33">
        <v>21</v>
      </c>
      <c r="B51" s="34" t="s">
        <v>260</v>
      </c>
      <c r="C51" s="35" t="s">
        <v>269</v>
      </c>
      <c r="D51" s="47" t="s">
        <v>55</v>
      </c>
      <c r="E51" s="173">
        <v>9962</v>
      </c>
      <c r="F51" s="48" t="s">
        <v>45</v>
      </c>
      <c r="G51" s="39">
        <f>E51+I51-I52</f>
        <v>9962</v>
      </c>
      <c r="H51" s="40" t="s">
        <v>46</v>
      </c>
      <c r="I51" s="40">
        <f t="shared" si="11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5" customHeight="1" spans="1:41">
      <c r="A52" s="41"/>
      <c r="B52" s="34"/>
      <c r="C52" s="42"/>
      <c r="D52" s="47"/>
      <c r="E52" s="174"/>
      <c r="F52" s="49"/>
      <c r="G52" s="45"/>
      <c r="H52" s="46" t="s">
        <v>47</v>
      </c>
      <c r="I52" s="46">
        <f t="shared" si="11"/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3" customFormat="1" ht="18.95" customHeight="1" spans="1:41">
      <c r="A53" s="33">
        <v>22</v>
      </c>
      <c r="B53" s="34" t="s">
        <v>260</v>
      </c>
      <c r="C53" s="35" t="s">
        <v>276</v>
      </c>
      <c r="D53" s="47" t="s">
        <v>44</v>
      </c>
      <c r="E53" s="173">
        <v>8395</v>
      </c>
      <c r="F53" s="48" t="s">
        <v>45</v>
      </c>
      <c r="G53" s="39">
        <f t="shared" ref="G53:G57" si="12">E53+I53-I54</f>
        <v>21035</v>
      </c>
      <c r="H53" s="40" t="s">
        <v>46</v>
      </c>
      <c r="I53" s="40">
        <f t="shared" si="11"/>
        <v>12690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>
        <f>6010+6680</f>
        <v>12690</v>
      </c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8.95" customHeight="1" spans="1:41">
      <c r="A54" s="41"/>
      <c r="B54" s="34"/>
      <c r="C54" s="42"/>
      <c r="D54" s="47"/>
      <c r="E54" s="174"/>
      <c r="F54" s="49"/>
      <c r="G54" s="45"/>
      <c r="H54" s="46" t="s">
        <v>47</v>
      </c>
      <c r="I54" s="46">
        <f t="shared" si="11"/>
        <v>50</v>
      </c>
      <c r="J54" s="62"/>
      <c r="K54" s="62">
        <v>50</v>
      </c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5" customFormat="1" ht="18.95" customHeight="1" spans="1:41">
      <c r="A55" s="33">
        <v>23</v>
      </c>
      <c r="B55" s="34" t="s">
        <v>260</v>
      </c>
      <c r="C55" s="35" t="s">
        <v>277</v>
      </c>
      <c r="D55" s="36" t="s">
        <v>44</v>
      </c>
      <c r="E55" s="173">
        <v>3499</v>
      </c>
      <c r="F55" s="38" t="s">
        <v>45</v>
      </c>
      <c r="G55" s="39">
        <f t="shared" si="12"/>
        <v>8283</v>
      </c>
      <c r="H55" s="40" t="s">
        <v>46</v>
      </c>
      <c r="I55" s="40">
        <f t="shared" si="11"/>
        <v>7855</v>
      </c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>
        <v>7855</v>
      </c>
      <c r="AJ55" s="63"/>
      <c r="AK55" s="63"/>
      <c r="AL55" s="63"/>
      <c r="AM55" s="63"/>
      <c r="AN55" s="63"/>
      <c r="AO55" s="67"/>
    </row>
    <row r="56" s="6" customFormat="1" ht="18.95" customHeight="1" spans="1:41">
      <c r="A56" s="41"/>
      <c r="B56" s="34"/>
      <c r="C56" s="42"/>
      <c r="D56" s="36"/>
      <c r="E56" s="174"/>
      <c r="F56" s="44"/>
      <c r="G56" s="45"/>
      <c r="H56" s="46" t="s">
        <v>47</v>
      </c>
      <c r="I56" s="46">
        <f t="shared" si="11"/>
        <v>3071</v>
      </c>
      <c r="J56" s="64"/>
      <c r="K56" s="64">
        <v>50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>
        <v>3000</v>
      </c>
      <c r="AC56" s="64"/>
      <c r="AD56" s="64"/>
      <c r="AE56" s="64"/>
      <c r="AF56" s="64"/>
      <c r="AG56" s="64"/>
      <c r="AH56" s="64"/>
      <c r="AI56" s="64">
        <v>18</v>
      </c>
      <c r="AJ56" s="64"/>
      <c r="AK56" s="64"/>
      <c r="AL56" s="64">
        <v>3</v>
      </c>
      <c r="AM56" s="64"/>
      <c r="AN56" s="64"/>
      <c r="AO56" s="65"/>
    </row>
    <row r="57" s="5" customFormat="1" ht="18.95" customHeight="1" spans="1:41">
      <c r="A57" s="33">
        <v>24</v>
      </c>
      <c r="B57" s="34" t="s">
        <v>260</v>
      </c>
      <c r="C57" s="35" t="s">
        <v>278</v>
      </c>
      <c r="D57" s="36" t="s">
        <v>44</v>
      </c>
      <c r="E57" s="173">
        <v>40</v>
      </c>
      <c r="F57" s="38" t="s">
        <v>45</v>
      </c>
      <c r="G57" s="39">
        <f t="shared" si="12"/>
        <v>32</v>
      </c>
      <c r="H57" s="40" t="s">
        <v>46</v>
      </c>
      <c r="I57" s="40">
        <f t="shared" si="11"/>
        <v>0</v>
      </c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7"/>
    </row>
    <row r="58" s="6" customFormat="1" ht="18.95" customHeight="1" spans="1:41">
      <c r="A58" s="41"/>
      <c r="B58" s="34"/>
      <c r="C58" s="42"/>
      <c r="D58" s="36"/>
      <c r="E58" s="174"/>
      <c r="F58" s="44"/>
      <c r="G58" s="45"/>
      <c r="H58" s="46" t="s">
        <v>47</v>
      </c>
      <c r="I58" s="46">
        <f t="shared" si="11"/>
        <v>8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>
        <v>8</v>
      </c>
      <c r="AL58" s="64"/>
      <c r="AM58" s="64"/>
      <c r="AN58" s="64"/>
      <c r="AO58" s="65"/>
    </row>
    <row r="59" s="5" customFormat="1" ht="18.95" customHeight="1" spans="1:41">
      <c r="A59" s="33">
        <v>25</v>
      </c>
      <c r="B59" s="34" t="s">
        <v>260</v>
      </c>
      <c r="C59" s="35" t="s">
        <v>279</v>
      </c>
      <c r="D59" s="36" t="s">
        <v>44</v>
      </c>
      <c r="E59" s="173">
        <v>17395</v>
      </c>
      <c r="F59" s="38" t="s">
        <v>45</v>
      </c>
      <c r="G59" s="39">
        <f t="shared" ref="G59:G63" si="13">E59+I59-I60</f>
        <v>17335</v>
      </c>
      <c r="H59" s="40" t="s">
        <v>46</v>
      </c>
      <c r="I59" s="40">
        <f t="shared" si="11"/>
        <v>42</v>
      </c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>
        <v>42</v>
      </c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7"/>
    </row>
    <row r="60" s="6" customFormat="1" ht="18.95" customHeight="1" spans="1:41">
      <c r="A60" s="41"/>
      <c r="B60" s="34"/>
      <c r="C60" s="42"/>
      <c r="D60" s="36"/>
      <c r="E60" s="174"/>
      <c r="F60" s="44"/>
      <c r="G60" s="45"/>
      <c r="H60" s="46" t="s">
        <v>47</v>
      </c>
      <c r="I60" s="46">
        <f t="shared" si="11"/>
        <v>102</v>
      </c>
      <c r="J60" s="64"/>
      <c r="K60" s="64"/>
      <c r="L60" s="64"/>
      <c r="M60" s="64"/>
      <c r="N60" s="64"/>
      <c r="O60" s="64">
        <v>42</v>
      </c>
      <c r="P60" s="64"/>
      <c r="Q60" s="64"/>
      <c r="R60" s="64"/>
      <c r="S60" s="64">
        <v>60</v>
      </c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5"/>
    </row>
    <row r="61" s="3" customFormat="1" ht="18.95" customHeight="1" spans="1:41">
      <c r="A61" s="33">
        <v>26</v>
      </c>
      <c r="B61" s="34" t="s">
        <v>260</v>
      </c>
      <c r="C61" s="35" t="s">
        <v>280</v>
      </c>
      <c r="D61" s="47" t="s">
        <v>44</v>
      </c>
      <c r="E61" s="173">
        <v>76</v>
      </c>
      <c r="F61" s="48" t="s">
        <v>45</v>
      </c>
      <c r="G61" s="39">
        <f t="shared" si="13"/>
        <v>76</v>
      </c>
      <c r="H61" s="40" t="s">
        <v>46</v>
      </c>
      <c r="I61" s="40">
        <f t="shared" si="11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174"/>
      <c r="F62" s="49"/>
      <c r="G62" s="45"/>
      <c r="H62" s="46" t="s">
        <v>47</v>
      </c>
      <c r="I62" s="46">
        <f t="shared" si="11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9" customHeight="1" spans="1:41">
      <c r="A63" s="33">
        <v>27</v>
      </c>
      <c r="B63" s="34" t="s">
        <v>260</v>
      </c>
      <c r="C63" s="35" t="s">
        <v>277</v>
      </c>
      <c r="D63" s="175" t="s">
        <v>66</v>
      </c>
      <c r="E63" s="173">
        <v>0</v>
      </c>
      <c r="F63" s="38" t="s">
        <v>45</v>
      </c>
      <c r="G63" s="39">
        <f t="shared" si="13"/>
        <v>200</v>
      </c>
      <c r="H63" s="40" t="s">
        <v>46</v>
      </c>
      <c r="I63" s="40">
        <f t="shared" si="11"/>
        <v>4595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>
        <v>4595</v>
      </c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175"/>
      <c r="E64" s="174"/>
      <c r="F64" s="44"/>
      <c r="G64" s="45"/>
      <c r="H64" s="46" t="s">
        <v>47</v>
      </c>
      <c r="I64" s="46">
        <f t="shared" si="11"/>
        <v>4395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>
        <v>4395</v>
      </c>
      <c r="AJ64" s="62"/>
      <c r="AK64" s="62"/>
      <c r="AL64" s="62"/>
      <c r="AM64" s="62"/>
      <c r="AN64" s="62"/>
      <c r="AO64" s="65"/>
    </row>
    <row r="65" s="3" customFormat="1" ht="19" customHeight="1" spans="1:41">
      <c r="A65" s="33">
        <v>27</v>
      </c>
      <c r="B65" s="34" t="s">
        <v>260</v>
      </c>
      <c r="C65" s="35" t="s">
        <v>277</v>
      </c>
      <c r="D65" s="36" t="s">
        <v>55</v>
      </c>
      <c r="E65" s="173">
        <v>2816</v>
      </c>
      <c r="F65" s="38" t="s">
        <v>45</v>
      </c>
      <c r="G65" s="39">
        <f>E65+I65-I66</f>
        <v>2316</v>
      </c>
      <c r="H65" s="40" t="s">
        <v>46</v>
      </c>
      <c r="I65" s="40">
        <f t="shared" si="11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36"/>
      <c r="E66" s="174"/>
      <c r="F66" s="44"/>
      <c r="G66" s="45"/>
      <c r="H66" s="46" t="s">
        <v>47</v>
      </c>
      <c r="I66" s="46">
        <f t="shared" si="11"/>
        <v>500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>
        <v>500</v>
      </c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5" customFormat="1" ht="18.95" customHeight="1" spans="1:41">
      <c r="A67" s="33">
        <v>28</v>
      </c>
      <c r="B67" s="34" t="s">
        <v>260</v>
      </c>
      <c r="C67" s="35" t="s">
        <v>276</v>
      </c>
      <c r="D67" s="47" t="s">
        <v>55</v>
      </c>
      <c r="E67" s="173">
        <v>74</v>
      </c>
      <c r="F67" s="48" t="s">
        <v>45</v>
      </c>
      <c r="G67" s="39">
        <f t="shared" ref="G67:G71" si="14">E67+I67-I68</f>
        <v>74</v>
      </c>
      <c r="H67" s="40" t="s">
        <v>46</v>
      </c>
      <c r="I67" s="40">
        <f t="shared" si="11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47"/>
      <c r="E68" s="174"/>
      <c r="F68" s="49"/>
      <c r="G68" s="45"/>
      <c r="H68" s="46" t="s">
        <v>47</v>
      </c>
      <c r="I68" s="46">
        <f t="shared" si="11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3" customFormat="1" ht="18.95" customHeight="1" spans="1:41">
      <c r="A69" s="33">
        <v>29</v>
      </c>
      <c r="B69" s="34" t="s">
        <v>260</v>
      </c>
      <c r="C69" s="35" t="s">
        <v>279</v>
      </c>
      <c r="D69" s="50" t="s">
        <v>55</v>
      </c>
      <c r="E69" s="173">
        <v>219</v>
      </c>
      <c r="F69" s="48" t="s">
        <v>45</v>
      </c>
      <c r="G69" s="39">
        <f t="shared" si="14"/>
        <v>177</v>
      </c>
      <c r="H69" s="40" t="s">
        <v>46</v>
      </c>
      <c r="I69" s="40">
        <f t="shared" si="11"/>
        <v>0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7"/>
    </row>
    <row r="70" s="4" customFormat="1" ht="18.95" customHeight="1" spans="1:41">
      <c r="A70" s="41"/>
      <c r="B70" s="34"/>
      <c r="C70" s="42"/>
      <c r="D70" s="50"/>
      <c r="E70" s="174"/>
      <c r="F70" s="49"/>
      <c r="G70" s="45"/>
      <c r="H70" s="46" t="s">
        <v>47</v>
      </c>
      <c r="I70" s="46">
        <f t="shared" si="11"/>
        <v>42</v>
      </c>
      <c r="J70" s="62"/>
      <c r="K70" s="62"/>
      <c r="L70" s="62"/>
      <c r="M70" s="62"/>
      <c r="N70" s="62"/>
      <c r="O70" s="62"/>
      <c r="P70" s="62"/>
      <c r="Q70" s="62">
        <v>42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5"/>
    </row>
    <row r="71" s="3" customFormat="1" ht="18.95" customHeight="1" spans="1:41">
      <c r="A71" s="33">
        <v>29</v>
      </c>
      <c r="B71" s="34" t="s">
        <v>260</v>
      </c>
      <c r="C71" s="35" t="s">
        <v>281</v>
      </c>
      <c r="D71" s="50" t="s">
        <v>53</v>
      </c>
      <c r="E71" s="173">
        <v>0</v>
      </c>
      <c r="F71" s="48" t="s">
        <v>45</v>
      </c>
      <c r="G71" s="39">
        <f t="shared" si="14"/>
        <v>1255</v>
      </c>
      <c r="H71" s="40" t="s">
        <v>46</v>
      </c>
      <c r="I71" s="40">
        <f t="shared" si="11"/>
        <v>13260</v>
      </c>
      <c r="J71" s="61"/>
      <c r="K71" s="61"/>
      <c r="L71" s="61"/>
      <c r="M71" s="61"/>
      <c r="N71" s="61"/>
      <c r="O71" s="61"/>
      <c r="P71" s="61">
        <v>13260</v>
      </c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7"/>
    </row>
    <row r="72" s="4" customFormat="1" ht="18.95" customHeight="1" spans="1:41">
      <c r="A72" s="41"/>
      <c r="B72" s="34"/>
      <c r="C72" s="42"/>
      <c r="D72" s="50"/>
      <c r="E72" s="174"/>
      <c r="F72" s="49"/>
      <c r="G72" s="45"/>
      <c r="H72" s="46" t="s">
        <v>47</v>
      </c>
      <c r="I72" s="46">
        <f t="shared" si="11"/>
        <v>12005</v>
      </c>
      <c r="J72" s="62"/>
      <c r="K72" s="62"/>
      <c r="L72" s="62"/>
      <c r="M72" s="62"/>
      <c r="N72" s="62"/>
      <c r="O72" s="62"/>
      <c r="P72" s="62">
        <v>12005</v>
      </c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5"/>
    </row>
    <row r="73" s="3" customFormat="1" ht="18.95" customHeight="1" spans="1:41">
      <c r="A73" s="33">
        <v>29</v>
      </c>
      <c r="B73" s="34" t="s">
        <v>260</v>
      </c>
      <c r="C73" s="35" t="s">
        <v>279</v>
      </c>
      <c r="D73" s="50" t="s">
        <v>53</v>
      </c>
      <c r="E73" s="173">
        <v>0</v>
      </c>
      <c r="F73" s="48" t="s">
        <v>45</v>
      </c>
      <c r="G73" s="39">
        <f>E73+I73-I74</f>
        <v>180</v>
      </c>
      <c r="H73" s="40" t="s">
        <v>46</v>
      </c>
      <c r="I73" s="40">
        <f t="shared" si="11"/>
        <v>4685</v>
      </c>
      <c r="J73" s="61"/>
      <c r="K73" s="61"/>
      <c r="L73" s="61"/>
      <c r="M73" s="61"/>
      <c r="N73" s="61">
        <v>4685</v>
      </c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7"/>
    </row>
    <row r="74" s="4" customFormat="1" ht="18.95" customHeight="1" spans="1:41">
      <c r="A74" s="41"/>
      <c r="B74" s="34"/>
      <c r="C74" s="42"/>
      <c r="D74" s="50"/>
      <c r="E74" s="174"/>
      <c r="F74" s="49"/>
      <c r="G74" s="45"/>
      <c r="H74" s="46" t="s">
        <v>47</v>
      </c>
      <c r="I74" s="46">
        <f t="shared" si="11"/>
        <v>4505</v>
      </c>
      <c r="J74" s="62"/>
      <c r="K74" s="62"/>
      <c r="L74" s="62"/>
      <c r="M74" s="62"/>
      <c r="N74" s="62">
        <v>4505</v>
      </c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5"/>
    </row>
    <row r="75" s="3" customFormat="1" ht="18.95" customHeight="1" spans="1:41">
      <c r="A75" s="33">
        <v>30</v>
      </c>
      <c r="B75" s="34" t="s">
        <v>260</v>
      </c>
      <c r="C75" s="35" t="s">
        <v>282</v>
      </c>
      <c r="D75" s="47" t="s">
        <v>44</v>
      </c>
      <c r="E75" s="173">
        <v>218</v>
      </c>
      <c r="F75" s="48" t="s">
        <v>45</v>
      </c>
      <c r="G75" s="39">
        <f>E75+I75-I76</f>
        <v>218</v>
      </c>
      <c r="H75" s="40" t="s">
        <v>46</v>
      </c>
      <c r="I75" s="40">
        <f t="shared" si="11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174"/>
      <c r="F76" s="49"/>
      <c r="G76" s="45"/>
      <c r="H76" s="46" t="s">
        <v>47</v>
      </c>
      <c r="I76" s="46">
        <f t="shared" si="11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5" customFormat="1" ht="18.95" customHeight="1" spans="1:41">
      <c r="A77" s="33">
        <v>31</v>
      </c>
      <c r="B77" s="34" t="s">
        <v>260</v>
      </c>
      <c r="C77" s="35" t="s">
        <v>283</v>
      </c>
      <c r="D77" s="36" t="s">
        <v>44</v>
      </c>
      <c r="E77" s="173">
        <v>0</v>
      </c>
      <c r="F77" s="38" t="s">
        <v>45</v>
      </c>
      <c r="G77" s="39">
        <f t="shared" ref="G77:G81" si="15">E77+I77-I78</f>
        <v>0</v>
      </c>
      <c r="H77" s="40" t="s">
        <v>46</v>
      </c>
      <c r="I77" s="40">
        <f t="shared" si="11"/>
        <v>0</v>
      </c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7"/>
    </row>
    <row r="78" s="6" customFormat="1" ht="18.95" customHeight="1" spans="1:41">
      <c r="A78" s="41"/>
      <c r="B78" s="34"/>
      <c r="C78" s="42"/>
      <c r="D78" s="36"/>
      <c r="E78" s="174"/>
      <c r="F78" s="44"/>
      <c r="G78" s="45"/>
      <c r="H78" s="46" t="s">
        <v>47</v>
      </c>
      <c r="I78" s="46">
        <f t="shared" si="11"/>
        <v>0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5"/>
    </row>
    <row r="79" s="5" customFormat="1" ht="18.95" customHeight="1" spans="1:41">
      <c r="A79" s="33">
        <v>32</v>
      </c>
      <c r="B79" s="34" t="s">
        <v>260</v>
      </c>
      <c r="C79" s="35" t="s">
        <v>284</v>
      </c>
      <c r="D79" s="36" t="s">
        <v>44</v>
      </c>
      <c r="E79" s="173">
        <v>366</v>
      </c>
      <c r="F79" s="38" t="s">
        <v>45</v>
      </c>
      <c r="G79" s="39">
        <f t="shared" si="15"/>
        <v>366</v>
      </c>
      <c r="H79" s="40" t="s">
        <v>46</v>
      </c>
      <c r="I79" s="40">
        <f t="shared" si="11"/>
        <v>0</v>
      </c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7"/>
    </row>
    <row r="80" s="6" customFormat="1" ht="18.95" customHeight="1" spans="1:41">
      <c r="A80" s="41"/>
      <c r="B80" s="34"/>
      <c r="C80" s="42"/>
      <c r="D80" s="36"/>
      <c r="E80" s="174"/>
      <c r="F80" s="44"/>
      <c r="G80" s="45"/>
      <c r="H80" s="46" t="s">
        <v>47</v>
      </c>
      <c r="I80" s="46">
        <f t="shared" si="11"/>
        <v>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5"/>
    </row>
    <row r="81" s="3" customFormat="1" ht="18" customHeight="1" spans="1:41">
      <c r="A81" s="33">
        <v>33</v>
      </c>
      <c r="B81" s="34" t="s">
        <v>260</v>
      </c>
      <c r="C81" s="35" t="s">
        <v>285</v>
      </c>
      <c r="D81" s="47" t="s">
        <v>44</v>
      </c>
      <c r="E81" s="173">
        <v>4820</v>
      </c>
      <c r="F81" s="48" t="s">
        <v>45</v>
      </c>
      <c r="G81" s="39">
        <f t="shared" si="15"/>
        <v>4798</v>
      </c>
      <c r="H81" s="40" t="s">
        <v>46</v>
      </c>
      <c r="I81" s="40">
        <f t="shared" ref="I81:I88" si="16">SUM(J81:AO81)</f>
        <v>5080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>
        <v>5080</v>
      </c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20" customHeight="1" spans="1:41">
      <c r="A82" s="41"/>
      <c r="B82" s="34"/>
      <c r="C82" s="42"/>
      <c r="D82" s="47"/>
      <c r="E82" s="174"/>
      <c r="F82" s="49"/>
      <c r="G82" s="45"/>
      <c r="H82" s="46" t="s">
        <v>47</v>
      </c>
      <c r="I82" s="46">
        <f t="shared" si="16"/>
        <v>5102</v>
      </c>
      <c r="J82" s="62"/>
      <c r="K82" s="62"/>
      <c r="L82" s="62"/>
      <c r="M82" s="62"/>
      <c r="N82" s="62"/>
      <c r="O82" s="62"/>
      <c r="P82" s="62"/>
      <c r="Q82" s="62"/>
      <c r="R82" s="62"/>
      <c r="S82" s="62">
        <v>50</v>
      </c>
      <c r="T82" s="62"/>
      <c r="U82" s="62"/>
      <c r="V82" s="62"/>
      <c r="W82" s="62"/>
      <c r="X82" s="62"/>
      <c r="Y82" s="62"/>
      <c r="Z82" s="62"/>
      <c r="AA82" s="62"/>
      <c r="AB82" s="62">
        <v>5000</v>
      </c>
      <c r="AC82" s="62"/>
      <c r="AD82" s="62"/>
      <c r="AE82" s="62"/>
      <c r="AF82" s="62"/>
      <c r="AG82" s="62"/>
      <c r="AH82" s="62"/>
      <c r="AI82" s="62">
        <v>52</v>
      </c>
      <c r="AJ82" s="62"/>
      <c r="AK82" s="62"/>
      <c r="AL82" s="62"/>
      <c r="AM82" s="62"/>
      <c r="AN82" s="62"/>
      <c r="AO82" s="65"/>
    </row>
    <row r="83" s="3" customFormat="1" ht="18.95" customHeight="1" spans="1:41">
      <c r="A83" s="33">
        <v>30</v>
      </c>
      <c r="B83" s="34" t="s">
        <v>260</v>
      </c>
      <c r="C83" s="35" t="s">
        <v>286</v>
      </c>
      <c r="D83" s="47" t="s">
        <v>44</v>
      </c>
      <c r="E83" s="173">
        <v>1455</v>
      </c>
      <c r="F83" s="48" t="s">
        <v>45</v>
      </c>
      <c r="G83" s="39">
        <f t="shared" ref="G83:G87" si="17">E83+I83-I84</f>
        <v>1455</v>
      </c>
      <c r="H83" s="40" t="s">
        <v>46</v>
      </c>
      <c r="I83" s="40">
        <f t="shared" si="16"/>
        <v>0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7"/>
    </row>
    <row r="84" s="4" customFormat="1" ht="18.95" customHeight="1" spans="1:41">
      <c r="A84" s="41"/>
      <c r="B84" s="34"/>
      <c r="C84" s="42"/>
      <c r="D84" s="47"/>
      <c r="E84" s="174"/>
      <c r="F84" s="49"/>
      <c r="G84" s="45"/>
      <c r="H84" s="46" t="s">
        <v>47</v>
      </c>
      <c r="I84" s="46">
        <f t="shared" si="16"/>
        <v>0</v>
      </c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5"/>
    </row>
    <row r="85" s="3" customFormat="1" ht="18.95" customHeight="1" spans="1:41">
      <c r="A85" s="33">
        <v>30</v>
      </c>
      <c r="B85" s="34" t="s">
        <v>260</v>
      </c>
      <c r="C85" s="35" t="s">
        <v>287</v>
      </c>
      <c r="D85" s="47" t="s">
        <v>55</v>
      </c>
      <c r="E85" s="173">
        <v>0</v>
      </c>
      <c r="F85" s="48" t="s">
        <v>45</v>
      </c>
      <c r="G85" s="39">
        <f t="shared" si="17"/>
        <v>0</v>
      </c>
      <c r="H85" s="40" t="s">
        <v>46</v>
      </c>
      <c r="I85" s="40">
        <f t="shared" si="16"/>
        <v>0</v>
      </c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7"/>
    </row>
    <row r="86" s="4" customFormat="1" ht="18.95" customHeight="1" spans="1:41">
      <c r="A86" s="41"/>
      <c r="B86" s="34"/>
      <c r="C86" s="42"/>
      <c r="D86" s="47"/>
      <c r="E86" s="174"/>
      <c r="F86" s="49"/>
      <c r="G86" s="45"/>
      <c r="H86" s="46" t="s">
        <v>47</v>
      </c>
      <c r="I86" s="46">
        <f t="shared" si="16"/>
        <v>0</v>
      </c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5"/>
    </row>
    <row r="87" s="3" customFormat="1" ht="18.95" customHeight="1" spans="1:41">
      <c r="A87" s="33">
        <v>30</v>
      </c>
      <c r="B87" s="34" t="s">
        <v>260</v>
      </c>
      <c r="C87" s="35" t="s">
        <v>285</v>
      </c>
      <c r="D87" s="47" t="s">
        <v>53</v>
      </c>
      <c r="E87" s="173">
        <v>0</v>
      </c>
      <c r="F87" s="48" t="s">
        <v>45</v>
      </c>
      <c r="G87" s="39">
        <f t="shared" si="17"/>
        <v>40</v>
      </c>
      <c r="H87" s="40" t="s">
        <v>46</v>
      </c>
      <c r="I87" s="40">
        <f t="shared" si="16"/>
        <v>4545</v>
      </c>
      <c r="J87" s="61"/>
      <c r="K87" s="61"/>
      <c r="L87" s="61"/>
      <c r="M87" s="61"/>
      <c r="N87" s="61">
        <v>4545</v>
      </c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7"/>
    </row>
    <row r="88" s="4" customFormat="1" ht="18.95" customHeight="1" spans="1:41">
      <c r="A88" s="41"/>
      <c r="B88" s="34"/>
      <c r="C88" s="42"/>
      <c r="D88" s="47"/>
      <c r="E88" s="174"/>
      <c r="F88" s="49"/>
      <c r="G88" s="45"/>
      <c r="H88" s="46" t="s">
        <v>47</v>
      </c>
      <c r="I88" s="46">
        <f t="shared" si="16"/>
        <v>4505</v>
      </c>
      <c r="J88" s="62"/>
      <c r="K88" s="62"/>
      <c r="L88" s="62"/>
      <c r="M88" s="62"/>
      <c r="N88" s="62">
        <v>4505</v>
      </c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5"/>
    </row>
    <row r="89" s="5" customFormat="1" ht="18.95" customHeight="1" spans="1:41">
      <c r="A89" s="33">
        <v>34</v>
      </c>
      <c r="B89" s="34" t="s">
        <v>260</v>
      </c>
      <c r="C89" s="35" t="s">
        <v>288</v>
      </c>
      <c r="D89" s="36" t="s">
        <v>44</v>
      </c>
      <c r="E89" s="173">
        <v>0</v>
      </c>
      <c r="F89" s="38" t="s">
        <v>45</v>
      </c>
      <c r="G89" s="39">
        <f t="shared" ref="G89:G93" si="18">E89+I89-I90</f>
        <v>735</v>
      </c>
      <c r="H89" s="40" t="s">
        <v>46</v>
      </c>
      <c r="I89" s="40">
        <f t="shared" ref="I89:I100" si="19">SUM(J89:AO89)</f>
        <v>1035</v>
      </c>
      <c r="J89" s="63"/>
      <c r="K89" s="63">
        <v>1035</v>
      </c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174"/>
      <c r="F90" s="44"/>
      <c r="G90" s="45"/>
      <c r="H90" s="46" t="s">
        <v>47</v>
      </c>
      <c r="I90" s="46">
        <f t="shared" si="19"/>
        <v>300</v>
      </c>
      <c r="J90" s="64"/>
      <c r="K90" s="64"/>
      <c r="L90" s="64">
        <v>100</v>
      </c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>
        <v>200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35</v>
      </c>
      <c r="B91" s="34" t="s">
        <v>260</v>
      </c>
      <c r="C91" s="35" t="s">
        <v>289</v>
      </c>
      <c r="D91" s="36" t="s">
        <v>44</v>
      </c>
      <c r="E91" s="173">
        <v>155</v>
      </c>
      <c r="F91" s="38" t="s">
        <v>45</v>
      </c>
      <c r="G91" s="39">
        <f t="shared" si="18"/>
        <v>155</v>
      </c>
      <c r="H91" s="40" t="s">
        <v>46</v>
      </c>
      <c r="I91" s="40">
        <f t="shared" si="19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174"/>
      <c r="F92" s="44"/>
      <c r="G92" s="45"/>
      <c r="H92" s="46" t="s">
        <v>47</v>
      </c>
      <c r="I92" s="46">
        <f t="shared" si="19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5" customFormat="1" ht="18.95" customHeight="1" spans="1:41">
      <c r="A93" s="33">
        <v>36</v>
      </c>
      <c r="B93" s="34" t="s">
        <v>260</v>
      </c>
      <c r="C93" s="35" t="s">
        <v>290</v>
      </c>
      <c r="D93" s="36" t="s">
        <v>44</v>
      </c>
      <c r="E93" s="173">
        <v>68</v>
      </c>
      <c r="F93" s="38" t="s">
        <v>45</v>
      </c>
      <c r="G93" s="39">
        <f t="shared" si="18"/>
        <v>68</v>
      </c>
      <c r="H93" s="40" t="s">
        <v>46</v>
      </c>
      <c r="I93" s="40">
        <f t="shared" si="19"/>
        <v>0</v>
      </c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7"/>
    </row>
    <row r="94" s="6" customFormat="1" ht="18.95" customHeight="1" spans="1:41">
      <c r="A94" s="41"/>
      <c r="B94" s="34"/>
      <c r="C94" s="42"/>
      <c r="D94" s="36"/>
      <c r="E94" s="174"/>
      <c r="F94" s="44"/>
      <c r="G94" s="45"/>
      <c r="H94" s="46" t="s">
        <v>47</v>
      </c>
      <c r="I94" s="46">
        <f t="shared" si="19"/>
        <v>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5"/>
    </row>
    <row r="95" s="5" customFormat="1" ht="18.95" customHeight="1" spans="1:41">
      <c r="A95" s="33">
        <v>37</v>
      </c>
      <c r="B95" s="34" t="s">
        <v>260</v>
      </c>
      <c r="C95" s="35" t="s">
        <v>291</v>
      </c>
      <c r="D95" s="36" t="s">
        <v>44</v>
      </c>
      <c r="E95" s="173">
        <v>965</v>
      </c>
      <c r="F95" s="38" t="s">
        <v>45</v>
      </c>
      <c r="G95" s="39">
        <f t="shared" ref="G95:G99" si="20">E95+I95-I96</f>
        <v>965</v>
      </c>
      <c r="H95" s="40" t="s">
        <v>46</v>
      </c>
      <c r="I95" s="40">
        <f t="shared" si="19"/>
        <v>0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7"/>
    </row>
    <row r="96" s="6" customFormat="1" ht="18.95" customHeight="1" spans="1:41">
      <c r="A96" s="41"/>
      <c r="B96" s="34"/>
      <c r="C96" s="42"/>
      <c r="D96" s="36"/>
      <c r="E96" s="174"/>
      <c r="F96" s="44"/>
      <c r="G96" s="45"/>
      <c r="H96" s="46" t="s">
        <v>47</v>
      </c>
      <c r="I96" s="46">
        <f t="shared" si="19"/>
        <v>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5"/>
    </row>
    <row r="97" s="3" customFormat="1" ht="18.95" customHeight="1" spans="1:41">
      <c r="A97" s="33">
        <v>38</v>
      </c>
      <c r="B97" s="34" t="s">
        <v>260</v>
      </c>
      <c r="C97" s="35" t="s">
        <v>292</v>
      </c>
      <c r="D97" s="47" t="s">
        <v>44</v>
      </c>
      <c r="E97" s="173">
        <v>339</v>
      </c>
      <c r="F97" s="48" t="s">
        <v>45</v>
      </c>
      <c r="G97" s="39">
        <f t="shared" si="20"/>
        <v>339</v>
      </c>
      <c r="H97" s="40" t="s">
        <v>46</v>
      </c>
      <c r="I97" s="40">
        <f t="shared" si="19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174"/>
      <c r="F98" s="49"/>
      <c r="G98" s="45"/>
      <c r="H98" s="46" t="s">
        <v>47</v>
      </c>
      <c r="I98" s="46">
        <f t="shared" si="19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3" customFormat="1" ht="18.95" customHeight="1" spans="1:41">
      <c r="A99" s="33">
        <v>39</v>
      </c>
      <c r="B99" s="34" t="s">
        <v>260</v>
      </c>
      <c r="C99" s="35" t="s">
        <v>293</v>
      </c>
      <c r="D99" s="47" t="s">
        <v>44</v>
      </c>
      <c r="E99" s="173">
        <v>583</v>
      </c>
      <c r="F99" s="48" t="s">
        <v>45</v>
      </c>
      <c r="G99" s="39">
        <f t="shared" si="20"/>
        <v>583</v>
      </c>
      <c r="H99" s="40" t="s">
        <v>46</v>
      </c>
      <c r="I99" s="40">
        <f t="shared" si="19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7"/>
    </row>
    <row r="100" s="4" customFormat="1" ht="18.95" customHeight="1" spans="1:41">
      <c r="A100" s="41"/>
      <c r="B100" s="34"/>
      <c r="C100" s="42"/>
      <c r="D100" s="47"/>
      <c r="E100" s="174"/>
      <c r="F100" s="49"/>
      <c r="G100" s="45"/>
      <c r="H100" s="46" t="s">
        <v>47</v>
      </c>
      <c r="I100" s="46">
        <f t="shared" si="19"/>
        <v>0</v>
      </c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5"/>
    </row>
    <row r="101" s="5" customFormat="1" ht="18.95" customHeight="1" spans="1:41">
      <c r="A101" s="33">
        <v>40</v>
      </c>
      <c r="B101" s="34" t="s">
        <v>260</v>
      </c>
      <c r="C101" s="35" t="s">
        <v>294</v>
      </c>
      <c r="D101" s="36" t="s">
        <v>44</v>
      </c>
      <c r="E101" s="173">
        <v>105</v>
      </c>
      <c r="F101" s="38" t="s">
        <v>45</v>
      </c>
      <c r="G101" s="39">
        <f t="shared" ref="G101:G105" si="21">E101+I101-I102</f>
        <v>105</v>
      </c>
      <c r="H101" s="40" t="s">
        <v>46</v>
      </c>
      <c r="I101" s="40">
        <f t="shared" ref="I101:I164" si="22">SUM(J101:AO101)</f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174"/>
      <c r="F102" s="44"/>
      <c r="G102" s="45"/>
      <c r="H102" s="46" t="s">
        <v>47</v>
      </c>
      <c r="I102" s="46">
        <f t="shared" si="22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41</v>
      </c>
      <c r="B103" s="34"/>
      <c r="C103" s="35"/>
      <c r="D103" s="36"/>
      <c r="E103" s="173">
        <v>0</v>
      </c>
      <c r="F103" s="38" t="s">
        <v>45</v>
      </c>
      <c r="G103" s="39">
        <f t="shared" si="21"/>
        <v>0</v>
      </c>
      <c r="H103" s="40" t="s">
        <v>46</v>
      </c>
      <c r="I103" s="40">
        <f t="shared" si="22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174"/>
      <c r="F104" s="44"/>
      <c r="G104" s="45"/>
      <c r="H104" s="46" t="s">
        <v>47</v>
      </c>
      <c r="I104" s="46">
        <f t="shared" si="22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42</v>
      </c>
      <c r="B105" s="34"/>
      <c r="C105" s="35"/>
      <c r="D105" s="36"/>
      <c r="E105" s="173">
        <v>0</v>
      </c>
      <c r="F105" s="38" t="s">
        <v>45</v>
      </c>
      <c r="G105" s="39">
        <f t="shared" si="21"/>
        <v>0</v>
      </c>
      <c r="H105" s="40" t="s">
        <v>46</v>
      </c>
      <c r="I105" s="40">
        <f t="shared" si="22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174"/>
      <c r="F106" s="44"/>
      <c r="G106" s="45"/>
      <c r="H106" s="46" t="s">
        <v>47</v>
      </c>
      <c r="I106" s="46">
        <f t="shared" si="22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3" customFormat="1" ht="18.95" customHeight="1" spans="1:41">
      <c r="A107" s="33">
        <v>43</v>
      </c>
      <c r="B107" s="34"/>
      <c r="C107" s="35"/>
      <c r="D107" s="47"/>
      <c r="E107" s="173"/>
      <c r="F107" s="48" t="s">
        <v>45</v>
      </c>
      <c r="G107" s="39">
        <f t="shared" ref="G107:G111" si="23">E107+I107-I108</f>
        <v>0</v>
      </c>
      <c r="H107" s="40" t="s">
        <v>46</v>
      </c>
      <c r="I107" s="40">
        <f t="shared" si="22"/>
        <v>0</v>
      </c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7"/>
    </row>
    <row r="108" s="4" customFormat="1" ht="18.95" customHeight="1" spans="1:41">
      <c r="A108" s="41"/>
      <c r="B108" s="34"/>
      <c r="C108" s="42"/>
      <c r="D108" s="47"/>
      <c r="E108" s="174"/>
      <c r="F108" s="49"/>
      <c r="G108" s="45"/>
      <c r="H108" s="46" t="s">
        <v>47</v>
      </c>
      <c r="I108" s="46">
        <f t="shared" si="22"/>
        <v>0</v>
      </c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5"/>
    </row>
    <row r="109" s="3" customFormat="1" ht="18.95" customHeight="1" spans="1:41">
      <c r="A109" s="33">
        <v>44</v>
      </c>
      <c r="B109" s="34"/>
      <c r="C109" s="35"/>
      <c r="D109" s="47"/>
      <c r="E109" s="173"/>
      <c r="F109" s="48" t="s">
        <v>45</v>
      </c>
      <c r="G109" s="39">
        <f t="shared" si="23"/>
        <v>0</v>
      </c>
      <c r="H109" s="40" t="s">
        <v>46</v>
      </c>
      <c r="I109" s="40">
        <f t="shared" si="22"/>
        <v>0</v>
      </c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7"/>
    </row>
    <row r="110" s="4" customFormat="1" ht="18.95" customHeight="1" spans="1:41">
      <c r="A110" s="41"/>
      <c r="B110" s="34"/>
      <c r="C110" s="42"/>
      <c r="D110" s="47"/>
      <c r="E110" s="174"/>
      <c r="F110" s="49"/>
      <c r="G110" s="45"/>
      <c r="H110" s="46" t="s">
        <v>47</v>
      </c>
      <c r="I110" s="46">
        <f t="shared" si="22"/>
        <v>0</v>
      </c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5"/>
    </row>
    <row r="111" s="3" customFormat="1" ht="18.95" customHeight="1" spans="1:41">
      <c r="A111" s="33">
        <v>45</v>
      </c>
      <c r="B111" s="34"/>
      <c r="C111" s="35"/>
      <c r="D111" s="47"/>
      <c r="E111" s="173"/>
      <c r="F111" s="48" t="s">
        <v>45</v>
      </c>
      <c r="G111" s="39">
        <f t="shared" si="23"/>
        <v>0</v>
      </c>
      <c r="H111" s="40" t="s">
        <v>46</v>
      </c>
      <c r="I111" s="40">
        <f t="shared" si="22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7"/>
    </row>
    <row r="112" s="4" customFormat="1" ht="18.95" customHeight="1" spans="1:41">
      <c r="A112" s="41"/>
      <c r="B112" s="34"/>
      <c r="C112" s="42"/>
      <c r="D112" s="47"/>
      <c r="E112" s="174"/>
      <c r="F112" s="49"/>
      <c r="G112" s="45"/>
      <c r="H112" s="46" t="s">
        <v>47</v>
      </c>
      <c r="I112" s="46">
        <f t="shared" si="22"/>
        <v>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5"/>
    </row>
    <row r="113" s="5" customFormat="1" ht="18.95" customHeight="1" spans="1:41">
      <c r="A113" s="33">
        <v>46</v>
      </c>
      <c r="B113" s="34"/>
      <c r="C113" s="35"/>
      <c r="D113" s="36"/>
      <c r="E113" s="173"/>
      <c r="F113" s="38" t="s">
        <v>45</v>
      </c>
      <c r="G113" s="39">
        <f t="shared" ref="G113:G117" si="24">E113+I113-I114</f>
        <v>0</v>
      </c>
      <c r="H113" s="40" t="s">
        <v>46</v>
      </c>
      <c r="I113" s="40">
        <f t="shared" si="22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174"/>
      <c r="F114" s="44"/>
      <c r="G114" s="45"/>
      <c r="H114" s="46" t="s">
        <v>47</v>
      </c>
      <c r="I114" s="46">
        <f t="shared" si="22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5" customFormat="1" ht="18.95" customHeight="1" spans="1:41">
      <c r="A115" s="33">
        <v>47</v>
      </c>
      <c r="B115" s="34"/>
      <c r="C115" s="35"/>
      <c r="D115" s="36"/>
      <c r="E115" s="173"/>
      <c r="F115" s="38" t="s">
        <v>45</v>
      </c>
      <c r="G115" s="39">
        <f t="shared" si="24"/>
        <v>0</v>
      </c>
      <c r="H115" s="40" t="s">
        <v>46</v>
      </c>
      <c r="I115" s="40">
        <f t="shared" si="22"/>
        <v>0</v>
      </c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7"/>
    </row>
    <row r="116" s="6" customFormat="1" ht="18.95" customHeight="1" spans="1:41">
      <c r="A116" s="41"/>
      <c r="B116" s="34"/>
      <c r="C116" s="42"/>
      <c r="D116" s="36"/>
      <c r="E116" s="174"/>
      <c r="F116" s="44"/>
      <c r="G116" s="45"/>
      <c r="H116" s="46" t="s">
        <v>47</v>
      </c>
      <c r="I116" s="46">
        <f t="shared" si="22"/>
        <v>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5"/>
    </row>
    <row r="117" s="5" customFormat="1" ht="18.95" customHeight="1" spans="1:41">
      <c r="A117" s="33">
        <v>48</v>
      </c>
      <c r="B117" s="34"/>
      <c r="C117" s="35"/>
      <c r="D117" s="36"/>
      <c r="E117" s="173"/>
      <c r="F117" s="38" t="s">
        <v>45</v>
      </c>
      <c r="G117" s="39">
        <f t="shared" si="24"/>
        <v>0</v>
      </c>
      <c r="H117" s="40" t="s">
        <v>46</v>
      </c>
      <c r="I117" s="40">
        <f t="shared" si="22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174"/>
      <c r="F118" s="44"/>
      <c r="G118" s="45"/>
      <c r="H118" s="46" t="s">
        <v>47</v>
      </c>
      <c r="I118" s="46">
        <f t="shared" si="22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49</v>
      </c>
      <c r="B119" s="34"/>
      <c r="C119" s="35"/>
      <c r="D119" s="36"/>
      <c r="E119" s="173"/>
      <c r="F119" s="38" t="s">
        <v>45</v>
      </c>
      <c r="G119" s="39">
        <f t="shared" ref="G119:G123" si="25">E119+I119-I120</f>
        <v>0</v>
      </c>
      <c r="H119" s="40" t="s">
        <v>46</v>
      </c>
      <c r="I119" s="40">
        <f t="shared" si="22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174"/>
      <c r="F120" s="44"/>
      <c r="G120" s="45"/>
      <c r="H120" s="46" t="s">
        <v>47</v>
      </c>
      <c r="I120" s="46">
        <f t="shared" si="22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50</v>
      </c>
      <c r="B121" s="34"/>
      <c r="C121" s="35"/>
      <c r="D121" s="36"/>
      <c r="E121" s="173"/>
      <c r="F121" s="38" t="s">
        <v>45</v>
      </c>
      <c r="G121" s="39">
        <f t="shared" si="25"/>
        <v>0</v>
      </c>
      <c r="H121" s="40" t="s">
        <v>46</v>
      </c>
      <c r="I121" s="40">
        <f t="shared" si="22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174"/>
      <c r="F122" s="44"/>
      <c r="G122" s="45"/>
      <c r="H122" s="46" t="s">
        <v>47</v>
      </c>
      <c r="I122" s="46">
        <f t="shared" si="22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51</v>
      </c>
      <c r="B123" s="34"/>
      <c r="C123" s="35"/>
      <c r="D123" s="36"/>
      <c r="E123" s="173"/>
      <c r="F123" s="38" t="s">
        <v>45</v>
      </c>
      <c r="G123" s="39">
        <f t="shared" si="25"/>
        <v>0</v>
      </c>
      <c r="H123" s="40" t="s">
        <v>46</v>
      </c>
      <c r="I123" s="40">
        <f t="shared" si="22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174"/>
      <c r="F124" s="44"/>
      <c r="G124" s="45"/>
      <c r="H124" s="46" t="s">
        <v>47</v>
      </c>
      <c r="I124" s="46">
        <f t="shared" si="22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52</v>
      </c>
      <c r="B125" s="34"/>
      <c r="C125" s="35"/>
      <c r="D125" s="36"/>
      <c r="E125" s="173"/>
      <c r="F125" s="38" t="s">
        <v>45</v>
      </c>
      <c r="G125" s="39">
        <f t="shared" ref="G125:G129" si="26">E125+I125-I126</f>
        <v>0</v>
      </c>
      <c r="H125" s="40" t="s">
        <v>46</v>
      </c>
      <c r="I125" s="40">
        <f t="shared" si="22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174"/>
      <c r="F126" s="44"/>
      <c r="G126" s="45"/>
      <c r="H126" s="46" t="s">
        <v>47</v>
      </c>
      <c r="I126" s="46">
        <f t="shared" si="22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53</v>
      </c>
      <c r="B127" s="34"/>
      <c r="C127" s="35"/>
      <c r="D127" s="36"/>
      <c r="E127" s="173"/>
      <c r="F127" s="38" t="s">
        <v>45</v>
      </c>
      <c r="G127" s="39">
        <f t="shared" si="26"/>
        <v>0</v>
      </c>
      <c r="H127" s="40" t="s">
        <v>46</v>
      </c>
      <c r="I127" s="40">
        <f t="shared" si="22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174"/>
      <c r="F128" s="44"/>
      <c r="G128" s="45"/>
      <c r="H128" s="46" t="s">
        <v>47</v>
      </c>
      <c r="I128" s="46">
        <f t="shared" si="22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3" customFormat="1" ht="18.95" customHeight="1" spans="1:41">
      <c r="A129" s="33">
        <v>54</v>
      </c>
      <c r="B129" s="34"/>
      <c r="C129" s="35"/>
      <c r="D129" s="47"/>
      <c r="E129" s="173"/>
      <c r="F129" s="48" t="s">
        <v>45</v>
      </c>
      <c r="G129" s="39">
        <f t="shared" si="26"/>
        <v>0</v>
      </c>
      <c r="H129" s="40" t="s">
        <v>46</v>
      </c>
      <c r="I129" s="40">
        <f t="shared" si="22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7"/>
    </row>
    <row r="130" s="4" customFormat="1" ht="18.95" customHeight="1" spans="1:41">
      <c r="A130" s="41"/>
      <c r="B130" s="34"/>
      <c r="C130" s="42"/>
      <c r="D130" s="47"/>
      <c r="E130" s="174"/>
      <c r="F130" s="49"/>
      <c r="G130" s="45"/>
      <c r="H130" s="46" t="s">
        <v>47</v>
      </c>
      <c r="I130" s="46">
        <f t="shared" si="22"/>
        <v>0</v>
      </c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5"/>
    </row>
    <row r="131" s="3" customFormat="1" ht="18.95" customHeight="1" spans="1:41">
      <c r="A131" s="33">
        <v>55</v>
      </c>
      <c r="B131" s="34"/>
      <c r="C131" s="35"/>
      <c r="D131" s="47"/>
      <c r="E131" s="173"/>
      <c r="F131" s="48" t="s">
        <v>45</v>
      </c>
      <c r="G131" s="39">
        <f t="shared" ref="G131:G135" si="27">E131+I131-I132</f>
        <v>0</v>
      </c>
      <c r="H131" s="40" t="s">
        <v>46</v>
      </c>
      <c r="I131" s="40">
        <f t="shared" si="22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174"/>
      <c r="F132" s="49"/>
      <c r="G132" s="45"/>
      <c r="H132" s="46" t="s">
        <v>47</v>
      </c>
      <c r="I132" s="46">
        <f t="shared" si="22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56</v>
      </c>
      <c r="B133" s="34"/>
      <c r="C133" s="35"/>
      <c r="D133" s="47"/>
      <c r="E133" s="173"/>
      <c r="F133" s="48" t="s">
        <v>45</v>
      </c>
      <c r="G133" s="39">
        <f t="shared" si="27"/>
        <v>0</v>
      </c>
      <c r="H133" s="40" t="s">
        <v>46</v>
      </c>
      <c r="I133" s="40">
        <f t="shared" si="22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174"/>
      <c r="F134" s="49"/>
      <c r="G134" s="45"/>
      <c r="H134" s="46" t="s">
        <v>47</v>
      </c>
      <c r="I134" s="46">
        <f t="shared" si="22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5" customFormat="1" ht="18.95" customHeight="1" spans="1:41">
      <c r="A135" s="33">
        <v>57</v>
      </c>
      <c r="B135" s="34"/>
      <c r="C135" s="35"/>
      <c r="D135" s="36"/>
      <c r="E135" s="173"/>
      <c r="F135" s="38" t="s">
        <v>45</v>
      </c>
      <c r="G135" s="39">
        <f t="shared" si="27"/>
        <v>0</v>
      </c>
      <c r="H135" s="40" t="s">
        <v>46</v>
      </c>
      <c r="I135" s="40">
        <f t="shared" si="22"/>
        <v>0</v>
      </c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7"/>
    </row>
    <row r="136" s="6" customFormat="1" ht="18.95" customHeight="1" spans="1:41">
      <c r="A136" s="41"/>
      <c r="B136" s="34"/>
      <c r="C136" s="42"/>
      <c r="D136" s="36"/>
      <c r="E136" s="174"/>
      <c r="F136" s="44"/>
      <c r="G136" s="45"/>
      <c r="H136" s="46" t="s">
        <v>47</v>
      </c>
      <c r="I136" s="46">
        <f t="shared" si="22"/>
        <v>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5"/>
    </row>
    <row r="137" s="5" customFormat="1" ht="18.95" customHeight="1" spans="1:41">
      <c r="A137" s="33">
        <v>58</v>
      </c>
      <c r="B137" s="34"/>
      <c r="C137" s="35"/>
      <c r="D137" s="36"/>
      <c r="E137" s="173"/>
      <c r="F137" s="38" t="s">
        <v>45</v>
      </c>
      <c r="G137" s="39">
        <f t="shared" ref="G137:G141" si="28">E137+I137-I138</f>
        <v>0</v>
      </c>
      <c r="H137" s="40" t="s">
        <v>46</v>
      </c>
      <c r="I137" s="40">
        <f t="shared" si="22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174"/>
      <c r="F138" s="44"/>
      <c r="G138" s="45"/>
      <c r="H138" s="46" t="s">
        <v>47</v>
      </c>
      <c r="I138" s="46">
        <f t="shared" si="22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59</v>
      </c>
      <c r="B139" s="34"/>
      <c r="C139" s="35"/>
      <c r="D139" s="36"/>
      <c r="E139" s="173"/>
      <c r="F139" s="38" t="s">
        <v>45</v>
      </c>
      <c r="G139" s="39">
        <f t="shared" si="28"/>
        <v>0</v>
      </c>
      <c r="H139" s="40" t="s">
        <v>46</v>
      </c>
      <c r="I139" s="40">
        <f t="shared" si="22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174"/>
      <c r="F140" s="44"/>
      <c r="G140" s="45"/>
      <c r="H140" s="46" t="s">
        <v>47</v>
      </c>
      <c r="I140" s="46">
        <f t="shared" si="22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60</v>
      </c>
      <c r="B141" s="34"/>
      <c r="C141" s="35"/>
      <c r="D141" s="36"/>
      <c r="E141" s="173"/>
      <c r="F141" s="38" t="s">
        <v>45</v>
      </c>
      <c r="G141" s="39">
        <f t="shared" si="28"/>
        <v>0</v>
      </c>
      <c r="H141" s="40" t="s">
        <v>46</v>
      </c>
      <c r="I141" s="40">
        <f t="shared" si="22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174"/>
      <c r="F142" s="44"/>
      <c r="G142" s="45"/>
      <c r="H142" s="46" t="s">
        <v>47</v>
      </c>
      <c r="I142" s="46">
        <f t="shared" si="22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61</v>
      </c>
      <c r="B143" s="34"/>
      <c r="C143" s="35"/>
      <c r="D143" s="36"/>
      <c r="E143" s="173"/>
      <c r="F143" s="38" t="s">
        <v>45</v>
      </c>
      <c r="G143" s="39">
        <f t="shared" ref="G143:G147" si="29">E143+I143-I144</f>
        <v>0</v>
      </c>
      <c r="H143" s="40" t="s">
        <v>46</v>
      </c>
      <c r="I143" s="40">
        <f t="shared" si="22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174"/>
      <c r="F144" s="44"/>
      <c r="G144" s="45"/>
      <c r="H144" s="46" t="s">
        <v>47</v>
      </c>
      <c r="I144" s="46">
        <f t="shared" si="22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62</v>
      </c>
      <c r="B145" s="34"/>
      <c r="C145" s="35"/>
      <c r="D145" s="36"/>
      <c r="E145" s="173"/>
      <c r="F145" s="38" t="s">
        <v>45</v>
      </c>
      <c r="G145" s="39">
        <f t="shared" si="29"/>
        <v>0</v>
      </c>
      <c r="H145" s="40" t="s">
        <v>46</v>
      </c>
      <c r="I145" s="40">
        <f t="shared" si="22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174"/>
      <c r="F146" s="44"/>
      <c r="G146" s="45"/>
      <c r="H146" s="46" t="s">
        <v>47</v>
      </c>
      <c r="I146" s="46">
        <f t="shared" si="22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63</v>
      </c>
      <c r="B147" s="34"/>
      <c r="C147" s="35"/>
      <c r="D147" s="36"/>
      <c r="E147" s="173"/>
      <c r="F147" s="38" t="s">
        <v>45</v>
      </c>
      <c r="G147" s="39">
        <f t="shared" si="29"/>
        <v>0</v>
      </c>
      <c r="H147" s="40" t="s">
        <v>46</v>
      </c>
      <c r="I147" s="40">
        <f t="shared" si="22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174"/>
      <c r="F148" s="44"/>
      <c r="G148" s="45"/>
      <c r="H148" s="46" t="s">
        <v>47</v>
      </c>
      <c r="I148" s="46">
        <f t="shared" si="22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64</v>
      </c>
      <c r="B149" s="34"/>
      <c r="C149" s="35"/>
      <c r="D149" s="36"/>
      <c r="E149" s="173"/>
      <c r="F149" s="38" t="s">
        <v>45</v>
      </c>
      <c r="G149" s="39">
        <f t="shared" ref="G149:G153" si="30">E149+I149-I150</f>
        <v>0</v>
      </c>
      <c r="H149" s="40" t="s">
        <v>46</v>
      </c>
      <c r="I149" s="40">
        <f t="shared" si="22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174"/>
      <c r="F150" s="44"/>
      <c r="G150" s="45"/>
      <c r="H150" s="46" t="s">
        <v>47</v>
      </c>
      <c r="I150" s="46">
        <f t="shared" si="22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3" customFormat="1" ht="18.95" customHeight="1" spans="1:41">
      <c r="A151" s="33">
        <v>65</v>
      </c>
      <c r="B151" s="34"/>
      <c r="C151" s="35"/>
      <c r="D151" s="47"/>
      <c r="E151" s="173"/>
      <c r="F151" s="48" t="s">
        <v>45</v>
      </c>
      <c r="G151" s="39">
        <f t="shared" si="30"/>
        <v>0</v>
      </c>
      <c r="H151" s="40" t="s">
        <v>46</v>
      </c>
      <c r="I151" s="40">
        <f t="shared" si="22"/>
        <v>0</v>
      </c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7"/>
    </row>
    <row r="152" s="4" customFormat="1" ht="18.95" customHeight="1" spans="1:41">
      <c r="A152" s="41"/>
      <c r="B152" s="34"/>
      <c r="C152" s="42"/>
      <c r="D152" s="47"/>
      <c r="E152" s="174"/>
      <c r="F152" s="49"/>
      <c r="G152" s="45"/>
      <c r="H152" s="46" t="s">
        <v>47</v>
      </c>
      <c r="I152" s="46">
        <f t="shared" si="22"/>
        <v>0</v>
      </c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5"/>
    </row>
    <row r="153" s="3" customFormat="1" ht="18.95" customHeight="1" spans="1:41">
      <c r="A153" s="33">
        <v>66</v>
      </c>
      <c r="B153" s="34"/>
      <c r="C153" s="35"/>
      <c r="D153" s="47"/>
      <c r="E153" s="173"/>
      <c r="F153" s="48" t="s">
        <v>45</v>
      </c>
      <c r="G153" s="39">
        <f t="shared" si="30"/>
        <v>0</v>
      </c>
      <c r="H153" s="40" t="s">
        <v>46</v>
      </c>
      <c r="I153" s="40">
        <f t="shared" si="22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7"/>
    </row>
    <row r="154" s="4" customFormat="1" ht="18.95" customHeight="1" spans="1:41">
      <c r="A154" s="41"/>
      <c r="B154" s="34"/>
      <c r="C154" s="42"/>
      <c r="D154" s="47"/>
      <c r="E154" s="174"/>
      <c r="F154" s="49"/>
      <c r="G154" s="45"/>
      <c r="H154" s="46" t="s">
        <v>47</v>
      </c>
      <c r="I154" s="46">
        <f t="shared" si="22"/>
        <v>0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5"/>
    </row>
    <row r="155" s="3" customFormat="1" ht="18.95" customHeight="1" spans="1:41">
      <c r="A155" s="33">
        <v>67</v>
      </c>
      <c r="B155" s="34"/>
      <c r="C155" s="35"/>
      <c r="D155" s="47"/>
      <c r="E155" s="173"/>
      <c r="F155" s="48" t="s">
        <v>45</v>
      </c>
      <c r="G155" s="39">
        <f t="shared" ref="G155:G159" si="31">E155+I155-I156</f>
        <v>0</v>
      </c>
      <c r="H155" s="40" t="s">
        <v>46</v>
      </c>
      <c r="I155" s="40">
        <f t="shared" si="22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7"/>
    </row>
    <row r="156" s="4" customFormat="1" ht="18.95" customHeight="1" spans="1:41">
      <c r="A156" s="41"/>
      <c r="B156" s="34"/>
      <c r="C156" s="42"/>
      <c r="D156" s="47"/>
      <c r="E156" s="174"/>
      <c r="F156" s="49"/>
      <c r="G156" s="45"/>
      <c r="H156" s="46" t="s">
        <v>47</v>
      </c>
      <c r="I156" s="46">
        <f t="shared" si="22"/>
        <v>0</v>
      </c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5"/>
    </row>
    <row r="157" s="5" customFormat="1" ht="18.95" customHeight="1" spans="1:41">
      <c r="A157" s="33">
        <v>68</v>
      </c>
      <c r="B157" s="34"/>
      <c r="C157" s="35"/>
      <c r="D157" s="36"/>
      <c r="E157" s="173"/>
      <c r="F157" s="38" t="s">
        <v>45</v>
      </c>
      <c r="G157" s="39">
        <f t="shared" si="31"/>
        <v>0</v>
      </c>
      <c r="H157" s="40" t="s">
        <v>46</v>
      </c>
      <c r="I157" s="40">
        <f t="shared" si="22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36"/>
      <c r="E158" s="174"/>
      <c r="F158" s="44"/>
      <c r="G158" s="45"/>
      <c r="H158" s="46" t="s">
        <v>47</v>
      </c>
      <c r="I158" s="46">
        <f t="shared" si="22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69</v>
      </c>
      <c r="B159" s="34"/>
      <c r="C159" s="35"/>
      <c r="D159" s="36"/>
      <c r="E159" s="173"/>
      <c r="F159" s="38" t="s">
        <v>45</v>
      </c>
      <c r="G159" s="39">
        <f t="shared" si="31"/>
        <v>0</v>
      </c>
      <c r="H159" s="40" t="s">
        <v>46</v>
      </c>
      <c r="I159" s="40">
        <f t="shared" si="22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36"/>
      <c r="E160" s="174"/>
      <c r="F160" s="44"/>
      <c r="G160" s="45"/>
      <c r="H160" s="46" t="s">
        <v>47</v>
      </c>
      <c r="I160" s="46">
        <f t="shared" si="22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70</v>
      </c>
      <c r="B161" s="34"/>
      <c r="C161" s="35"/>
      <c r="D161" s="36"/>
      <c r="E161" s="173"/>
      <c r="F161" s="38" t="s">
        <v>45</v>
      </c>
      <c r="G161" s="39">
        <f t="shared" ref="G161:G165" si="32">E161+I161-I162</f>
        <v>0</v>
      </c>
      <c r="H161" s="40" t="s">
        <v>46</v>
      </c>
      <c r="I161" s="40">
        <f t="shared" si="22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174"/>
      <c r="F162" s="44"/>
      <c r="G162" s="45"/>
      <c r="H162" s="46" t="s">
        <v>47</v>
      </c>
      <c r="I162" s="46">
        <f t="shared" si="22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71</v>
      </c>
      <c r="B163" s="34"/>
      <c r="C163" s="35"/>
      <c r="D163" s="36"/>
      <c r="E163" s="173"/>
      <c r="F163" s="38" t="s">
        <v>45</v>
      </c>
      <c r="G163" s="39">
        <f t="shared" si="32"/>
        <v>0</v>
      </c>
      <c r="H163" s="40" t="s">
        <v>46</v>
      </c>
      <c r="I163" s="40">
        <f t="shared" si="22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36"/>
      <c r="E164" s="174"/>
      <c r="F164" s="44"/>
      <c r="G164" s="45"/>
      <c r="H164" s="46" t="s">
        <v>47</v>
      </c>
      <c r="I164" s="46">
        <f t="shared" si="22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72</v>
      </c>
      <c r="B165" s="34"/>
      <c r="C165" s="35"/>
      <c r="D165" s="36"/>
      <c r="E165" s="173"/>
      <c r="F165" s="38" t="s">
        <v>45</v>
      </c>
      <c r="G165" s="39">
        <f t="shared" si="32"/>
        <v>0</v>
      </c>
      <c r="H165" s="40" t="s">
        <v>46</v>
      </c>
      <c r="I165" s="40">
        <f t="shared" ref="I165:I198" si="33">SUM(J165:AO165)</f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36"/>
      <c r="E166" s="174"/>
      <c r="F166" s="44"/>
      <c r="G166" s="45"/>
      <c r="H166" s="46" t="s">
        <v>47</v>
      </c>
      <c r="I166" s="46">
        <f t="shared" si="33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5" customFormat="1" ht="18.95" customHeight="1" spans="1:41">
      <c r="A167" s="33">
        <v>73</v>
      </c>
      <c r="B167" s="34"/>
      <c r="C167" s="35"/>
      <c r="D167" s="36"/>
      <c r="E167" s="173"/>
      <c r="F167" s="38" t="s">
        <v>45</v>
      </c>
      <c r="G167" s="39">
        <f t="shared" ref="G167:G171" si="34">E167+I167-I168</f>
        <v>0</v>
      </c>
      <c r="H167" s="40" t="s">
        <v>46</v>
      </c>
      <c r="I167" s="40">
        <f t="shared" si="33"/>
        <v>0</v>
      </c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7"/>
    </row>
    <row r="168" s="6" customFormat="1" ht="18.95" customHeight="1" spans="1:41">
      <c r="A168" s="41"/>
      <c r="B168" s="34"/>
      <c r="C168" s="42"/>
      <c r="D168" s="36"/>
      <c r="E168" s="174"/>
      <c r="F168" s="44"/>
      <c r="G168" s="45"/>
      <c r="H168" s="46" t="s">
        <v>47</v>
      </c>
      <c r="I168" s="46">
        <f t="shared" si="33"/>
        <v>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5"/>
    </row>
    <row r="169" s="5" customFormat="1" ht="18.95" customHeight="1" spans="1:41">
      <c r="A169" s="33">
        <v>74</v>
      </c>
      <c r="B169" s="34"/>
      <c r="C169" s="35"/>
      <c r="D169" s="36"/>
      <c r="E169" s="173"/>
      <c r="F169" s="38" t="s">
        <v>45</v>
      </c>
      <c r="G169" s="39">
        <f t="shared" si="34"/>
        <v>0</v>
      </c>
      <c r="H169" s="40" t="s">
        <v>46</v>
      </c>
      <c r="I169" s="40">
        <f t="shared" si="33"/>
        <v>0</v>
      </c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7"/>
    </row>
    <row r="170" s="6" customFormat="1" ht="18.95" customHeight="1" spans="1:41">
      <c r="A170" s="41"/>
      <c r="B170" s="34"/>
      <c r="C170" s="42"/>
      <c r="D170" s="36"/>
      <c r="E170" s="174"/>
      <c r="F170" s="44"/>
      <c r="G170" s="45"/>
      <c r="H170" s="46" t="s">
        <v>47</v>
      </c>
      <c r="I170" s="46">
        <f t="shared" si="33"/>
        <v>0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5"/>
    </row>
    <row r="171" s="5" customFormat="1" ht="18.95" customHeight="1" spans="1:41">
      <c r="A171" s="33">
        <v>75</v>
      </c>
      <c r="B171" s="34"/>
      <c r="C171" s="35"/>
      <c r="D171" s="36"/>
      <c r="E171" s="173"/>
      <c r="F171" s="38" t="s">
        <v>45</v>
      </c>
      <c r="G171" s="39">
        <f t="shared" si="34"/>
        <v>0</v>
      </c>
      <c r="H171" s="40" t="s">
        <v>46</v>
      </c>
      <c r="I171" s="40">
        <f t="shared" si="33"/>
        <v>0</v>
      </c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7"/>
    </row>
    <row r="172" s="6" customFormat="1" ht="18.95" customHeight="1" spans="1:41">
      <c r="A172" s="41"/>
      <c r="B172" s="34"/>
      <c r="C172" s="42"/>
      <c r="D172" s="36"/>
      <c r="E172" s="174"/>
      <c r="F172" s="44"/>
      <c r="G172" s="45"/>
      <c r="H172" s="46" t="s">
        <v>47</v>
      </c>
      <c r="I172" s="46">
        <f t="shared" si="33"/>
        <v>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5"/>
    </row>
    <row r="173" s="3" customFormat="1" ht="18.95" customHeight="1" spans="1:41">
      <c r="A173" s="33">
        <v>76</v>
      </c>
      <c r="B173" s="34"/>
      <c r="C173" s="35"/>
      <c r="D173" s="47"/>
      <c r="E173" s="173"/>
      <c r="F173" s="48" t="s">
        <v>45</v>
      </c>
      <c r="G173" s="39">
        <f t="shared" ref="G173:G177" si="35">E173+I173-I174</f>
        <v>0</v>
      </c>
      <c r="H173" s="40" t="s">
        <v>46</v>
      </c>
      <c r="I173" s="40">
        <f t="shared" si="33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174"/>
      <c r="F174" s="49"/>
      <c r="G174" s="45"/>
      <c r="H174" s="46" t="s">
        <v>47</v>
      </c>
      <c r="I174" s="46">
        <f t="shared" si="33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77</v>
      </c>
      <c r="B175" s="34"/>
      <c r="C175" s="35"/>
      <c r="D175" s="47"/>
      <c r="E175" s="173"/>
      <c r="F175" s="48" t="s">
        <v>45</v>
      </c>
      <c r="G175" s="39">
        <f t="shared" si="35"/>
        <v>0</v>
      </c>
      <c r="H175" s="40" t="s">
        <v>46</v>
      </c>
      <c r="I175" s="40">
        <f t="shared" si="33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174"/>
      <c r="F176" s="49"/>
      <c r="G176" s="45"/>
      <c r="H176" s="46" t="s">
        <v>47</v>
      </c>
      <c r="I176" s="46">
        <f t="shared" si="33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78</v>
      </c>
      <c r="B177" s="34"/>
      <c r="C177" s="35"/>
      <c r="D177" s="47"/>
      <c r="E177" s="173"/>
      <c r="F177" s="48" t="s">
        <v>45</v>
      </c>
      <c r="G177" s="39">
        <f t="shared" si="35"/>
        <v>0</v>
      </c>
      <c r="H177" s="40" t="s">
        <v>46</v>
      </c>
      <c r="I177" s="40">
        <f t="shared" si="33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174"/>
      <c r="F178" s="49"/>
      <c r="G178" s="45"/>
      <c r="H178" s="46" t="s">
        <v>47</v>
      </c>
      <c r="I178" s="46">
        <f t="shared" si="33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5" customFormat="1" ht="18.95" customHeight="1" spans="1:41">
      <c r="A179" s="33">
        <v>79</v>
      </c>
      <c r="B179" s="34"/>
      <c r="C179" s="35"/>
      <c r="D179" s="36"/>
      <c r="E179" s="173"/>
      <c r="F179" s="38" t="s">
        <v>45</v>
      </c>
      <c r="G179" s="39">
        <f t="shared" ref="G179:G183" si="36">E179+I179-I180</f>
        <v>0</v>
      </c>
      <c r="H179" s="40" t="s">
        <v>46</v>
      </c>
      <c r="I179" s="40">
        <f t="shared" si="33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36"/>
      <c r="E180" s="174"/>
      <c r="F180" s="44"/>
      <c r="G180" s="45"/>
      <c r="H180" s="46" t="s">
        <v>47</v>
      </c>
      <c r="I180" s="46">
        <f t="shared" si="33"/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80</v>
      </c>
      <c r="B181" s="34"/>
      <c r="C181" s="35"/>
      <c r="D181" s="36"/>
      <c r="E181" s="173"/>
      <c r="F181" s="38" t="s">
        <v>45</v>
      </c>
      <c r="G181" s="39">
        <f t="shared" si="36"/>
        <v>0</v>
      </c>
      <c r="H181" s="40" t="s">
        <v>46</v>
      </c>
      <c r="I181" s="40">
        <f t="shared" si="33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174"/>
      <c r="F182" s="44"/>
      <c r="G182" s="45"/>
      <c r="H182" s="46" t="s">
        <v>47</v>
      </c>
      <c r="I182" s="46">
        <f t="shared" si="33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81</v>
      </c>
      <c r="B183" s="34"/>
      <c r="C183" s="35"/>
      <c r="D183" s="36"/>
      <c r="E183" s="173"/>
      <c r="F183" s="38" t="s">
        <v>45</v>
      </c>
      <c r="G183" s="39">
        <f t="shared" si="36"/>
        <v>0</v>
      </c>
      <c r="H183" s="40" t="s">
        <v>46</v>
      </c>
      <c r="I183" s="40">
        <f t="shared" si="33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174"/>
      <c r="F184" s="44"/>
      <c r="G184" s="45"/>
      <c r="H184" s="46" t="s">
        <v>47</v>
      </c>
      <c r="I184" s="46">
        <f t="shared" si="33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82</v>
      </c>
      <c r="B185" s="34"/>
      <c r="C185" s="35"/>
      <c r="D185" s="36"/>
      <c r="E185" s="173"/>
      <c r="F185" s="38" t="s">
        <v>45</v>
      </c>
      <c r="G185" s="39">
        <f t="shared" ref="G185:G189" si="37">E185+I185-I186</f>
        <v>0</v>
      </c>
      <c r="H185" s="40" t="s">
        <v>46</v>
      </c>
      <c r="I185" s="40">
        <f t="shared" si="33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174"/>
      <c r="F186" s="44"/>
      <c r="G186" s="45"/>
      <c r="H186" s="46" t="s">
        <v>47</v>
      </c>
      <c r="I186" s="46">
        <f t="shared" si="33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83</v>
      </c>
      <c r="B187" s="34"/>
      <c r="C187" s="35"/>
      <c r="D187" s="36"/>
      <c r="E187" s="173"/>
      <c r="F187" s="38" t="s">
        <v>45</v>
      </c>
      <c r="G187" s="39">
        <f t="shared" si="37"/>
        <v>0</v>
      </c>
      <c r="H187" s="40" t="s">
        <v>46</v>
      </c>
      <c r="I187" s="40">
        <f t="shared" si="33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174"/>
      <c r="F188" s="44"/>
      <c r="G188" s="45"/>
      <c r="H188" s="46" t="s">
        <v>47</v>
      </c>
      <c r="I188" s="46">
        <f t="shared" si="33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84</v>
      </c>
      <c r="B189" s="34"/>
      <c r="C189" s="35"/>
      <c r="D189" s="36"/>
      <c r="E189" s="173"/>
      <c r="F189" s="38" t="s">
        <v>45</v>
      </c>
      <c r="G189" s="39">
        <f t="shared" si="37"/>
        <v>0</v>
      </c>
      <c r="H189" s="40" t="s">
        <v>46</v>
      </c>
      <c r="I189" s="40">
        <f t="shared" si="33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174"/>
      <c r="F190" s="44"/>
      <c r="G190" s="45"/>
      <c r="H190" s="46" t="s">
        <v>47</v>
      </c>
      <c r="I190" s="46">
        <f t="shared" si="33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85</v>
      </c>
      <c r="B191" s="34"/>
      <c r="C191" s="35"/>
      <c r="D191" s="36"/>
      <c r="E191" s="173"/>
      <c r="F191" s="38" t="s">
        <v>45</v>
      </c>
      <c r="G191" s="39">
        <f t="shared" ref="G191:G195" si="38">E191+I191-I192</f>
        <v>0</v>
      </c>
      <c r="H191" s="40" t="s">
        <v>46</v>
      </c>
      <c r="I191" s="40">
        <f t="shared" si="33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174"/>
      <c r="F192" s="44"/>
      <c r="G192" s="45"/>
      <c r="H192" s="46" t="s">
        <v>47</v>
      </c>
      <c r="I192" s="46">
        <f t="shared" si="33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5" customFormat="1" ht="18.95" customHeight="1" spans="1:41">
      <c r="A193" s="33">
        <v>86</v>
      </c>
      <c r="B193" s="34"/>
      <c r="C193" s="35"/>
      <c r="D193" s="36"/>
      <c r="E193" s="173"/>
      <c r="F193" s="38" t="s">
        <v>45</v>
      </c>
      <c r="G193" s="39">
        <f t="shared" si="38"/>
        <v>0</v>
      </c>
      <c r="H193" s="40" t="s">
        <v>46</v>
      </c>
      <c r="I193" s="40">
        <f t="shared" si="33"/>
        <v>0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7"/>
    </row>
    <row r="194" s="6" customFormat="1" ht="18.95" customHeight="1" spans="1:41">
      <c r="A194" s="41"/>
      <c r="B194" s="34"/>
      <c r="C194" s="42"/>
      <c r="D194" s="36"/>
      <c r="E194" s="174"/>
      <c r="F194" s="44"/>
      <c r="G194" s="45"/>
      <c r="H194" s="46" t="s">
        <v>47</v>
      </c>
      <c r="I194" s="46">
        <f t="shared" si="33"/>
        <v>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5"/>
    </row>
    <row r="195" s="5" customFormat="1" ht="18.95" customHeight="1" spans="1:41">
      <c r="A195" s="33">
        <v>87</v>
      </c>
      <c r="B195" s="34"/>
      <c r="C195" s="35"/>
      <c r="D195" s="36"/>
      <c r="E195" s="173"/>
      <c r="F195" s="38" t="s">
        <v>45</v>
      </c>
      <c r="G195" s="39">
        <f t="shared" si="38"/>
        <v>0</v>
      </c>
      <c r="H195" s="40" t="s">
        <v>46</v>
      </c>
      <c r="I195" s="40">
        <f t="shared" si="33"/>
        <v>0</v>
      </c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7"/>
    </row>
    <row r="196" s="6" customFormat="1" ht="18.95" customHeight="1" spans="1:41">
      <c r="A196" s="41"/>
      <c r="B196" s="34"/>
      <c r="C196" s="42"/>
      <c r="D196" s="36"/>
      <c r="E196" s="174"/>
      <c r="F196" s="44"/>
      <c r="G196" s="45"/>
      <c r="H196" s="46" t="s">
        <v>47</v>
      </c>
      <c r="I196" s="46">
        <f t="shared" si="33"/>
        <v>0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5"/>
    </row>
    <row r="197" s="5" customFormat="1" ht="18.95" customHeight="1" spans="1:41">
      <c r="A197" s="33">
        <v>88</v>
      </c>
      <c r="B197" s="34"/>
      <c r="C197" s="35"/>
      <c r="D197" s="36"/>
      <c r="E197" s="173"/>
      <c r="F197" s="38" t="s">
        <v>45</v>
      </c>
      <c r="G197" s="39">
        <f>E197+I197-I198</f>
        <v>0</v>
      </c>
      <c r="H197" s="40" t="s">
        <v>46</v>
      </c>
      <c r="I197" s="40">
        <f t="shared" si="33"/>
        <v>0</v>
      </c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7"/>
    </row>
    <row r="198" s="6" customFormat="1" ht="18.95" customHeight="1" spans="1:41">
      <c r="A198" s="41"/>
      <c r="B198" s="34"/>
      <c r="C198" s="42"/>
      <c r="D198" s="36"/>
      <c r="E198" s="174"/>
      <c r="F198" s="44"/>
      <c r="G198" s="45"/>
      <c r="H198" s="46" t="s">
        <v>47</v>
      </c>
      <c r="I198" s="46">
        <f t="shared" si="33"/>
        <v>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5"/>
    </row>
  </sheetData>
  <autoFilter ref="A4:AN198">
    <extLst/>
  </autoFilter>
  <mergeCells count="68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</mergeCells>
  <conditionalFormatting sqref="G11:G12">
    <cfRule type="cellIs" dxfId="0" priority="35" operator="greaterThan">
      <formula>#REF!</formula>
    </cfRule>
  </conditionalFormatting>
  <conditionalFormatting sqref="G15:G16">
    <cfRule type="cellIs" dxfId="0" priority="39" operator="greaterThan">
      <formula>#REF!</formula>
    </cfRule>
  </conditionalFormatting>
  <conditionalFormatting sqref="G17:G18">
    <cfRule type="cellIs" dxfId="0" priority="37" operator="greaterThan">
      <formula>#REF!</formula>
    </cfRule>
  </conditionalFormatting>
  <conditionalFormatting sqref="G21:G22">
    <cfRule type="cellIs" dxfId="0" priority="10" operator="greaterThan">
      <formula>#REF!</formula>
    </cfRule>
  </conditionalFormatting>
  <conditionalFormatting sqref="G25:G26">
    <cfRule type="cellIs" dxfId="0" priority="9" operator="greaterThan">
      <formula>#REF!</formula>
    </cfRule>
  </conditionalFormatting>
  <conditionalFormatting sqref="G29:G30">
    <cfRule type="cellIs" dxfId="0" priority="36" operator="greaterThan">
      <formula>#REF!</formula>
    </cfRule>
  </conditionalFormatting>
  <conditionalFormatting sqref="G41:G42">
    <cfRule type="cellIs" dxfId="0" priority="32" operator="greaterThan">
      <formula>#REF!</formula>
    </cfRule>
  </conditionalFormatting>
  <conditionalFormatting sqref="G45:G46">
    <cfRule type="cellIs" dxfId="0" priority="8" operator="greaterThan">
      <formula>#REF!</formula>
    </cfRule>
  </conditionalFormatting>
  <conditionalFormatting sqref="G55:G56">
    <cfRule type="cellIs" dxfId="0" priority="29" operator="greaterThan">
      <formula>#REF!</formula>
    </cfRule>
  </conditionalFormatting>
  <conditionalFormatting sqref="G57:G58">
    <cfRule type="cellIs" dxfId="0" priority="28" operator="greaterThan">
      <formula>#REF!</formula>
    </cfRule>
  </conditionalFormatting>
  <conditionalFormatting sqref="G63:G64">
    <cfRule type="cellIs" dxfId="0" priority="1" operator="greaterThan">
      <formula>#REF!</formula>
    </cfRule>
  </conditionalFormatting>
  <conditionalFormatting sqref="G71:G72">
    <cfRule type="cellIs" dxfId="0" priority="2" operator="greaterThan">
      <formula>#REF!</formula>
    </cfRule>
  </conditionalFormatting>
  <conditionalFormatting sqref="G73:G74">
    <cfRule type="cellIs" dxfId="0" priority="3" operator="greaterThan">
      <formula>#REF!</formula>
    </cfRule>
  </conditionalFormatting>
  <conditionalFormatting sqref="G83:G84">
    <cfRule type="cellIs" dxfId="0" priority="6" operator="greaterThan">
      <formula>#REF!</formula>
    </cfRule>
  </conditionalFormatting>
  <conditionalFormatting sqref="G85:G86">
    <cfRule type="cellIs" dxfId="0" priority="5" operator="greaterThan">
      <formula>#REF!</formula>
    </cfRule>
  </conditionalFormatting>
  <conditionalFormatting sqref="G87:G88">
    <cfRule type="cellIs" dxfId="0" priority="4" operator="greaterThan">
      <formula>#REF!</formula>
    </cfRule>
  </conditionalFormatting>
  <conditionalFormatting sqref="G89:G90">
    <cfRule type="cellIs" dxfId="0" priority="31" operator="greaterThan">
      <formula>#REF!</formula>
    </cfRule>
  </conditionalFormatting>
  <conditionalFormatting sqref="G113:G114">
    <cfRule type="cellIs" dxfId="0" priority="26" operator="greaterThan">
      <formula>#REF!</formula>
    </cfRule>
  </conditionalFormatting>
  <conditionalFormatting sqref="G115:G116">
    <cfRule type="cellIs" dxfId="0" priority="25" operator="greaterThan">
      <formula>#REF!</formula>
    </cfRule>
  </conditionalFormatting>
  <conditionalFormatting sqref="G123:G128">
    <cfRule type="cellIs" dxfId="0" priority="24" operator="greaterThan">
      <formula>#REF!</formula>
    </cfRule>
  </conditionalFormatting>
  <conditionalFormatting sqref="G135:G136">
    <cfRule type="cellIs" dxfId="0" priority="22" operator="greaterThan">
      <formula>#REF!</formula>
    </cfRule>
  </conditionalFormatting>
  <conditionalFormatting sqref="G137:G138">
    <cfRule type="cellIs" dxfId="0" priority="21" operator="greaterThan">
      <formula>#REF!</formula>
    </cfRule>
  </conditionalFormatting>
  <conditionalFormatting sqref="G145:G150">
    <cfRule type="cellIs" dxfId="0" priority="20" operator="greaterThan">
      <formula>#REF!</formula>
    </cfRule>
  </conditionalFormatting>
  <conditionalFormatting sqref="G157:G158">
    <cfRule type="cellIs" dxfId="0" priority="18" operator="greaterThan">
      <formula>#REF!</formula>
    </cfRule>
  </conditionalFormatting>
  <conditionalFormatting sqref="G159:G160">
    <cfRule type="cellIs" dxfId="0" priority="17" operator="greaterThan">
      <formula>#REF!</formula>
    </cfRule>
  </conditionalFormatting>
  <conditionalFormatting sqref="G167:G172">
    <cfRule type="cellIs" dxfId="0" priority="16" operator="greaterThan">
      <formula>#REF!</formula>
    </cfRule>
  </conditionalFormatting>
  <conditionalFormatting sqref="G179:G180">
    <cfRule type="cellIs" dxfId="0" priority="14" operator="greaterThan">
      <formula>#REF!</formula>
    </cfRule>
  </conditionalFormatting>
  <conditionalFormatting sqref="G181:G182">
    <cfRule type="cellIs" dxfId="0" priority="13" operator="greaterThan">
      <formula>#REF!</formula>
    </cfRule>
  </conditionalFormatting>
  <conditionalFormatting sqref="G189:G194">
    <cfRule type="cellIs" dxfId="0" priority="12" operator="greaterThan">
      <formula>#REF!</formula>
    </cfRule>
  </conditionalFormatting>
  <conditionalFormatting sqref="G195:G198">
    <cfRule type="cellIs" dxfId="0" priority="11" operator="greaterThan">
      <formula>#REF!</formula>
    </cfRule>
  </conditionalFormatting>
  <conditionalFormatting sqref="G5:G10 G13:G14 G19:G20 G23:G24 G49:G52 G59:G62 G69:G70 G75:G76">
    <cfRule type="cellIs" dxfId="0" priority="40" operator="greaterThan">
      <formula>#REF!</formula>
    </cfRule>
  </conditionalFormatting>
  <conditionalFormatting sqref="G27:G28 G43:G44 G47:G48 G65:G68">
    <cfRule type="cellIs" dxfId="0" priority="38" operator="greaterThan">
      <formula>#REF!</formula>
    </cfRule>
  </conditionalFormatting>
  <conditionalFormatting sqref="G31:G34 G77:G82">
    <cfRule type="cellIs" dxfId="0" priority="34" operator="greaterThan">
      <formula>#REF!</formula>
    </cfRule>
  </conditionalFormatting>
  <conditionalFormatting sqref="G35:G40 G91:G96">
    <cfRule type="cellIs" dxfId="0" priority="33" operator="greaterThan">
      <formula>#REF!</formula>
    </cfRule>
  </conditionalFormatting>
  <conditionalFormatting sqref="G53:G54 G97:G106">
    <cfRule type="cellIs" dxfId="0" priority="30" operator="greaterThan">
      <formula>#REF!</formula>
    </cfRule>
  </conditionalFormatting>
  <conditionalFormatting sqref="G117:G122 G107:G112">
    <cfRule type="cellIs" dxfId="0" priority="27" operator="greaterThan">
      <formula>#REF!</formula>
    </cfRule>
  </conditionalFormatting>
  <conditionalFormatting sqref="G139:G144 G129:G134">
    <cfRule type="cellIs" dxfId="0" priority="23" operator="greaterThan">
      <formula>#REF!</formula>
    </cfRule>
  </conditionalFormatting>
  <conditionalFormatting sqref="G161:G166 G151:G156">
    <cfRule type="cellIs" dxfId="0" priority="19" operator="greaterThan">
      <formula>#REF!</formula>
    </cfRule>
  </conditionalFormatting>
  <conditionalFormatting sqref="G183:G188 G173:G178">
    <cfRule type="cellIs" dxfId="0" priority="15" operator="greaterThan">
      <formula>#REF!</formula>
    </cfRule>
  </conditionalFormatting>
  <hyperlinks>
    <hyperlink ref="A1:I1" location="总汇!A1" display="SKD440型库存明细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0"/>
  <dimension ref="A1:AR364"/>
  <sheetViews>
    <sheetView workbookViewId="0">
      <pane xSplit="9" ySplit="4" topLeftCell="AJ5" activePane="bottomRight" state="frozen"/>
      <selection/>
      <selection pane="topRight"/>
      <selection pane="bottomLeft"/>
      <selection pane="bottomRight" activeCell="AM24" sqref="AM24"/>
    </sheetView>
  </sheetViews>
  <sheetFormatPr defaultColWidth="9" defaultRowHeight="18.75"/>
  <cols>
    <col min="1" max="1" width="7.63333333333333" style="1" customWidth="1"/>
    <col min="2" max="2" width="15.8916666666667" style="1" customWidth="1"/>
    <col min="3" max="3" width="26.6333333333333" style="93" customWidth="1"/>
    <col min="4" max="4" width="9.63333333333333" style="7" customWidth="1"/>
    <col min="5" max="5" width="9.63333333333333" style="1" customWidth="1"/>
    <col min="6" max="6" width="4.63333333333333" style="1" customWidth="1"/>
    <col min="7" max="7" width="9.63333333333333" style="8" customWidth="1"/>
    <col min="8" max="8" width="9.63333333333333" style="2" customWidth="1"/>
    <col min="9" max="9" width="9.63333333333333" style="9" customWidth="1"/>
    <col min="10" max="13" width="9.275" style="153" customWidth="1"/>
    <col min="14" max="14" width="9.275" style="93" customWidth="1"/>
    <col min="15" max="16" width="9.275" style="153" customWidth="1"/>
    <col min="17" max="17" width="9.275" style="93" customWidth="1"/>
    <col min="18" max="29" width="9.275" style="153" customWidth="1"/>
    <col min="30" max="30" width="9.275" style="93" customWidth="1"/>
    <col min="31" max="31" width="9.275" style="153" customWidth="1"/>
    <col min="32" max="32" width="9.275" style="93" customWidth="1"/>
    <col min="33" max="35" width="9.275" style="153" customWidth="1"/>
    <col min="36" max="40" width="9.275" style="93" customWidth="1"/>
    <col min="41" max="41" width="8.63333333333333" style="11" customWidth="1"/>
    <col min="42" max="42" width="8.63333333333333" style="93" customWidth="1"/>
    <col min="43" max="16384" width="9" style="1"/>
  </cols>
  <sheetData>
    <row r="1" s="1" customFormat="1" ht="45" customHeight="1" spans="1:42">
      <c r="A1" s="12" t="s">
        <v>295</v>
      </c>
      <c r="B1" s="12"/>
      <c r="C1" s="154"/>
      <c r="D1" s="13"/>
      <c r="E1" s="12"/>
      <c r="F1" s="12"/>
      <c r="G1" s="14"/>
      <c r="H1" s="12"/>
      <c r="I1" s="53"/>
      <c r="J1" s="54"/>
      <c r="K1" s="54"/>
      <c r="L1" s="54"/>
      <c r="M1" s="54"/>
      <c r="N1" s="107"/>
      <c r="O1" s="54"/>
      <c r="P1" s="55"/>
      <c r="Q1" s="114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93"/>
      <c r="AE1" s="153"/>
      <c r="AF1" s="93"/>
      <c r="AG1" s="153"/>
      <c r="AH1" s="153"/>
      <c r="AI1" s="153"/>
      <c r="AJ1" s="93"/>
      <c r="AK1" s="93"/>
      <c r="AL1" s="93"/>
      <c r="AM1" s="93"/>
      <c r="AN1" s="93"/>
      <c r="AO1" s="11"/>
      <c r="AP1" s="93"/>
    </row>
    <row r="2" s="150" customFormat="1" ht="23.1" customHeight="1" spans="1:44">
      <c r="A2" s="95" t="s">
        <v>31</v>
      </c>
      <c r="B2" s="155">
        <f>'302槽型'!B2</f>
        <v>46023</v>
      </c>
      <c r="C2" s="156"/>
      <c r="D2" s="97" t="s">
        <v>32</v>
      </c>
      <c r="E2" s="19"/>
      <c r="F2" s="19"/>
      <c r="G2" s="20"/>
      <c r="H2" s="108" t="s">
        <v>33</v>
      </c>
      <c r="I2" s="56"/>
      <c r="J2" s="158"/>
      <c r="K2" s="158"/>
      <c r="L2" s="158"/>
      <c r="M2" s="158"/>
      <c r="N2" s="159"/>
      <c r="O2" s="158"/>
      <c r="P2" s="160"/>
      <c r="Q2" s="161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1"/>
      <c r="AE2" s="160"/>
      <c r="AF2" s="161"/>
      <c r="AG2" s="160"/>
      <c r="AH2" s="160"/>
      <c r="AI2" s="160"/>
      <c r="AJ2" s="161"/>
      <c r="AK2" s="161"/>
      <c r="AL2" s="161"/>
      <c r="AM2" s="161"/>
      <c r="AN2" s="161"/>
      <c r="AO2" s="65"/>
      <c r="AP2" s="93"/>
      <c r="AQ2" s="165"/>
      <c r="AR2" s="165"/>
    </row>
    <row r="3" s="150" customFormat="1" ht="24.95" customHeight="1" spans="1:44">
      <c r="A3" s="98"/>
      <c r="B3" s="99"/>
      <c r="C3" s="157"/>
      <c r="D3" s="102" t="s">
        <v>34</v>
      </c>
      <c r="E3" s="26"/>
      <c r="F3" s="103"/>
      <c r="G3" s="28"/>
      <c r="H3" s="110" t="s">
        <v>35</v>
      </c>
      <c r="I3" s="59"/>
      <c r="J3" s="160"/>
      <c r="K3" s="160"/>
      <c r="L3" s="160"/>
      <c r="M3" s="160"/>
      <c r="N3" s="161"/>
      <c r="O3" s="160"/>
      <c r="P3" s="160"/>
      <c r="Q3" s="161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1"/>
      <c r="AE3" s="160"/>
      <c r="AF3" s="161"/>
      <c r="AG3" s="160"/>
      <c r="AH3" s="160"/>
      <c r="AI3" s="160"/>
      <c r="AJ3" s="161"/>
      <c r="AK3" s="161"/>
      <c r="AL3" s="161"/>
      <c r="AM3" s="161"/>
      <c r="AN3" s="161"/>
      <c r="AO3" s="65"/>
      <c r="AP3" s="93"/>
      <c r="AQ3" s="165"/>
      <c r="AR3" s="165"/>
    </row>
    <row r="4" s="151" customFormat="1" ht="26.1" customHeight="1" spans="1:44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162">
        <f>'302槽型'!N4</f>
        <v>46027</v>
      </c>
      <c r="O4" s="60">
        <f>'302槽型'!O4</f>
        <v>46028</v>
      </c>
      <c r="P4" s="60">
        <f>'302槽型'!P4</f>
        <v>46029</v>
      </c>
      <c r="Q4" s="162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162">
        <f>'302槽型'!AD4</f>
        <v>46043</v>
      </c>
      <c r="AE4" s="60">
        <f>'302槽型'!AE4</f>
        <v>46044</v>
      </c>
      <c r="AF4" s="162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162">
        <f>'302槽型'!AJ4</f>
        <v>46049</v>
      </c>
      <c r="AK4" s="162">
        <f>'302槽型'!AK4</f>
        <v>46050</v>
      </c>
      <c r="AL4" s="162">
        <f>'302槽型'!AL4</f>
        <v>46051</v>
      </c>
      <c r="AM4" s="162">
        <f>'302槽型'!AM4</f>
        <v>46052</v>
      </c>
      <c r="AN4" s="162">
        <f>'302槽型'!AN4</f>
        <v>46053</v>
      </c>
      <c r="AO4" s="66"/>
      <c r="AP4" s="166"/>
      <c r="AQ4" s="99" t="s">
        <v>296</v>
      </c>
      <c r="AR4" s="99"/>
    </row>
    <row r="5" s="151" customFormat="1" ht="18.95" customHeight="1" spans="1:44">
      <c r="A5" s="33">
        <f>MAX(A4:$A$4)+1</f>
        <v>1</v>
      </c>
      <c r="B5" s="32" t="s">
        <v>297</v>
      </c>
      <c r="C5" s="35" t="s">
        <v>298</v>
      </c>
      <c r="D5" s="47" t="s">
        <v>44</v>
      </c>
      <c r="E5" s="37">
        <v>440</v>
      </c>
      <c r="F5" s="48" t="s">
        <v>45</v>
      </c>
      <c r="G5" s="39">
        <f>E5+I5-I6</f>
        <v>440</v>
      </c>
      <c r="H5" s="40" t="s">
        <v>46</v>
      </c>
      <c r="I5" s="40">
        <f t="shared" ref="I5:I8" si="0">SUM(J5:AO5)</f>
        <v>0</v>
      </c>
      <c r="J5" s="163"/>
      <c r="K5" s="163"/>
      <c r="L5" s="163"/>
      <c r="M5" s="163"/>
      <c r="N5" s="164"/>
      <c r="O5" s="163"/>
      <c r="P5" s="163"/>
      <c r="Q5" s="164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4"/>
      <c r="AE5" s="163"/>
      <c r="AF5" s="164"/>
      <c r="AG5" s="163"/>
      <c r="AH5" s="163"/>
      <c r="AI5" s="163"/>
      <c r="AJ5" s="164"/>
      <c r="AK5" s="164"/>
      <c r="AL5" s="164"/>
      <c r="AM5" s="164"/>
      <c r="AN5" s="164"/>
      <c r="AO5" s="67"/>
      <c r="AP5" s="166"/>
      <c r="AQ5" s="99"/>
      <c r="AR5" s="99"/>
    </row>
    <row r="6" s="152" customFormat="1" ht="18.95" customHeight="1" spans="1:44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0"/>
        <v>0</v>
      </c>
      <c r="J6" s="160"/>
      <c r="K6" s="160"/>
      <c r="L6" s="160"/>
      <c r="M6" s="160"/>
      <c r="N6" s="161"/>
      <c r="O6" s="160"/>
      <c r="P6" s="160"/>
      <c r="Q6" s="161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1"/>
      <c r="AE6" s="160"/>
      <c r="AF6" s="161"/>
      <c r="AG6" s="160"/>
      <c r="AH6" s="160"/>
      <c r="AI6" s="160"/>
      <c r="AJ6" s="161"/>
      <c r="AK6" s="161"/>
      <c r="AL6" s="161"/>
      <c r="AM6" s="161"/>
      <c r="AN6" s="161"/>
      <c r="AO6" s="65"/>
      <c r="AP6" s="167"/>
      <c r="AQ6" s="32"/>
      <c r="AR6" s="32"/>
    </row>
    <row r="7" s="151" customFormat="1" ht="18.95" customHeight="1" spans="1:44">
      <c r="A7" s="33">
        <f>MAX(A$4:$A6)+1</f>
        <v>2</v>
      </c>
      <c r="B7" s="32" t="s">
        <v>299</v>
      </c>
      <c r="C7" s="35" t="s">
        <v>300</v>
      </c>
      <c r="D7" s="47" t="s">
        <v>44</v>
      </c>
      <c r="E7" s="37">
        <v>28</v>
      </c>
      <c r="F7" s="48" t="s">
        <v>45</v>
      </c>
      <c r="G7" s="39">
        <f t="shared" ref="G7:G11" si="1">E7+I7-I8</f>
        <v>28</v>
      </c>
      <c r="H7" s="40" t="s">
        <v>46</v>
      </c>
      <c r="I7" s="40">
        <f t="shared" si="0"/>
        <v>0</v>
      </c>
      <c r="J7" s="163"/>
      <c r="K7" s="163"/>
      <c r="L7" s="163"/>
      <c r="M7" s="163"/>
      <c r="N7" s="164"/>
      <c r="O7" s="163"/>
      <c r="P7" s="163"/>
      <c r="Q7" s="164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4"/>
      <c r="AE7" s="163"/>
      <c r="AF7" s="164"/>
      <c r="AG7" s="163"/>
      <c r="AH7" s="163"/>
      <c r="AI7" s="163"/>
      <c r="AJ7" s="164"/>
      <c r="AK7" s="164"/>
      <c r="AL7" s="164"/>
      <c r="AM7" s="164"/>
      <c r="AN7" s="164"/>
      <c r="AO7" s="67"/>
      <c r="AP7" s="166"/>
      <c r="AQ7" s="99"/>
      <c r="AR7" s="99"/>
    </row>
    <row r="8" s="152" customFormat="1" ht="18.95" customHeight="1" spans="1:44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0"/>
        <v>0</v>
      </c>
      <c r="J8" s="160"/>
      <c r="K8" s="160"/>
      <c r="L8" s="160"/>
      <c r="M8" s="160"/>
      <c r="N8" s="161"/>
      <c r="O8" s="160"/>
      <c r="P8" s="160"/>
      <c r="Q8" s="161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1"/>
      <c r="AE8" s="160"/>
      <c r="AF8" s="161"/>
      <c r="AG8" s="160"/>
      <c r="AH8" s="160"/>
      <c r="AI8" s="160"/>
      <c r="AJ8" s="161"/>
      <c r="AK8" s="161"/>
      <c r="AL8" s="161"/>
      <c r="AM8" s="161"/>
      <c r="AN8" s="161"/>
      <c r="AO8" s="65"/>
      <c r="AP8" s="167"/>
      <c r="AQ8" s="32"/>
      <c r="AR8" s="32"/>
    </row>
    <row r="9" s="151" customFormat="1" ht="18.95" customHeight="1" spans="1:44">
      <c r="A9" s="33">
        <f>MAX(A$4:$A8)+1</f>
        <v>3</v>
      </c>
      <c r="B9" s="32" t="s">
        <v>297</v>
      </c>
      <c r="C9" s="35" t="s">
        <v>301</v>
      </c>
      <c r="D9" s="47" t="s">
        <v>44</v>
      </c>
      <c r="E9" s="37">
        <v>503</v>
      </c>
      <c r="F9" s="48" t="s">
        <v>45</v>
      </c>
      <c r="G9" s="39">
        <f t="shared" si="1"/>
        <v>503</v>
      </c>
      <c r="H9" s="40" t="s">
        <v>46</v>
      </c>
      <c r="I9" s="40">
        <f t="shared" ref="I9:I14" si="2">SUM(J9:AO9)</f>
        <v>0</v>
      </c>
      <c r="J9" s="163"/>
      <c r="K9" s="163"/>
      <c r="L9" s="163"/>
      <c r="M9" s="163"/>
      <c r="N9" s="164"/>
      <c r="O9" s="163"/>
      <c r="P9" s="163"/>
      <c r="Q9" s="164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4"/>
      <c r="AE9" s="163"/>
      <c r="AF9" s="164"/>
      <c r="AG9" s="163"/>
      <c r="AH9" s="163"/>
      <c r="AI9" s="163"/>
      <c r="AJ9" s="164"/>
      <c r="AK9" s="164"/>
      <c r="AL9" s="164"/>
      <c r="AM9" s="164"/>
      <c r="AN9" s="164"/>
      <c r="AO9" s="67"/>
      <c r="AP9" s="166"/>
      <c r="AQ9" s="99"/>
      <c r="AR9" s="99"/>
    </row>
    <row r="10" s="152" customFormat="1" ht="18.95" customHeight="1" spans="1:44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2"/>
        <v>0</v>
      </c>
      <c r="J10" s="160"/>
      <c r="K10" s="160"/>
      <c r="L10" s="160"/>
      <c r="M10" s="160"/>
      <c r="N10" s="161"/>
      <c r="O10" s="160"/>
      <c r="P10" s="160"/>
      <c r="Q10" s="161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1"/>
      <c r="AE10" s="160"/>
      <c r="AF10" s="161"/>
      <c r="AG10" s="160"/>
      <c r="AH10" s="160"/>
      <c r="AI10" s="160"/>
      <c r="AJ10" s="161"/>
      <c r="AK10" s="161"/>
      <c r="AL10" s="161"/>
      <c r="AM10" s="161"/>
      <c r="AN10" s="161"/>
      <c r="AO10" s="65"/>
      <c r="AP10" s="167"/>
      <c r="AQ10" s="32"/>
      <c r="AR10" s="32"/>
    </row>
    <row r="11" s="151" customFormat="1" ht="18.95" customHeight="1" spans="1:44">
      <c r="A11" s="33">
        <f>MAX(A$4:$A10)+1</f>
        <v>4</v>
      </c>
      <c r="B11" s="32" t="s">
        <v>297</v>
      </c>
      <c r="C11" s="35" t="s">
        <v>302</v>
      </c>
      <c r="D11" s="47" t="s">
        <v>44</v>
      </c>
      <c r="E11" s="37">
        <v>80</v>
      </c>
      <c r="F11" s="48" t="s">
        <v>45</v>
      </c>
      <c r="G11" s="39">
        <f t="shared" si="1"/>
        <v>80</v>
      </c>
      <c r="H11" s="40" t="s">
        <v>46</v>
      </c>
      <c r="I11" s="40">
        <f t="shared" si="2"/>
        <v>0</v>
      </c>
      <c r="J11" s="163"/>
      <c r="K11" s="163"/>
      <c r="L11" s="163"/>
      <c r="M11" s="163"/>
      <c r="N11" s="164"/>
      <c r="O11" s="163"/>
      <c r="P11" s="163"/>
      <c r="Q11" s="164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4"/>
      <c r="AE11" s="163"/>
      <c r="AF11" s="164"/>
      <c r="AG11" s="163"/>
      <c r="AH11" s="163"/>
      <c r="AI11" s="163"/>
      <c r="AJ11" s="164"/>
      <c r="AK11" s="164"/>
      <c r="AL11" s="164"/>
      <c r="AM11" s="164"/>
      <c r="AN11" s="164"/>
      <c r="AO11" s="67"/>
      <c r="AP11" s="166"/>
      <c r="AQ11" s="99"/>
      <c r="AR11" s="99"/>
    </row>
    <row r="12" s="152" customFormat="1" ht="18.95" customHeight="1" spans="1:44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160"/>
      <c r="K12" s="160"/>
      <c r="L12" s="160"/>
      <c r="M12" s="160"/>
      <c r="N12" s="161"/>
      <c r="O12" s="160"/>
      <c r="P12" s="160"/>
      <c r="Q12" s="161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1"/>
      <c r="AE12" s="160"/>
      <c r="AF12" s="161"/>
      <c r="AG12" s="160"/>
      <c r="AH12" s="160"/>
      <c r="AI12" s="160"/>
      <c r="AJ12" s="161"/>
      <c r="AK12" s="161"/>
      <c r="AL12" s="161"/>
      <c r="AM12" s="161"/>
      <c r="AN12" s="161"/>
      <c r="AO12" s="65"/>
      <c r="AP12" s="167"/>
      <c r="AQ12" s="32"/>
      <c r="AR12" s="32"/>
    </row>
    <row r="13" s="151" customFormat="1" ht="18.95" customHeight="1" spans="1:44">
      <c r="A13" s="33">
        <f>MAX(A$4:$A12)+1</f>
        <v>5</v>
      </c>
      <c r="B13" s="32" t="s">
        <v>297</v>
      </c>
      <c r="C13" s="35" t="s">
        <v>303</v>
      </c>
      <c r="D13" s="47" t="s">
        <v>44</v>
      </c>
      <c r="E13" s="37">
        <v>1101</v>
      </c>
      <c r="F13" s="48" t="s">
        <v>45</v>
      </c>
      <c r="G13" s="39">
        <f t="shared" ref="G13:G17" si="3">E13+I13-I14</f>
        <v>20751</v>
      </c>
      <c r="H13" s="40" t="s">
        <v>46</v>
      </c>
      <c r="I13" s="40">
        <f t="shared" si="2"/>
        <v>19850</v>
      </c>
      <c r="J13" s="163"/>
      <c r="K13" s="163"/>
      <c r="L13" s="163"/>
      <c r="M13" s="163"/>
      <c r="N13" s="164"/>
      <c r="O13" s="163"/>
      <c r="P13" s="163"/>
      <c r="Q13" s="164"/>
      <c r="R13" s="163"/>
      <c r="S13" s="163">
        <v>12870</v>
      </c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4"/>
      <c r="AE13" s="163"/>
      <c r="AF13" s="164">
        <v>6980</v>
      </c>
      <c r="AG13" s="163"/>
      <c r="AH13" s="163"/>
      <c r="AI13" s="163"/>
      <c r="AJ13" s="164"/>
      <c r="AK13" s="164"/>
      <c r="AL13" s="164"/>
      <c r="AM13" s="164"/>
      <c r="AN13" s="164"/>
      <c r="AO13" s="67"/>
      <c r="AP13" s="166"/>
      <c r="AQ13" s="99"/>
      <c r="AR13" s="99"/>
    </row>
    <row r="14" s="152" customFormat="1" ht="18.95" customHeight="1" spans="1:44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200</v>
      </c>
      <c r="J14" s="160"/>
      <c r="K14" s="160"/>
      <c r="L14" s="160"/>
      <c r="M14" s="160"/>
      <c r="N14" s="161"/>
      <c r="O14" s="160"/>
      <c r="P14" s="160"/>
      <c r="Q14" s="161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1"/>
      <c r="AE14" s="160"/>
      <c r="AF14" s="161"/>
      <c r="AG14" s="160"/>
      <c r="AH14" s="160"/>
      <c r="AI14" s="160"/>
      <c r="AJ14" s="161"/>
      <c r="AK14" s="161"/>
      <c r="AL14" s="161">
        <v>200</v>
      </c>
      <c r="AM14" s="161"/>
      <c r="AN14" s="161"/>
      <c r="AO14" s="65"/>
      <c r="AP14" s="167"/>
      <c r="AQ14" s="32"/>
      <c r="AR14" s="32"/>
    </row>
    <row r="15" s="151" customFormat="1" ht="18.95" customHeight="1" spans="1:44">
      <c r="A15" s="33">
        <f>MAX(A$4:$A14)+1</f>
        <v>6</v>
      </c>
      <c r="B15" s="32" t="s">
        <v>297</v>
      </c>
      <c r="C15" s="35" t="s">
        <v>304</v>
      </c>
      <c r="D15" s="47" t="s">
        <v>44</v>
      </c>
      <c r="E15" s="37">
        <v>24365</v>
      </c>
      <c r="F15" s="48" t="s">
        <v>45</v>
      </c>
      <c r="G15" s="39">
        <f t="shared" si="3"/>
        <v>39790</v>
      </c>
      <c r="H15" s="40" t="s">
        <v>46</v>
      </c>
      <c r="I15" s="40">
        <f t="shared" ref="I15:I50" si="4">SUM(J15:AO15)</f>
        <v>15425</v>
      </c>
      <c r="J15" s="163"/>
      <c r="K15" s="163"/>
      <c r="L15" s="163"/>
      <c r="M15" s="163"/>
      <c r="N15" s="164"/>
      <c r="O15" s="163"/>
      <c r="P15" s="163"/>
      <c r="Q15" s="164">
        <v>15425</v>
      </c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4"/>
      <c r="AE15" s="163"/>
      <c r="AF15" s="164"/>
      <c r="AG15" s="163"/>
      <c r="AH15" s="163"/>
      <c r="AI15" s="163"/>
      <c r="AJ15" s="164"/>
      <c r="AK15" s="164"/>
      <c r="AL15" s="164"/>
      <c r="AM15" s="164"/>
      <c r="AN15" s="164"/>
      <c r="AO15" s="67"/>
      <c r="AP15" s="166"/>
      <c r="AQ15" s="99"/>
      <c r="AR15" s="99"/>
    </row>
    <row r="16" s="152" customFormat="1" ht="18.95" customHeight="1" spans="1:44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4"/>
        <v>0</v>
      </c>
      <c r="J16" s="160"/>
      <c r="K16" s="160"/>
      <c r="L16" s="160"/>
      <c r="M16" s="160"/>
      <c r="N16" s="161"/>
      <c r="O16" s="160"/>
      <c r="P16" s="160"/>
      <c r="Q16" s="161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1"/>
      <c r="AE16" s="160"/>
      <c r="AF16" s="161"/>
      <c r="AG16" s="160"/>
      <c r="AH16" s="160"/>
      <c r="AI16" s="160"/>
      <c r="AJ16" s="161"/>
      <c r="AK16" s="161"/>
      <c r="AL16" s="161"/>
      <c r="AM16" s="161"/>
      <c r="AN16" s="161"/>
      <c r="AO16" s="65"/>
      <c r="AP16" s="167"/>
      <c r="AQ16" s="32"/>
      <c r="AR16" s="32"/>
    </row>
    <row r="17" s="151" customFormat="1" ht="18.95" customHeight="1" spans="1:44">
      <c r="A17" s="33">
        <f>MAX(A$4:$A16)+1</f>
        <v>7</v>
      </c>
      <c r="B17" s="32" t="s">
        <v>297</v>
      </c>
      <c r="C17" s="35" t="s">
        <v>305</v>
      </c>
      <c r="D17" s="47" t="s">
        <v>44</v>
      </c>
      <c r="E17" s="37">
        <v>2680</v>
      </c>
      <c r="F17" s="48" t="s">
        <v>45</v>
      </c>
      <c r="G17" s="39">
        <f t="shared" si="3"/>
        <v>2680</v>
      </c>
      <c r="H17" s="40" t="s">
        <v>46</v>
      </c>
      <c r="I17" s="40">
        <f t="shared" si="4"/>
        <v>0</v>
      </c>
      <c r="J17" s="163"/>
      <c r="K17" s="163"/>
      <c r="L17" s="163"/>
      <c r="M17" s="163"/>
      <c r="N17" s="164"/>
      <c r="O17" s="163"/>
      <c r="P17" s="163"/>
      <c r="Q17" s="164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4"/>
      <c r="AE17" s="163"/>
      <c r="AF17" s="164"/>
      <c r="AG17" s="163"/>
      <c r="AH17" s="163"/>
      <c r="AI17" s="163"/>
      <c r="AJ17" s="164"/>
      <c r="AK17" s="164"/>
      <c r="AL17" s="164"/>
      <c r="AM17" s="164"/>
      <c r="AN17" s="164"/>
      <c r="AO17" s="67"/>
      <c r="AP17" s="166"/>
      <c r="AQ17" s="99"/>
      <c r="AR17" s="99"/>
    </row>
    <row r="18" s="152" customFormat="1" ht="18.95" customHeight="1" spans="1:44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4"/>
        <v>0</v>
      </c>
      <c r="J18" s="160"/>
      <c r="K18" s="160"/>
      <c r="L18" s="160"/>
      <c r="M18" s="160"/>
      <c r="N18" s="161"/>
      <c r="O18" s="160"/>
      <c r="P18" s="160"/>
      <c r="Q18" s="161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1"/>
      <c r="AE18" s="160"/>
      <c r="AF18" s="161"/>
      <c r="AG18" s="160"/>
      <c r="AH18" s="160"/>
      <c r="AI18" s="160"/>
      <c r="AJ18" s="161"/>
      <c r="AK18" s="161"/>
      <c r="AL18" s="161"/>
      <c r="AM18" s="161"/>
      <c r="AN18" s="161"/>
      <c r="AO18" s="65"/>
      <c r="AP18" s="167"/>
      <c r="AQ18" s="32"/>
      <c r="AR18" s="32"/>
    </row>
    <row r="19" s="151" customFormat="1" ht="18.95" customHeight="1" spans="1:44">
      <c r="A19" s="33">
        <f>MAX(A$4:$A18)+1</f>
        <v>8</v>
      </c>
      <c r="B19" s="32" t="s">
        <v>297</v>
      </c>
      <c r="C19" s="35" t="s">
        <v>306</v>
      </c>
      <c r="D19" s="47" t="s">
        <v>44</v>
      </c>
      <c r="E19" s="37">
        <v>12211</v>
      </c>
      <c r="F19" s="48" t="s">
        <v>45</v>
      </c>
      <c r="G19" s="39">
        <f>E19+I19-I20</f>
        <v>11711</v>
      </c>
      <c r="H19" s="40" t="s">
        <v>46</v>
      </c>
      <c r="I19" s="40">
        <f t="shared" si="4"/>
        <v>0</v>
      </c>
      <c r="J19" s="163"/>
      <c r="K19" s="163"/>
      <c r="L19" s="163"/>
      <c r="M19" s="163"/>
      <c r="N19" s="164"/>
      <c r="O19" s="163"/>
      <c r="P19" s="163"/>
      <c r="Q19" s="164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4"/>
      <c r="AE19" s="163"/>
      <c r="AF19" s="164"/>
      <c r="AG19" s="163"/>
      <c r="AH19" s="163"/>
      <c r="AI19" s="163"/>
      <c r="AJ19" s="164"/>
      <c r="AK19" s="164"/>
      <c r="AL19" s="164"/>
      <c r="AM19" s="164"/>
      <c r="AN19" s="164"/>
      <c r="AO19" s="67"/>
      <c r="AP19" s="166"/>
      <c r="AQ19" s="99"/>
      <c r="AR19" s="99"/>
    </row>
    <row r="20" s="152" customFormat="1" ht="18.95" customHeight="1" spans="1:44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4"/>
        <v>500</v>
      </c>
      <c r="J20" s="160"/>
      <c r="K20" s="160"/>
      <c r="L20" s="160"/>
      <c r="M20" s="160"/>
      <c r="N20" s="161">
        <v>500</v>
      </c>
      <c r="O20" s="160"/>
      <c r="P20" s="160"/>
      <c r="Q20" s="161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1"/>
      <c r="AE20" s="160"/>
      <c r="AF20" s="161"/>
      <c r="AG20" s="160"/>
      <c r="AH20" s="160"/>
      <c r="AI20" s="160"/>
      <c r="AJ20" s="161"/>
      <c r="AK20" s="161"/>
      <c r="AL20" s="161"/>
      <c r="AM20" s="161"/>
      <c r="AN20" s="161"/>
      <c r="AO20" s="65"/>
      <c r="AP20" s="167"/>
      <c r="AQ20" s="32"/>
      <c r="AR20" s="32"/>
    </row>
    <row r="21" s="151" customFormat="1" ht="18.95" customHeight="1" spans="1:44">
      <c r="A21" s="33">
        <f>MAX(A$4:$A20)+1</f>
        <v>9</v>
      </c>
      <c r="B21" s="32" t="s">
        <v>297</v>
      </c>
      <c r="C21" s="35" t="s">
        <v>307</v>
      </c>
      <c r="D21" s="47" t="s">
        <v>44</v>
      </c>
      <c r="E21" s="37">
        <v>14880</v>
      </c>
      <c r="F21" s="48" t="s">
        <v>45</v>
      </c>
      <c r="G21" s="39">
        <f>E21+I21-I22</f>
        <v>14380</v>
      </c>
      <c r="H21" s="40" t="s">
        <v>46</v>
      </c>
      <c r="I21" s="40">
        <f t="shared" si="4"/>
        <v>0</v>
      </c>
      <c r="J21" s="163"/>
      <c r="K21" s="163"/>
      <c r="L21" s="163"/>
      <c r="M21" s="163"/>
      <c r="N21" s="164"/>
      <c r="O21" s="163"/>
      <c r="P21" s="163"/>
      <c r="Q21" s="164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4"/>
      <c r="AE21" s="163"/>
      <c r="AF21" s="164"/>
      <c r="AG21" s="163"/>
      <c r="AH21" s="163"/>
      <c r="AI21" s="163"/>
      <c r="AJ21" s="164"/>
      <c r="AK21" s="164"/>
      <c r="AL21" s="164"/>
      <c r="AM21" s="164"/>
      <c r="AN21" s="164"/>
      <c r="AO21" s="67"/>
      <c r="AP21" s="166"/>
      <c r="AQ21" s="99"/>
      <c r="AR21" s="99"/>
    </row>
    <row r="22" s="152" customFormat="1" ht="18.95" customHeight="1" spans="1:44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500</v>
      </c>
      <c r="J22" s="160"/>
      <c r="K22" s="160"/>
      <c r="L22" s="160"/>
      <c r="M22" s="160"/>
      <c r="N22" s="161">
        <v>500</v>
      </c>
      <c r="O22" s="160"/>
      <c r="P22" s="160"/>
      <c r="Q22" s="161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1"/>
      <c r="AE22" s="160"/>
      <c r="AF22" s="161"/>
      <c r="AG22" s="160"/>
      <c r="AH22" s="160"/>
      <c r="AI22" s="160"/>
      <c r="AJ22" s="161"/>
      <c r="AK22" s="161"/>
      <c r="AL22" s="161"/>
      <c r="AM22" s="161"/>
      <c r="AN22" s="161"/>
      <c r="AO22" s="65"/>
      <c r="AP22" s="167"/>
      <c r="AQ22" s="32"/>
      <c r="AR22" s="32"/>
    </row>
    <row r="23" s="151" customFormat="1" ht="18.95" customHeight="1" spans="1:44">
      <c r="A23" s="33">
        <f>MAX(A$4:$A22)+1</f>
        <v>10</v>
      </c>
      <c r="B23" s="32" t="s">
        <v>297</v>
      </c>
      <c r="C23" s="35" t="s">
        <v>308</v>
      </c>
      <c r="D23" s="47" t="s">
        <v>44</v>
      </c>
      <c r="E23" s="37">
        <v>46976</v>
      </c>
      <c r="F23" s="48" t="s">
        <v>45</v>
      </c>
      <c r="G23" s="39">
        <f>E23+I23-I24</f>
        <v>75176</v>
      </c>
      <c r="H23" s="40" t="s">
        <v>46</v>
      </c>
      <c r="I23" s="40">
        <f t="shared" si="4"/>
        <v>28200</v>
      </c>
      <c r="J23" s="163"/>
      <c r="K23" s="163">
        <v>5000</v>
      </c>
      <c r="L23" s="163"/>
      <c r="M23" s="163"/>
      <c r="N23" s="164"/>
      <c r="O23" s="163"/>
      <c r="P23" s="163"/>
      <c r="Q23" s="164"/>
      <c r="R23" s="163"/>
      <c r="S23" s="163"/>
      <c r="T23" s="163"/>
      <c r="U23" s="163"/>
      <c r="V23" s="163"/>
      <c r="W23" s="163">
        <v>6600</v>
      </c>
      <c r="X23" s="163"/>
      <c r="Y23" s="163"/>
      <c r="Z23" s="163"/>
      <c r="AA23" s="163"/>
      <c r="AB23" s="163"/>
      <c r="AC23" s="163"/>
      <c r="AD23" s="164"/>
      <c r="AE23" s="163"/>
      <c r="AF23" s="164"/>
      <c r="AG23" s="163"/>
      <c r="AH23" s="163"/>
      <c r="AI23" s="163"/>
      <c r="AJ23" s="164"/>
      <c r="AK23" s="164"/>
      <c r="AL23" s="164"/>
      <c r="AM23" s="164">
        <v>16600</v>
      </c>
      <c r="AN23" s="164"/>
      <c r="AO23" s="67"/>
      <c r="AP23" s="166"/>
      <c r="AQ23" s="99"/>
      <c r="AR23" s="99"/>
    </row>
    <row r="24" s="152" customFormat="1" ht="18.95" customHeight="1" spans="1:44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160"/>
      <c r="K24" s="160"/>
      <c r="L24" s="160"/>
      <c r="M24" s="160"/>
      <c r="N24" s="161"/>
      <c r="O24" s="160"/>
      <c r="P24" s="160"/>
      <c r="Q24" s="161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1"/>
      <c r="AE24" s="160"/>
      <c r="AF24" s="161"/>
      <c r="AG24" s="160"/>
      <c r="AH24" s="160"/>
      <c r="AI24" s="160"/>
      <c r="AJ24" s="161"/>
      <c r="AK24" s="161"/>
      <c r="AL24" s="161"/>
      <c r="AM24" s="161"/>
      <c r="AN24" s="161"/>
      <c r="AO24" s="65"/>
      <c r="AP24" s="167"/>
      <c r="AQ24" s="32"/>
      <c r="AR24" s="32"/>
    </row>
    <row r="25" s="151" customFormat="1" ht="18.95" customHeight="1" spans="1:44">
      <c r="A25" s="33">
        <f>MAX(A$4:$A24)+1</f>
        <v>11</v>
      </c>
      <c r="B25" s="32" t="s">
        <v>297</v>
      </c>
      <c r="C25" s="35" t="s">
        <v>309</v>
      </c>
      <c r="D25" s="47" t="s">
        <v>44</v>
      </c>
      <c r="E25" s="37">
        <v>3205</v>
      </c>
      <c r="F25" s="48" t="s">
        <v>45</v>
      </c>
      <c r="G25" s="39">
        <f>E25+I25-I26</f>
        <v>3205</v>
      </c>
      <c r="H25" s="40" t="s">
        <v>46</v>
      </c>
      <c r="I25" s="40">
        <f t="shared" si="4"/>
        <v>0</v>
      </c>
      <c r="J25" s="163"/>
      <c r="K25" s="163"/>
      <c r="L25" s="163"/>
      <c r="M25" s="163"/>
      <c r="N25" s="164"/>
      <c r="O25" s="163"/>
      <c r="P25" s="163"/>
      <c r="Q25" s="164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4"/>
      <c r="AE25" s="163"/>
      <c r="AF25" s="164"/>
      <c r="AG25" s="163"/>
      <c r="AH25" s="163"/>
      <c r="AI25" s="163"/>
      <c r="AJ25" s="164"/>
      <c r="AK25" s="164"/>
      <c r="AL25" s="164"/>
      <c r="AM25" s="164"/>
      <c r="AN25" s="164"/>
      <c r="AO25" s="67"/>
      <c r="AP25" s="166"/>
      <c r="AQ25" s="99"/>
      <c r="AR25" s="99"/>
    </row>
    <row r="26" s="152" customFormat="1" ht="18.95" customHeight="1" spans="1:44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160"/>
      <c r="K26" s="160"/>
      <c r="L26" s="160"/>
      <c r="M26" s="160"/>
      <c r="N26" s="161"/>
      <c r="O26" s="160"/>
      <c r="P26" s="160"/>
      <c r="Q26" s="161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1"/>
      <c r="AE26" s="160"/>
      <c r="AF26" s="161"/>
      <c r="AG26" s="160"/>
      <c r="AH26" s="160"/>
      <c r="AI26" s="160"/>
      <c r="AJ26" s="161"/>
      <c r="AK26" s="161"/>
      <c r="AL26" s="161"/>
      <c r="AM26" s="161"/>
      <c r="AN26" s="161"/>
      <c r="AO26" s="65"/>
      <c r="AP26" s="167"/>
      <c r="AQ26" s="32"/>
      <c r="AR26" s="32"/>
    </row>
    <row r="27" s="151" customFormat="1" ht="18.95" customHeight="1" spans="1:44">
      <c r="A27" s="33">
        <f>MAX(A$4:$A26)+1</f>
        <v>12</v>
      </c>
      <c r="B27" s="32" t="s">
        <v>297</v>
      </c>
      <c r="C27" s="35" t="s">
        <v>70</v>
      </c>
      <c r="D27" s="47" t="s">
        <v>44</v>
      </c>
      <c r="E27" s="37">
        <v>22913</v>
      </c>
      <c r="F27" s="48" t="s">
        <v>45</v>
      </c>
      <c r="G27" s="39">
        <f t="shared" ref="G27:G31" si="5">E27+I27-I28</f>
        <v>22873</v>
      </c>
      <c r="H27" s="40" t="s">
        <v>46</v>
      </c>
      <c r="I27" s="40">
        <f t="shared" si="4"/>
        <v>0</v>
      </c>
      <c r="J27" s="163"/>
      <c r="K27" s="163"/>
      <c r="L27" s="163"/>
      <c r="M27" s="163"/>
      <c r="N27" s="164"/>
      <c r="O27" s="163"/>
      <c r="P27" s="163"/>
      <c r="Q27" s="164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4"/>
      <c r="AE27" s="163"/>
      <c r="AF27" s="164"/>
      <c r="AG27" s="163"/>
      <c r="AH27" s="163"/>
      <c r="AI27" s="163"/>
      <c r="AJ27" s="164"/>
      <c r="AK27" s="164"/>
      <c r="AL27" s="164"/>
      <c r="AM27" s="164"/>
      <c r="AN27" s="164"/>
      <c r="AO27" s="67"/>
      <c r="AP27" s="166"/>
      <c r="AQ27" s="99"/>
      <c r="AR27" s="99"/>
    </row>
    <row r="28" s="152" customFormat="1" ht="18.95" customHeight="1" spans="1:44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4"/>
        <v>40</v>
      </c>
      <c r="J28" s="160"/>
      <c r="K28" s="160"/>
      <c r="L28" s="160"/>
      <c r="M28" s="160"/>
      <c r="N28" s="161"/>
      <c r="O28" s="160"/>
      <c r="P28" s="160"/>
      <c r="Q28" s="161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1"/>
      <c r="AE28" s="160"/>
      <c r="AF28" s="161"/>
      <c r="AG28" s="160">
        <v>40</v>
      </c>
      <c r="AH28" s="160"/>
      <c r="AI28" s="160"/>
      <c r="AJ28" s="161"/>
      <c r="AK28" s="161"/>
      <c r="AL28" s="161"/>
      <c r="AM28" s="161"/>
      <c r="AN28" s="161"/>
      <c r="AO28" s="65"/>
      <c r="AP28" s="167"/>
      <c r="AQ28" s="32"/>
      <c r="AR28" s="32"/>
    </row>
    <row r="29" s="151" customFormat="1" ht="18" customHeight="1" spans="1:44">
      <c r="A29" s="33">
        <f>MAX(A$4:$A28)+1</f>
        <v>13</v>
      </c>
      <c r="B29" s="32" t="s">
        <v>297</v>
      </c>
      <c r="C29" s="35" t="s">
        <v>71</v>
      </c>
      <c r="D29" s="47" t="s">
        <v>44</v>
      </c>
      <c r="E29" s="37">
        <v>9830</v>
      </c>
      <c r="F29" s="48" t="s">
        <v>45</v>
      </c>
      <c r="G29" s="39">
        <f t="shared" si="5"/>
        <v>9330</v>
      </c>
      <c r="H29" s="40" t="s">
        <v>46</v>
      </c>
      <c r="I29" s="40">
        <f t="shared" si="4"/>
        <v>0</v>
      </c>
      <c r="J29" s="163"/>
      <c r="K29" s="163"/>
      <c r="L29" s="163"/>
      <c r="M29" s="163"/>
      <c r="N29" s="164"/>
      <c r="O29" s="163"/>
      <c r="P29" s="163"/>
      <c r="Q29" s="164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4"/>
      <c r="AE29" s="163"/>
      <c r="AF29" s="164"/>
      <c r="AG29" s="163"/>
      <c r="AH29" s="163"/>
      <c r="AI29" s="163"/>
      <c r="AJ29" s="164"/>
      <c r="AK29" s="164"/>
      <c r="AL29" s="164"/>
      <c r="AM29" s="164"/>
      <c r="AN29" s="164"/>
      <c r="AO29" s="67"/>
      <c r="AP29" s="166"/>
      <c r="AQ29" s="99"/>
      <c r="AR29" s="99"/>
    </row>
    <row r="30" s="152" customFormat="1" ht="19" customHeight="1" spans="1:44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4"/>
        <v>500</v>
      </c>
      <c r="J30" s="160"/>
      <c r="K30" s="160"/>
      <c r="L30" s="160"/>
      <c r="M30" s="160"/>
      <c r="N30" s="161"/>
      <c r="O30" s="160"/>
      <c r="P30" s="160"/>
      <c r="Q30" s="161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1"/>
      <c r="AE30" s="160"/>
      <c r="AF30" s="161">
        <v>500</v>
      </c>
      <c r="AG30" s="160"/>
      <c r="AH30" s="160"/>
      <c r="AI30" s="160"/>
      <c r="AJ30" s="161"/>
      <c r="AK30" s="161"/>
      <c r="AL30" s="161"/>
      <c r="AM30" s="161"/>
      <c r="AN30" s="161"/>
      <c r="AO30" s="65"/>
      <c r="AP30" s="167"/>
      <c r="AQ30" s="32"/>
      <c r="AR30" s="32"/>
    </row>
    <row r="31" s="151" customFormat="1" ht="18.95" customHeight="1" spans="1:44">
      <c r="A31" s="33">
        <f>MAX(A$4:$A30)+1</f>
        <v>14</v>
      </c>
      <c r="B31" s="32" t="s">
        <v>297</v>
      </c>
      <c r="C31" s="35" t="s">
        <v>310</v>
      </c>
      <c r="D31" s="47" t="s">
        <v>44</v>
      </c>
      <c r="E31" s="37">
        <v>9665</v>
      </c>
      <c r="F31" s="48" t="s">
        <v>45</v>
      </c>
      <c r="G31" s="39">
        <f t="shared" si="5"/>
        <v>9665</v>
      </c>
      <c r="H31" s="40" t="s">
        <v>46</v>
      </c>
      <c r="I31" s="40">
        <f t="shared" si="4"/>
        <v>0</v>
      </c>
      <c r="J31" s="163"/>
      <c r="K31" s="163"/>
      <c r="L31" s="163"/>
      <c r="M31" s="163"/>
      <c r="N31" s="164"/>
      <c r="O31" s="163"/>
      <c r="P31" s="163"/>
      <c r="Q31" s="164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4"/>
      <c r="AE31" s="163"/>
      <c r="AF31" s="164"/>
      <c r="AG31" s="163"/>
      <c r="AH31" s="163"/>
      <c r="AI31" s="163"/>
      <c r="AJ31" s="164"/>
      <c r="AK31" s="164"/>
      <c r="AL31" s="164"/>
      <c r="AM31" s="164"/>
      <c r="AN31" s="164"/>
      <c r="AO31" s="67"/>
      <c r="AP31" s="166"/>
      <c r="AQ31" s="99"/>
      <c r="AR31" s="99"/>
    </row>
    <row r="32" s="152" customFormat="1" ht="18.95" customHeight="1" spans="1:44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160"/>
      <c r="K32" s="160"/>
      <c r="L32" s="160"/>
      <c r="M32" s="160"/>
      <c r="N32" s="161"/>
      <c r="O32" s="160"/>
      <c r="P32" s="160"/>
      <c r="Q32" s="161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1"/>
      <c r="AE32" s="160"/>
      <c r="AF32" s="161"/>
      <c r="AG32" s="160"/>
      <c r="AH32" s="160"/>
      <c r="AI32" s="160"/>
      <c r="AJ32" s="161"/>
      <c r="AK32" s="161"/>
      <c r="AL32" s="161"/>
      <c r="AM32" s="161"/>
      <c r="AN32" s="161"/>
      <c r="AO32" s="65"/>
      <c r="AP32" s="167"/>
      <c r="AQ32" s="32"/>
      <c r="AR32" s="32"/>
    </row>
    <row r="33" s="151" customFormat="1" ht="18.95" customHeight="1" spans="1:44">
      <c r="A33" s="33">
        <f>MAX(A$4:$A32)+1</f>
        <v>15</v>
      </c>
      <c r="B33" s="32" t="s">
        <v>297</v>
      </c>
      <c r="C33" s="35" t="s">
        <v>311</v>
      </c>
      <c r="D33" s="47" t="s">
        <v>44</v>
      </c>
      <c r="E33" s="37">
        <v>0</v>
      </c>
      <c r="F33" s="48" t="s">
        <v>45</v>
      </c>
      <c r="G33" s="39">
        <f>E33+I33-I34</f>
        <v>0</v>
      </c>
      <c r="H33" s="40" t="s">
        <v>46</v>
      </c>
      <c r="I33" s="40">
        <f t="shared" si="4"/>
        <v>0</v>
      </c>
      <c r="J33" s="163"/>
      <c r="K33" s="163"/>
      <c r="L33" s="163"/>
      <c r="M33" s="163"/>
      <c r="N33" s="164"/>
      <c r="O33" s="163"/>
      <c r="P33" s="163"/>
      <c r="Q33" s="164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4"/>
      <c r="AE33" s="163"/>
      <c r="AF33" s="164"/>
      <c r="AG33" s="163"/>
      <c r="AH33" s="163"/>
      <c r="AI33" s="163"/>
      <c r="AJ33" s="164"/>
      <c r="AK33" s="164"/>
      <c r="AL33" s="164"/>
      <c r="AM33" s="164"/>
      <c r="AN33" s="164"/>
      <c r="AO33" s="67"/>
      <c r="AP33" s="166"/>
      <c r="AQ33" s="99"/>
      <c r="AR33" s="99"/>
    </row>
    <row r="34" s="152" customFormat="1" ht="18.95" customHeight="1" spans="1:44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4"/>
        <v>0</v>
      </c>
      <c r="J34" s="160"/>
      <c r="K34" s="160"/>
      <c r="L34" s="160"/>
      <c r="M34" s="160"/>
      <c r="N34" s="161"/>
      <c r="O34" s="160"/>
      <c r="P34" s="160"/>
      <c r="Q34" s="161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1"/>
      <c r="AE34" s="160"/>
      <c r="AF34" s="161"/>
      <c r="AG34" s="160"/>
      <c r="AH34" s="160"/>
      <c r="AI34" s="160"/>
      <c r="AJ34" s="161"/>
      <c r="AK34" s="161"/>
      <c r="AL34" s="161"/>
      <c r="AM34" s="161"/>
      <c r="AN34" s="161"/>
      <c r="AO34" s="65"/>
      <c r="AP34" s="167"/>
      <c r="AQ34" s="32"/>
      <c r="AR34" s="32"/>
    </row>
    <row r="35" s="151" customFormat="1" ht="18.95" customHeight="1" spans="1:44">
      <c r="A35" s="33">
        <f>MAX(A$4:$A34)+1</f>
        <v>16</v>
      </c>
      <c r="B35" s="32" t="s">
        <v>297</v>
      </c>
      <c r="C35" s="35" t="s">
        <v>312</v>
      </c>
      <c r="D35" s="47" t="s">
        <v>44</v>
      </c>
      <c r="E35" s="37">
        <v>0</v>
      </c>
      <c r="F35" s="48" t="s">
        <v>45</v>
      </c>
      <c r="G35" s="39">
        <f t="shared" ref="G35:G39" si="6">E35+I35-I36</f>
        <v>1500</v>
      </c>
      <c r="H35" s="40" t="s">
        <v>46</v>
      </c>
      <c r="I35" s="40">
        <f t="shared" si="4"/>
        <v>1500</v>
      </c>
      <c r="J35" s="163"/>
      <c r="K35" s="163"/>
      <c r="L35" s="163"/>
      <c r="M35" s="163"/>
      <c r="N35" s="164"/>
      <c r="O35" s="163"/>
      <c r="P35" s="163"/>
      <c r="Q35" s="164"/>
      <c r="R35" s="163"/>
      <c r="S35" s="163"/>
      <c r="T35" s="163"/>
      <c r="U35" s="163"/>
      <c r="V35" s="163"/>
      <c r="W35" s="163">
        <v>1500</v>
      </c>
      <c r="X35" s="163"/>
      <c r="Y35" s="163"/>
      <c r="Z35" s="163"/>
      <c r="AA35" s="163"/>
      <c r="AB35" s="163"/>
      <c r="AC35" s="163"/>
      <c r="AD35" s="164"/>
      <c r="AE35" s="163"/>
      <c r="AF35" s="164"/>
      <c r="AG35" s="163"/>
      <c r="AH35" s="163"/>
      <c r="AI35" s="163"/>
      <c r="AJ35" s="164"/>
      <c r="AK35" s="164"/>
      <c r="AL35" s="164"/>
      <c r="AM35" s="164"/>
      <c r="AN35" s="164"/>
      <c r="AO35" s="67"/>
      <c r="AP35" s="166"/>
      <c r="AQ35" s="99"/>
      <c r="AR35" s="99"/>
    </row>
    <row r="36" s="152" customFormat="1" ht="18.95" customHeight="1" spans="1:44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4"/>
        <v>0</v>
      </c>
      <c r="J36" s="160"/>
      <c r="K36" s="160"/>
      <c r="L36" s="160"/>
      <c r="M36" s="160"/>
      <c r="N36" s="161"/>
      <c r="O36" s="160"/>
      <c r="P36" s="160"/>
      <c r="Q36" s="161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1"/>
      <c r="AE36" s="160"/>
      <c r="AF36" s="161"/>
      <c r="AG36" s="160"/>
      <c r="AH36" s="160"/>
      <c r="AI36" s="160"/>
      <c r="AJ36" s="161"/>
      <c r="AK36" s="161"/>
      <c r="AL36" s="161"/>
      <c r="AM36" s="161"/>
      <c r="AN36" s="161"/>
      <c r="AO36" s="65"/>
      <c r="AP36" s="167"/>
      <c r="AQ36" s="32"/>
      <c r="AR36" s="32"/>
    </row>
    <row r="37" s="151" customFormat="1" ht="18.95" customHeight="1" spans="1:44">
      <c r="A37" s="33">
        <f>MAX(A$4:$A36)+1</f>
        <v>17</v>
      </c>
      <c r="B37" s="32" t="s">
        <v>297</v>
      </c>
      <c r="C37" s="35" t="s">
        <v>313</v>
      </c>
      <c r="D37" s="47" t="s">
        <v>44</v>
      </c>
      <c r="E37" s="37">
        <v>47327</v>
      </c>
      <c r="F37" s="48" t="s">
        <v>45</v>
      </c>
      <c r="G37" s="39">
        <f t="shared" si="6"/>
        <v>53672</v>
      </c>
      <c r="H37" s="40" t="s">
        <v>46</v>
      </c>
      <c r="I37" s="40">
        <f t="shared" si="4"/>
        <v>12365</v>
      </c>
      <c r="J37" s="163"/>
      <c r="K37" s="163">
        <v>12365</v>
      </c>
      <c r="L37" s="163"/>
      <c r="M37" s="163"/>
      <c r="N37" s="164"/>
      <c r="O37" s="163"/>
      <c r="P37" s="163"/>
      <c r="Q37" s="164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4"/>
      <c r="AE37" s="163"/>
      <c r="AF37" s="164"/>
      <c r="AG37" s="163"/>
      <c r="AH37" s="163"/>
      <c r="AI37" s="163"/>
      <c r="AJ37" s="164"/>
      <c r="AK37" s="164"/>
      <c r="AL37" s="164"/>
      <c r="AM37" s="164"/>
      <c r="AN37" s="164"/>
      <c r="AO37" s="67"/>
      <c r="AP37" s="166"/>
      <c r="AQ37" s="99"/>
      <c r="AR37" s="99"/>
    </row>
    <row r="38" s="152" customFormat="1" ht="18.95" customHeight="1" spans="1:44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4"/>
        <v>6020</v>
      </c>
      <c r="J38" s="160"/>
      <c r="K38" s="160"/>
      <c r="L38" s="160"/>
      <c r="M38" s="160"/>
      <c r="N38" s="161"/>
      <c r="O38" s="160"/>
      <c r="P38" s="160"/>
      <c r="Q38" s="161"/>
      <c r="R38" s="160"/>
      <c r="S38" s="160">
        <v>6020</v>
      </c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1"/>
      <c r="AE38" s="160"/>
      <c r="AF38" s="161"/>
      <c r="AG38" s="160"/>
      <c r="AH38" s="160"/>
      <c r="AI38" s="160"/>
      <c r="AJ38" s="161"/>
      <c r="AK38" s="161"/>
      <c r="AL38" s="161"/>
      <c r="AM38" s="161"/>
      <c r="AN38" s="161"/>
      <c r="AO38" s="65"/>
      <c r="AP38" s="167"/>
      <c r="AQ38" s="32"/>
      <c r="AR38" s="32"/>
    </row>
    <row r="39" s="151" customFormat="1" ht="18.95" customHeight="1" spans="1:44">
      <c r="A39" s="33">
        <f>MAX(A$4:$A38)+1</f>
        <v>18</v>
      </c>
      <c r="B39" s="32" t="s">
        <v>297</v>
      </c>
      <c r="C39" s="35" t="s">
        <v>314</v>
      </c>
      <c r="D39" s="47" t="s">
        <v>44</v>
      </c>
      <c r="E39" s="37">
        <v>1346</v>
      </c>
      <c r="F39" s="48" t="s">
        <v>45</v>
      </c>
      <c r="G39" s="39">
        <f t="shared" si="6"/>
        <v>7501</v>
      </c>
      <c r="H39" s="40" t="s">
        <v>46</v>
      </c>
      <c r="I39" s="40">
        <f t="shared" si="4"/>
        <v>6155</v>
      </c>
      <c r="J39" s="163"/>
      <c r="K39" s="163"/>
      <c r="L39" s="163"/>
      <c r="M39" s="163"/>
      <c r="N39" s="164"/>
      <c r="O39" s="163"/>
      <c r="P39" s="163"/>
      <c r="Q39" s="164"/>
      <c r="R39" s="163">
        <v>3215</v>
      </c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4"/>
      <c r="AE39" s="163"/>
      <c r="AF39" s="164"/>
      <c r="AG39" s="163"/>
      <c r="AH39" s="163"/>
      <c r="AI39" s="163">
        <v>2940</v>
      </c>
      <c r="AJ39" s="164"/>
      <c r="AK39" s="164"/>
      <c r="AL39" s="164"/>
      <c r="AM39" s="164"/>
      <c r="AN39" s="164"/>
      <c r="AO39" s="67"/>
      <c r="AP39" s="166"/>
      <c r="AQ39" s="99"/>
      <c r="AR39" s="99"/>
    </row>
    <row r="40" s="152" customFormat="1" ht="18.95" customHeight="1" spans="1:44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4"/>
        <v>0</v>
      </c>
      <c r="J40" s="160"/>
      <c r="K40" s="160"/>
      <c r="L40" s="160"/>
      <c r="M40" s="160"/>
      <c r="N40" s="161"/>
      <c r="O40" s="160"/>
      <c r="P40" s="160"/>
      <c r="Q40" s="161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1"/>
      <c r="AE40" s="160"/>
      <c r="AF40" s="161"/>
      <c r="AG40" s="160"/>
      <c r="AH40" s="160"/>
      <c r="AI40" s="160"/>
      <c r="AJ40" s="161"/>
      <c r="AK40" s="161"/>
      <c r="AL40" s="161"/>
      <c r="AM40" s="161"/>
      <c r="AN40" s="161"/>
      <c r="AO40" s="65"/>
      <c r="AP40" s="167"/>
      <c r="AQ40" s="32"/>
      <c r="AR40" s="32"/>
    </row>
    <row r="41" s="151" customFormat="1" ht="18.95" customHeight="1" spans="1:44">
      <c r="A41" s="33">
        <f>MAX(A$4:$A40)+1</f>
        <v>19</v>
      </c>
      <c r="B41" s="32" t="s">
        <v>297</v>
      </c>
      <c r="C41" s="35" t="s">
        <v>98</v>
      </c>
      <c r="D41" s="47" t="s">
        <v>44</v>
      </c>
      <c r="E41" s="37">
        <v>935</v>
      </c>
      <c r="F41" s="48" t="s">
        <v>45</v>
      </c>
      <c r="G41" s="39">
        <f t="shared" ref="G41:G45" si="7">E41+I41-I42</f>
        <v>935</v>
      </c>
      <c r="H41" s="40" t="s">
        <v>46</v>
      </c>
      <c r="I41" s="40">
        <f t="shared" si="4"/>
        <v>0</v>
      </c>
      <c r="J41" s="163"/>
      <c r="K41" s="163"/>
      <c r="L41" s="163"/>
      <c r="M41" s="163"/>
      <c r="N41" s="164"/>
      <c r="O41" s="163"/>
      <c r="P41" s="163"/>
      <c r="Q41" s="164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4"/>
      <c r="AE41" s="163"/>
      <c r="AF41" s="164"/>
      <c r="AG41" s="163"/>
      <c r="AH41" s="163"/>
      <c r="AI41" s="163"/>
      <c r="AJ41" s="164"/>
      <c r="AK41" s="164"/>
      <c r="AL41" s="164"/>
      <c r="AM41" s="164"/>
      <c r="AN41" s="164"/>
      <c r="AO41" s="67"/>
      <c r="AP41" s="166"/>
      <c r="AQ41" s="99"/>
      <c r="AR41" s="99"/>
    </row>
    <row r="42" s="152" customFormat="1" ht="18.95" customHeight="1" spans="1:44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4"/>
        <v>0</v>
      </c>
      <c r="J42" s="160"/>
      <c r="K42" s="160"/>
      <c r="L42" s="160"/>
      <c r="M42" s="160"/>
      <c r="N42" s="161"/>
      <c r="O42" s="160"/>
      <c r="P42" s="160"/>
      <c r="Q42" s="161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1"/>
      <c r="AE42" s="160"/>
      <c r="AF42" s="161"/>
      <c r="AG42" s="160"/>
      <c r="AH42" s="160"/>
      <c r="AI42" s="160"/>
      <c r="AJ42" s="161"/>
      <c r="AK42" s="161"/>
      <c r="AL42" s="161"/>
      <c r="AM42" s="161"/>
      <c r="AN42" s="161"/>
      <c r="AO42" s="65"/>
      <c r="AP42" s="167"/>
      <c r="AQ42" s="32"/>
      <c r="AR42" s="32"/>
    </row>
    <row r="43" s="151" customFormat="1" ht="18.95" customHeight="1" spans="1:44">
      <c r="A43" s="33">
        <f>MAX(A$4:$A42)+1</f>
        <v>20</v>
      </c>
      <c r="B43" s="32" t="s">
        <v>297</v>
      </c>
      <c r="C43" s="35" t="s">
        <v>315</v>
      </c>
      <c r="D43" s="47" t="s">
        <v>44</v>
      </c>
      <c r="E43" s="37">
        <v>545</v>
      </c>
      <c r="F43" s="48" t="s">
        <v>45</v>
      </c>
      <c r="G43" s="39">
        <f t="shared" si="7"/>
        <v>545</v>
      </c>
      <c r="H43" s="40" t="s">
        <v>46</v>
      </c>
      <c r="I43" s="40">
        <f t="shared" si="4"/>
        <v>0</v>
      </c>
      <c r="J43" s="163"/>
      <c r="K43" s="163"/>
      <c r="L43" s="163"/>
      <c r="M43" s="163"/>
      <c r="N43" s="164"/>
      <c r="O43" s="163"/>
      <c r="P43" s="163"/>
      <c r="Q43" s="164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4"/>
      <c r="AE43" s="163"/>
      <c r="AF43" s="164"/>
      <c r="AG43" s="163"/>
      <c r="AH43" s="163"/>
      <c r="AI43" s="163"/>
      <c r="AJ43" s="164"/>
      <c r="AK43" s="164"/>
      <c r="AL43" s="164"/>
      <c r="AM43" s="164"/>
      <c r="AN43" s="164"/>
      <c r="AO43" s="67"/>
      <c r="AP43" s="166"/>
      <c r="AQ43" s="99"/>
      <c r="AR43" s="99"/>
    </row>
    <row r="44" s="152" customFormat="1" ht="18.95" customHeight="1" spans="1:44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4"/>
        <v>0</v>
      </c>
      <c r="J44" s="160"/>
      <c r="K44" s="160"/>
      <c r="L44" s="160"/>
      <c r="M44" s="160"/>
      <c r="N44" s="161"/>
      <c r="O44" s="160"/>
      <c r="P44" s="160"/>
      <c r="Q44" s="161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1"/>
      <c r="AE44" s="160"/>
      <c r="AF44" s="161"/>
      <c r="AG44" s="160"/>
      <c r="AH44" s="160"/>
      <c r="AI44" s="160"/>
      <c r="AJ44" s="161"/>
      <c r="AK44" s="161"/>
      <c r="AL44" s="161"/>
      <c r="AM44" s="161"/>
      <c r="AN44" s="161"/>
      <c r="AO44" s="65"/>
      <c r="AP44" s="167"/>
      <c r="AQ44" s="32"/>
      <c r="AR44" s="32"/>
    </row>
    <row r="45" s="151" customFormat="1" ht="18.95" customHeight="1" spans="1:44">
      <c r="A45" s="33">
        <f>MAX(A$4:$A44)+1</f>
        <v>21</v>
      </c>
      <c r="B45" s="32" t="s">
        <v>297</v>
      </c>
      <c r="C45" s="35" t="s">
        <v>316</v>
      </c>
      <c r="D45" s="47" t="s">
        <v>44</v>
      </c>
      <c r="E45" s="37">
        <v>1335</v>
      </c>
      <c r="F45" s="48" t="s">
        <v>45</v>
      </c>
      <c r="G45" s="39">
        <f t="shared" si="7"/>
        <v>1335</v>
      </c>
      <c r="H45" s="40" t="s">
        <v>46</v>
      </c>
      <c r="I45" s="40">
        <f t="shared" si="4"/>
        <v>0</v>
      </c>
      <c r="J45" s="163"/>
      <c r="K45" s="163"/>
      <c r="L45" s="163"/>
      <c r="M45" s="163"/>
      <c r="N45" s="164"/>
      <c r="O45" s="163"/>
      <c r="P45" s="163"/>
      <c r="Q45" s="164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4"/>
      <c r="AE45" s="163"/>
      <c r="AF45" s="164"/>
      <c r="AG45" s="163"/>
      <c r="AH45" s="163"/>
      <c r="AI45" s="163"/>
      <c r="AJ45" s="164"/>
      <c r="AK45" s="164"/>
      <c r="AL45" s="164"/>
      <c r="AM45" s="164"/>
      <c r="AN45" s="164"/>
      <c r="AO45" s="67"/>
      <c r="AP45" s="166"/>
      <c r="AQ45" s="99"/>
      <c r="AR45" s="99"/>
    </row>
    <row r="46" s="152" customFormat="1" ht="18.95" customHeight="1" spans="1:44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4"/>
        <v>0</v>
      </c>
      <c r="J46" s="160"/>
      <c r="K46" s="160"/>
      <c r="L46" s="160"/>
      <c r="M46" s="160"/>
      <c r="N46" s="161"/>
      <c r="O46" s="160"/>
      <c r="P46" s="160"/>
      <c r="Q46" s="161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1"/>
      <c r="AE46" s="160"/>
      <c r="AF46" s="161"/>
      <c r="AG46" s="160"/>
      <c r="AH46" s="160"/>
      <c r="AI46" s="160"/>
      <c r="AJ46" s="161"/>
      <c r="AK46" s="161"/>
      <c r="AL46" s="161"/>
      <c r="AM46" s="161"/>
      <c r="AN46" s="161"/>
      <c r="AO46" s="65"/>
      <c r="AP46" s="167"/>
      <c r="AQ46" s="32"/>
      <c r="AR46" s="32"/>
    </row>
    <row r="47" s="151" customFormat="1" ht="18.95" customHeight="1" spans="1:44">
      <c r="A47" s="33">
        <f>MAX(A$4:$A44)+1</f>
        <v>21</v>
      </c>
      <c r="B47" s="32" t="s">
        <v>297</v>
      </c>
      <c r="C47" s="35" t="s">
        <v>199</v>
      </c>
      <c r="D47" s="47" t="s">
        <v>44</v>
      </c>
      <c r="E47" s="37">
        <v>145</v>
      </c>
      <c r="F47" s="48" t="s">
        <v>45</v>
      </c>
      <c r="G47" s="39">
        <f>E47+I47-I48</f>
        <v>145</v>
      </c>
      <c r="H47" s="40" t="s">
        <v>46</v>
      </c>
      <c r="I47" s="40">
        <f t="shared" si="4"/>
        <v>0</v>
      </c>
      <c r="J47" s="163"/>
      <c r="K47" s="163"/>
      <c r="L47" s="163"/>
      <c r="M47" s="163"/>
      <c r="N47" s="164"/>
      <c r="O47" s="163"/>
      <c r="P47" s="163"/>
      <c r="Q47" s="164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4"/>
      <c r="AE47" s="163"/>
      <c r="AF47" s="164"/>
      <c r="AG47" s="163"/>
      <c r="AH47" s="163"/>
      <c r="AI47" s="163"/>
      <c r="AJ47" s="164"/>
      <c r="AK47" s="164"/>
      <c r="AL47" s="164"/>
      <c r="AM47" s="164"/>
      <c r="AN47" s="164"/>
      <c r="AO47" s="67"/>
      <c r="AP47" s="166"/>
      <c r="AQ47" s="99"/>
      <c r="AR47" s="99"/>
    </row>
    <row r="48" s="152" customFormat="1" ht="18.95" customHeight="1" spans="1:44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4"/>
        <v>0</v>
      </c>
      <c r="J48" s="160"/>
      <c r="K48" s="160"/>
      <c r="L48" s="160"/>
      <c r="M48" s="160"/>
      <c r="N48" s="161"/>
      <c r="O48" s="160"/>
      <c r="P48" s="160"/>
      <c r="Q48" s="161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1"/>
      <c r="AE48" s="160"/>
      <c r="AF48" s="161"/>
      <c r="AG48" s="160"/>
      <c r="AH48" s="160"/>
      <c r="AI48" s="160"/>
      <c r="AJ48" s="161"/>
      <c r="AK48" s="161"/>
      <c r="AL48" s="161"/>
      <c r="AM48" s="161"/>
      <c r="AN48" s="161"/>
      <c r="AO48" s="65"/>
      <c r="AP48" s="167"/>
      <c r="AQ48" s="32"/>
      <c r="AR48" s="32"/>
    </row>
    <row r="49" s="151" customFormat="1" ht="18.95" customHeight="1" spans="1:44">
      <c r="A49" s="33">
        <f>MAX(A$4:$A46)+1</f>
        <v>22</v>
      </c>
      <c r="B49" s="32" t="s">
        <v>297</v>
      </c>
      <c r="C49" s="35" t="s">
        <v>181</v>
      </c>
      <c r="D49" s="47" t="s">
        <v>44</v>
      </c>
      <c r="E49" s="37">
        <v>6955</v>
      </c>
      <c r="F49" s="48" t="s">
        <v>45</v>
      </c>
      <c r="G49" s="39">
        <f t="shared" ref="G49:G53" si="8">E49+I49-I50</f>
        <v>6955</v>
      </c>
      <c r="H49" s="40" t="s">
        <v>46</v>
      </c>
      <c r="I49" s="40">
        <f t="shared" si="4"/>
        <v>0</v>
      </c>
      <c r="J49" s="163"/>
      <c r="K49" s="163"/>
      <c r="L49" s="163"/>
      <c r="M49" s="163"/>
      <c r="N49" s="164"/>
      <c r="O49" s="163"/>
      <c r="P49" s="163"/>
      <c r="Q49" s="164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4"/>
      <c r="AE49" s="163"/>
      <c r="AF49" s="164"/>
      <c r="AG49" s="163"/>
      <c r="AH49" s="163"/>
      <c r="AI49" s="163"/>
      <c r="AJ49" s="164"/>
      <c r="AK49" s="164"/>
      <c r="AL49" s="164"/>
      <c r="AM49" s="164"/>
      <c r="AN49" s="164"/>
      <c r="AO49" s="67"/>
      <c r="AP49" s="166"/>
      <c r="AQ49" s="99"/>
      <c r="AR49" s="99"/>
    </row>
    <row r="50" s="152" customFormat="1" ht="18.95" customHeight="1" spans="1:44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4"/>
        <v>0</v>
      </c>
      <c r="J50" s="160"/>
      <c r="K50" s="160"/>
      <c r="L50" s="160"/>
      <c r="M50" s="160"/>
      <c r="N50" s="161"/>
      <c r="O50" s="160"/>
      <c r="P50" s="160"/>
      <c r="Q50" s="161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1"/>
      <c r="AE50" s="160"/>
      <c r="AF50" s="161"/>
      <c r="AG50" s="160"/>
      <c r="AH50" s="160"/>
      <c r="AI50" s="160"/>
      <c r="AJ50" s="161"/>
      <c r="AK50" s="161"/>
      <c r="AL50" s="161"/>
      <c r="AM50" s="161"/>
      <c r="AN50" s="161"/>
      <c r="AO50" s="65"/>
      <c r="AP50" s="167"/>
      <c r="AQ50" s="32"/>
      <c r="AR50" s="32"/>
    </row>
    <row r="51" s="151" customFormat="1" ht="18" customHeight="1" spans="1:44">
      <c r="A51" s="33">
        <f>MAX(A$4:$A50)+1</f>
        <v>23</v>
      </c>
      <c r="B51" s="32" t="s">
        <v>297</v>
      </c>
      <c r="C51" s="35" t="s">
        <v>317</v>
      </c>
      <c r="D51" s="47" t="s">
        <v>44</v>
      </c>
      <c r="E51" s="37">
        <v>22860</v>
      </c>
      <c r="F51" s="48" t="s">
        <v>45</v>
      </c>
      <c r="G51" s="39">
        <f t="shared" si="8"/>
        <v>23541</v>
      </c>
      <c r="H51" s="40" t="s">
        <v>46</v>
      </c>
      <c r="I51" s="40">
        <f t="shared" ref="I51:I91" si="9">SUM(J51:AO51)</f>
        <v>3705</v>
      </c>
      <c r="J51" s="163"/>
      <c r="K51" s="163">
        <v>3705</v>
      </c>
      <c r="L51" s="163"/>
      <c r="M51" s="163"/>
      <c r="N51" s="164"/>
      <c r="O51" s="163"/>
      <c r="P51" s="163"/>
      <c r="Q51" s="164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4"/>
      <c r="AE51" s="163"/>
      <c r="AF51" s="164"/>
      <c r="AG51" s="163"/>
      <c r="AH51" s="163"/>
      <c r="AI51" s="163"/>
      <c r="AJ51" s="164"/>
      <c r="AK51" s="164"/>
      <c r="AL51" s="164"/>
      <c r="AM51" s="164"/>
      <c r="AN51" s="164"/>
      <c r="AO51" s="67"/>
      <c r="AP51" s="166"/>
      <c r="AQ51" s="99"/>
      <c r="AR51" s="99"/>
    </row>
    <row r="52" s="152" customFormat="1" ht="18" customHeight="1" spans="1:44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3024</v>
      </c>
      <c r="J52" s="160"/>
      <c r="K52" s="160"/>
      <c r="L52" s="160"/>
      <c r="M52" s="160"/>
      <c r="N52" s="161"/>
      <c r="O52" s="160"/>
      <c r="P52" s="160"/>
      <c r="Q52" s="161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>
        <v>3024</v>
      </c>
      <c r="AC52" s="160"/>
      <c r="AD52" s="161"/>
      <c r="AE52" s="160"/>
      <c r="AF52" s="161"/>
      <c r="AG52" s="160"/>
      <c r="AH52" s="160"/>
      <c r="AI52" s="160"/>
      <c r="AJ52" s="161"/>
      <c r="AK52" s="161"/>
      <c r="AL52" s="161"/>
      <c r="AM52" s="161"/>
      <c r="AN52" s="161"/>
      <c r="AO52" s="65"/>
      <c r="AP52" s="167"/>
      <c r="AQ52" s="32"/>
      <c r="AR52" s="32"/>
    </row>
    <row r="53" s="151" customFormat="1" ht="18.95" customHeight="1" spans="1:44">
      <c r="A53" s="33">
        <f>MAX(A$4:$A52)+1</f>
        <v>24</v>
      </c>
      <c r="B53" s="32" t="s">
        <v>297</v>
      </c>
      <c r="C53" s="35" t="s">
        <v>227</v>
      </c>
      <c r="D53" s="47" t="s">
        <v>44</v>
      </c>
      <c r="E53" s="37">
        <v>716</v>
      </c>
      <c r="F53" s="48" t="s">
        <v>45</v>
      </c>
      <c r="G53" s="39">
        <f t="shared" si="8"/>
        <v>716</v>
      </c>
      <c r="H53" s="40" t="s">
        <v>46</v>
      </c>
      <c r="I53" s="40">
        <f t="shared" si="9"/>
        <v>0</v>
      </c>
      <c r="J53" s="163"/>
      <c r="K53" s="163"/>
      <c r="L53" s="163"/>
      <c r="M53" s="163"/>
      <c r="N53" s="164"/>
      <c r="O53" s="163"/>
      <c r="P53" s="163"/>
      <c r="Q53" s="164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4"/>
      <c r="AE53" s="163"/>
      <c r="AF53" s="164"/>
      <c r="AG53" s="163"/>
      <c r="AH53" s="163"/>
      <c r="AI53" s="163"/>
      <c r="AJ53" s="164"/>
      <c r="AK53" s="164"/>
      <c r="AL53" s="164"/>
      <c r="AM53" s="164"/>
      <c r="AN53" s="164"/>
      <c r="AO53" s="67"/>
      <c r="AP53" s="166"/>
      <c r="AQ53" s="99"/>
      <c r="AR53" s="99"/>
    </row>
    <row r="54" s="152" customFormat="1" ht="18.95" customHeight="1" spans="1:44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160"/>
      <c r="K54" s="160"/>
      <c r="L54" s="160"/>
      <c r="M54" s="160"/>
      <c r="N54" s="161"/>
      <c r="O54" s="160"/>
      <c r="P54" s="160"/>
      <c r="Q54" s="161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1"/>
      <c r="AE54" s="160"/>
      <c r="AF54" s="161"/>
      <c r="AG54" s="160"/>
      <c r="AH54" s="160"/>
      <c r="AI54" s="160"/>
      <c r="AJ54" s="161"/>
      <c r="AK54" s="161"/>
      <c r="AL54" s="161"/>
      <c r="AM54" s="161"/>
      <c r="AN54" s="161"/>
      <c r="AO54" s="65"/>
      <c r="AP54" s="167"/>
      <c r="AQ54" s="32"/>
      <c r="AR54" s="32"/>
    </row>
    <row r="55" s="151" customFormat="1" ht="18.95" customHeight="1" spans="1:44">
      <c r="A55" s="33">
        <f>MAX(A$4:$A54)+1</f>
        <v>25</v>
      </c>
      <c r="B55" s="32" t="s">
        <v>297</v>
      </c>
      <c r="C55" s="35" t="s">
        <v>318</v>
      </c>
      <c r="D55" s="47" t="s">
        <v>44</v>
      </c>
      <c r="E55" s="37">
        <v>460</v>
      </c>
      <c r="F55" s="48" t="s">
        <v>45</v>
      </c>
      <c r="G55" s="39">
        <f t="shared" ref="G55:G59" si="10">E55+I55-I56</f>
        <v>460</v>
      </c>
      <c r="H55" s="40" t="s">
        <v>46</v>
      </c>
      <c r="I55" s="40">
        <f t="shared" si="9"/>
        <v>0</v>
      </c>
      <c r="J55" s="163"/>
      <c r="K55" s="163"/>
      <c r="L55" s="163"/>
      <c r="M55" s="163"/>
      <c r="N55" s="164"/>
      <c r="O55" s="163"/>
      <c r="P55" s="163"/>
      <c r="Q55" s="164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4"/>
      <c r="AE55" s="163"/>
      <c r="AF55" s="164"/>
      <c r="AG55" s="163"/>
      <c r="AH55" s="163"/>
      <c r="AI55" s="163"/>
      <c r="AJ55" s="164"/>
      <c r="AK55" s="164"/>
      <c r="AL55" s="164"/>
      <c r="AM55" s="164"/>
      <c r="AN55" s="164"/>
      <c r="AO55" s="67"/>
      <c r="AP55" s="166"/>
      <c r="AQ55" s="99"/>
      <c r="AR55" s="99"/>
    </row>
    <row r="56" s="152" customFormat="1" ht="18.95" customHeight="1" spans="1:44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9"/>
        <v>0</v>
      </c>
      <c r="J56" s="160"/>
      <c r="K56" s="160"/>
      <c r="L56" s="160"/>
      <c r="M56" s="160"/>
      <c r="N56" s="161"/>
      <c r="O56" s="160"/>
      <c r="P56" s="160"/>
      <c r="Q56" s="161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1"/>
      <c r="AE56" s="160"/>
      <c r="AF56" s="161"/>
      <c r="AG56" s="160"/>
      <c r="AH56" s="160"/>
      <c r="AI56" s="160"/>
      <c r="AJ56" s="161"/>
      <c r="AK56" s="161"/>
      <c r="AL56" s="161"/>
      <c r="AM56" s="161"/>
      <c r="AN56" s="161"/>
      <c r="AO56" s="65"/>
      <c r="AP56" s="167"/>
      <c r="AQ56" s="32"/>
      <c r="AR56" s="32"/>
    </row>
    <row r="57" s="151" customFormat="1" ht="18.95" customHeight="1" spans="1:44">
      <c r="A57" s="33">
        <f>MAX(A$4:$A56)+1</f>
        <v>26</v>
      </c>
      <c r="B57" s="32" t="s">
        <v>297</v>
      </c>
      <c r="C57" s="35" t="s">
        <v>240</v>
      </c>
      <c r="D57" s="47" t="s">
        <v>44</v>
      </c>
      <c r="E57" s="37">
        <v>1021</v>
      </c>
      <c r="F57" s="48" t="s">
        <v>45</v>
      </c>
      <c r="G57" s="39">
        <f t="shared" si="10"/>
        <v>1021</v>
      </c>
      <c r="H57" s="40" t="s">
        <v>46</v>
      </c>
      <c r="I57" s="40">
        <f t="shared" si="9"/>
        <v>0</v>
      </c>
      <c r="J57" s="163"/>
      <c r="K57" s="163"/>
      <c r="L57" s="163"/>
      <c r="M57" s="163"/>
      <c r="N57" s="164"/>
      <c r="O57" s="163"/>
      <c r="P57" s="163"/>
      <c r="Q57" s="164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4"/>
      <c r="AE57" s="163"/>
      <c r="AF57" s="164"/>
      <c r="AG57" s="163"/>
      <c r="AH57" s="163"/>
      <c r="AI57" s="163"/>
      <c r="AJ57" s="164"/>
      <c r="AK57" s="164"/>
      <c r="AL57" s="164"/>
      <c r="AM57" s="164"/>
      <c r="AN57" s="164"/>
      <c r="AO57" s="67"/>
      <c r="AP57" s="166"/>
      <c r="AQ57" s="99"/>
      <c r="AR57" s="99"/>
    </row>
    <row r="58" s="152" customFormat="1" ht="18.95" customHeight="1" spans="1:44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9"/>
        <v>0</v>
      </c>
      <c r="J58" s="160"/>
      <c r="K58" s="160"/>
      <c r="L58" s="160"/>
      <c r="M58" s="160"/>
      <c r="N58" s="161"/>
      <c r="O58" s="160"/>
      <c r="P58" s="160"/>
      <c r="Q58" s="161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1"/>
      <c r="AE58" s="160"/>
      <c r="AF58" s="161"/>
      <c r="AG58" s="160"/>
      <c r="AH58" s="160"/>
      <c r="AI58" s="160"/>
      <c r="AJ58" s="161"/>
      <c r="AK58" s="161"/>
      <c r="AL58" s="161"/>
      <c r="AM58" s="161"/>
      <c r="AN58" s="161"/>
      <c r="AO58" s="65"/>
      <c r="AP58" s="167"/>
      <c r="AQ58" s="32"/>
      <c r="AR58" s="32"/>
    </row>
    <row r="59" s="151" customFormat="1" ht="18" customHeight="1" spans="1:44">
      <c r="A59" s="33">
        <f>MAX(A$4:$A58)+1</f>
        <v>27</v>
      </c>
      <c r="B59" s="32" t="s">
        <v>297</v>
      </c>
      <c r="C59" s="35" t="s">
        <v>319</v>
      </c>
      <c r="D59" s="47" t="s">
        <v>44</v>
      </c>
      <c r="E59" s="37">
        <v>222</v>
      </c>
      <c r="F59" s="48" t="s">
        <v>45</v>
      </c>
      <c r="G59" s="39">
        <f t="shared" si="10"/>
        <v>222</v>
      </c>
      <c r="H59" s="40" t="s">
        <v>46</v>
      </c>
      <c r="I59" s="40">
        <f t="shared" si="9"/>
        <v>0</v>
      </c>
      <c r="J59" s="163"/>
      <c r="K59" s="163"/>
      <c r="L59" s="163"/>
      <c r="M59" s="163"/>
      <c r="N59" s="164"/>
      <c r="O59" s="163"/>
      <c r="P59" s="163"/>
      <c r="Q59" s="164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4"/>
      <c r="AE59" s="163"/>
      <c r="AF59" s="164"/>
      <c r="AG59" s="163"/>
      <c r="AH59" s="163"/>
      <c r="AI59" s="163"/>
      <c r="AJ59" s="164"/>
      <c r="AK59" s="164"/>
      <c r="AL59" s="164"/>
      <c r="AM59" s="164"/>
      <c r="AN59" s="164"/>
      <c r="AO59" s="67"/>
      <c r="AP59" s="166"/>
      <c r="AQ59" s="99"/>
      <c r="AR59" s="99"/>
    </row>
    <row r="60" s="152" customFormat="1" ht="24" customHeight="1" spans="1:44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160"/>
      <c r="K60" s="160"/>
      <c r="L60" s="160"/>
      <c r="M60" s="160"/>
      <c r="N60" s="161"/>
      <c r="O60" s="160"/>
      <c r="P60" s="160"/>
      <c r="Q60" s="161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1"/>
      <c r="AE60" s="160"/>
      <c r="AF60" s="161"/>
      <c r="AG60" s="160"/>
      <c r="AH60" s="160"/>
      <c r="AI60" s="160"/>
      <c r="AJ60" s="161"/>
      <c r="AK60" s="161"/>
      <c r="AL60" s="161"/>
      <c r="AM60" s="161"/>
      <c r="AN60" s="161"/>
      <c r="AO60" s="65"/>
      <c r="AP60" s="167"/>
      <c r="AQ60" s="32"/>
      <c r="AR60" s="32"/>
    </row>
    <row r="61" s="151" customFormat="1" ht="18.95" customHeight="1" spans="1:44">
      <c r="A61" s="33">
        <f>MAX(A$4:$A60)+1</f>
        <v>28</v>
      </c>
      <c r="B61" s="32" t="s">
        <v>297</v>
      </c>
      <c r="C61" s="35" t="s">
        <v>320</v>
      </c>
      <c r="D61" s="47" t="s">
        <v>44</v>
      </c>
      <c r="E61" s="37">
        <v>2699</v>
      </c>
      <c r="F61" s="48" t="s">
        <v>45</v>
      </c>
      <c r="G61" s="39">
        <f t="shared" ref="G61:G65" si="11">E61+I61-I62</f>
        <v>2699</v>
      </c>
      <c r="H61" s="40" t="s">
        <v>46</v>
      </c>
      <c r="I61" s="40">
        <f t="shared" si="9"/>
        <v>0</v>
      </c>
      <c r="J61" s="163"/>
      <c r="K61" s="163"/>
      <c r="L61" s="163"/>
      <c r="M61" s="163"/>
      <c r="N61" s="164"/>
      <c r="O61" s="163"/>
      <c r="P61" s="163"/>
      <c r="Q61" s="164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4"/>
      <c r="AE61" s="163"/>
      <c r="AF61" s="164"/>
      <c r="AG61" s="163"/>
      <c r="AH61" s="163"/>
      <c r="AI61" s="163"/>
      <c r="AJ61" s="164"/>
      <c r="AK61" s="164"/>
      <c r="AL61" s="164"/>
      <c r="AM61" s="164"/>
      <c r="AN61" s="164"/>
      <c r="AO61" s="67"/>
      <c r="AP61" s="166"/>
      <c r="AQ61" s="99"/>
      <c r="AR61" s="99"/>
    </row>
    <row r="62" s="152" customFormat="1" ht="18.95" customHeight="1" spans="1:44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9"/>
        <v>0</v>
      </c>
      <c r="J62" s="160"/>
      <c r="K62" s="160"/>
      <c r="L62" s="160"/>
      <c r="M62" s="160"/>
      <c r="N62" s="161"/>
      <c r="O62" s="160"/>
      <c r="P62" s="160"/>
      <c r="Q62" s="161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1"/>
      <c r="AE62" s="160"/>
      <c r="AF62" s="161"/>
      <c r="AG62" s="160"/>
      <c r="AH62" s="160"/>
      <c r="AI62" s="160"/>
      <c r="AJ62" s="161"/>
      <c r="AK62" s="161"/>
      <c r="AL62" s="161"/>
      <c r="AM62" s="161"/>
      <c r="AN62" s="161"/>
      <c r="AO62" s="65"/>
      <c r="AP62" s="167"/>
      <c r="AQ62" s="32"/>
      <c r="AR62" s="32"/>
    </row>
    <row r="63" s="151" customFormat="1" ht="20" customHeight="1" spans="1:44">
      <c r="A63" s="33">
        <f>MAX(A$4:$A62)+1</f>
        <v>29</v>
      </c>
      <c r="B63" s="32" t="s">
        <v>297</v>
      </c>
      <c r="C63" s="35" t="s">
        <v>321</v>
      </c>
      <c r="D63" s="47" t="s">
        <v>44</v>
      </c>
      <c r="E63" s="37">
        <v>23734</v>
      </c>
      <c r="F63" s="48" t="s">
        <v>45</v>
      </c>
      <c r="G63" s="39">
        <f t="shared" si="11"/>
        <v>19674</v>
      </c>
      <c r="H63" s="40" t="s">
        <v>46</v>
      </c>
      <c r="I63" s="40">
        <f t="shared" si="9"/>
        <v>0</v>
      </c>
      <c r="J63" s="163"/>
      <c r="K63" s="163"/>
      <c r="L63" s="163"/>
      <c r="M63" s="163"/>
      <c r="N63" s="164"/>
      <c r="O63" s="163"/>
      <c r="P63" s="163"/>
      <c r="Q63" s="164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4"/>
      <c r="AE63" s="163"/>
      <c r="AF63" s="164"/>
      <c r="AG63" s="163"/>
      <c r="AH63" s="163"/>
      <c r="AI63" s="163"/>
      <c r="AJ63" s="164"/>
      <c r="AK63" s="164"/>
      <c r="AL63" s="164"/>
      <c r="AM63" s="164"/>
      <c r="AN63" s="164"/>
      <c r="AO63" s="67"/>
      <c r="AP63" s="166"/>
      <c r="AQ63" s="99"/>
      <c r="AR63" s="99"/>
    </row>
    <row r="64" s="152" customFormat="1" ht="20" customHeight="1" spans="1:44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9"/>
        <v>4060</v>
      </c>
      <c r="J64" s="160"/>
      <c r="K64" s="160"/>
      <c r="L64" s="160"/>
      <c r="M64" s="160"/>
      <c r="N64" s="161"/>
      <c r="O64" s="160"/>
      <c r="P64" s="160"/>
      <c r="Q64" s="161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>
        <v>4060</v>
      </c>
      <c r="AC64" s="160"/>
      <c r="AD64" s="161"/>
      <c r="AE64" s="160"/>
      <c r="AF64" s="161"/>
      <c r="AG64" s="160"/>
      <c r="AH64" s="160"/>
      <c r="AI64" s="160"/>
      <c r="AJ64" s="161"/>
      <c r="AK64" s="161"/>
      <c r="AL64" s="161"/>
      <c r="AM64" s="161"/>
      <c r="AN64" s="161"/>
      <c r="AO64" s="65"/>
      <c r="AP64" s="167"/>
      <c r="AQ64" s="32"/>
      <c r="AR64" s="32"/>
    </row>
    <row r="65" s="151" customFormat="1" ht="18.95" customHeight="1" spans="1:44">
      <c r="A65" s="33">
        <f>MAX(A$4:$A64)+1</f>
        <v>30</v>
      </c>
      <c r="B65" s="32" t="s">
        <v>297</v>
      </c>
      <c r="C65" s="35" t="s">
        <v>322</v>
      </c>
      <c r="D65" s="47" t="s">
        <v>44</v>
      </c>
      <c r="E65" s="37">
        <v>59742</v>
      </c>
      <c r="F65" s="48" t="s">
        <v>45</v>
      </c>
      <c r="G65" s="39">
        <f t="shared" si="11"/>
        <v>59742</v>
      </c>
      <c r="H65" s="40" t="s">
        <v>46</v>
      </c>
      <c r="I65" s="40">
        <f t="shared" si="9"/>
        <v>0</v>
      </c>
      <c r="J65" s="163"/>
      <c r="K65" s="163"/>
      <c r="L65" s="163"/>
      <c r="M65" s="163"/>
      <c r="N65" s="164"/>
      <c r="O65" s="163"/>
      <c r="P65" s="163"/>
      <c r="Q65" s="164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4"/>
      <c r="AE65" s="163"/>
      <c r="AF65" s="164"/>
      <c r="AG65" s="163"/>
      <c r="AH65" s="163"/>
      <c r="AI65" s="163"/>
      <c r="AJ65" s="164"/>
      <c r="AK65" s="164"/>
      <c r="AL65" s="164"/>
      <c r="AM65" s="164"/>
      <c r="AN65" s="164"/>
      <c r="AO65" s="67"/>
      <c r="AP65" s="166"/>
      <c r="AQ65" s="99"/>
      <c r="AR65" s="99"/>
    </row>
    <row r="66" s="152" customFormat="1" ht="18.95" customHeight="1" spans="1:44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9"/>
        <v>0</v>
      </c>
      <c r="J66" s="160"/>
      <c r="K66" s="160"/>
      <c r="L66" s="160"/>
      <c r="M66" s="160"/>
      <c r="N66" s="161"/>
      <c r="O66" s="160"/>
      <c r="P66" s="160"/>
      <c r="Q66" s="161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1"/>
      <c r="AE66" s="160"/>
      <c r="AF66" s="161"/>
      <c r="AG66" s="160"/>
      <c r="AH66" s="160"/>
      <c r="AI66" s="160"/>
      <c r="AJ66" s="161"/>
      <c r="AK66" s="161"/>
      <c r="AL66" s="161"/>
      <c r="AM66" s="161"/>
      <c r="AN66" s="161"/>
      <c r="AO66" s="65"/>
      <c r="AP66" s="167"/>
      <c r="AQ66" s="32"/>
      <c r="AR66" s="32"/>
    </row>
    <row r="67" s="151" customFormat="1" ht="18.95" customHeight="1" spans="1:44">
      <c r="A67" s="33">
        <f>MAX(A$4:$A66)+1</f>
        <v>31</v>
      </c>
      <c r="B67" s="32" t="s">
        <v>297</v>
      </c>
      <c r="C67" s="35" t="s">
        <v>323</v>
      </c>
      <c r="D67" s="47" t="s">
        <v>44</v>
      </c>
      <c r="E67" s="37">
        <v>725</v>
      </c>
      <c r="F67" s="48" t="s">
        <v>45</v>
      </c>
      <c r="G67" s="39">
        <f t="shared" ref="G67:G71" si="12">E67+I67-I68</f>
        <v>290</v>
      </c>
      <c r="H67" s="40" t="s">
        <v>46</v>
      </c>
      <c r="I67" s="40">
        <f t="shared" si="9"/>
        <v>0</v>
      </c>
      <c r="J67" s="163"/>
      <c r="K67" s="163"/>
      <c r="L67" s="163"/>
      <c r="M67" s="163"/>
      <c r="N67" s="164"/>
      <c r="O67" s="163"/>
      <c r="P67" s="163"/>
      <c r="Q67" s="164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4"/>
      <c r="AE67" s="163"/>
      <c r="AF67" s="164"/>
      <c r="AG67" s="163"/>
      <c r="AH67" s="163"/>
      <c r="AI67" s="163"/>
      <c r="AJ67" s="164"/>
      <c r="AK67" s="164"/>
      <c r="AL67" s="164"/>
      <c r="AM67" s="164"/>
      <c r="AN67" s="164"/>
      <c r="AO67" s="67"/>
      <c r="AP67" s="166"/>
      <c r="AQ67" s="99"/>
      <c r="AR67" s="99"/>
    </row>
    <row r="68" s="152" customFormat="1" ht="18.95" customHeight="1" spans="1:44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9"/>
        <v>435</v>
      </c>
      <c r="J68" s="160"/>
      <c r="K68" s="160"/>
      <c r="L68" s="160"/>
      <c r="M68" s="160"/>
      <c r="N68" s="161"/>
      <c r="O68" s="160"/>
      <c r="P68" s="160"/>
      <c r="Q68" s="161"/>
      <c r="R68" s="160"/>
      <c r="S68" s="160">
        <v>435</v>
      </c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1"/>
      <c r="AE68" s="160"/>
      <c r="AF68" s="161"/>
      <c r="AG68" s="160"/>
      <c r="AH68" s="160"/>
      <c r="AI68" s="160"/>
      <c r="AJ68" s="161"/>
      <c r="AK68" s="161"/>
      <c r="AL68" s="161"/>
      <c r="AM68" s="161"/>
      <c r="AN68" s="161"/>
      <c r="AO68" s="65"/>
      <c r="AP68" s="167"/>
      <c r="AQ68" s="32"/>
      <c r="AR68" s="32"/>
    </row>
    <row r="69" s="151" customFormat="1" ht="18.95" customHeight="1" spans="1:44">
      <c r="A69" s="33">
        <f>MAX(A$4:$A68)+1</f>
        <v>32</v>
      </c>
      <c r="B69" s="32" t="s">
        <v>297</v>
      </c>
      <c r="C69" s="35" t="s">
        <v>324</v>
      </c>
      <c r="D69" s="47" t="s">
        <v>44</v>
      </c>
      <c r="E69" s="37">
        <v>1470</v>
      </c>
      <c r="F69" s="48" t="s">
        <v>45</v>
      </c>
      <c r="G69" s="39">
        <f t="shared" si="12"/>
        <v>1470</v>
      </c>
      <c r="H69" s="40" t="s">
        <v>46</v>
      </c>
      <c r="I69" s="40">
        <f t="shared" si="9"/>
        <v>0</v>
      </c>
      <c r="J69" s="163"/>
      <c r="K69" s="163"/>
      <c r="L69" s="163"/>
      <c r="M69" s="163"/>
      <c r="N69" s="164"/>
      <c r="O69" s="163"/>
      <c r="P69" s="163"/>
      <c r="Q69" s="164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4"/>
      <c r="AE69" s="163"/>
      <c r="AF69" s="164"/>
      <c r="AG69" s="163"/>
      <c r="AH69" s="163"/>
      <c r="AI69" s="163"/>
      <c r="AJ69" s="164"/>
      <c r="AK69" s="164"/>
      <c r="AL69" s="164"/>
      <c r="AM69" s="164"/>
      <c r="AN69" s="164"/>
      <c r="AO69" s="67"/>
      <c r="AP69" s="166"/>
      <c r="AQ69" s="99"/>
      <c r="AR69" s="99"/>
    </row>
    <row r="70" s="152" customFormat="1" ht="18.95" customHeight="1" spans="1:44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9"/>
        <v>0</v>
      </c>
      <c r="J70" s="160"/>
      <c r="K70" s="160"/>
      <c r="L70" s="160"/>
      <c r="M70" s="160"/>
      <c r="N70" s="161"/>
      <c r="O70" s="160"/>
      <c r="P70" s="160"/>
      <c r="Q70" s="161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1"/>
      <c r="AE70" s="160"/>
      <c r="AF70" s="161"/>
      <c r="AG70" s="160"/>
      <c r="AH70" s="160"/>
      <c r="AI70" s="160"/>
      <c r="AJ70" s="161"/>
      <c r="AK70" s="161"/>
      <c r="AL70" s="161"/>
      <c r="AM70" s="161"/>
      <c r="AN70" s="161"/>
      <c r="AO70" s="65"/>
      <c r="AP70" s="167"/>
      <c r="AQ70" s="32"/>
      <c r="AR70" s="32"/>
    </row>
    <row r="71" s="151" customFormat="1" ht="18" customHeight="1" spans="1:44">
      <c r="A71" s="33">
        <f>MAX(A$4:$A70)+1</f>
        <v>33</v>
      </c>
      <c r="B71" s="32" t="s">
        <v>297</v>
      </c>
      <c r="C71" s="35" t="s">
        <v>325</v>
      </c>
      <c r="D71" s="47" t="s">
        <v>44</v>
      </c>
      <c r="E71" s="37">
        <v>286</v>
      </c>
      <c r="F71" s="48" t="s">
        <v>45</v>
      </c>
      <c r="G71" s="39">
        <f t="shared" si="12"/>
        <v>286</v>
      </c>
      <c r="H71" s="40" t="s">
        <v>46</v>
      </c>
      <c r="I71" s="40">
        <f t="shared" si="9"/>
        <v>0</v>
      </c>
      <c r="J71" s="163"/>
      <c r="K71" s="163"/>
      <c r="L71" s="163"/>
      <c r="M71" s="163"/>
      <c r="N71" s="164"/>
      <c r="O71" s="163"/>
      <c r="P71" s="163"/>
      <c r="Q71" s="164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4"/>
      <c r="AE71" s="163"/>
      <c r="AF71" s="164"/>
      <c r="AG71" s="163"/>
      <c r="AH71" s="163"/>
      <c r="AI71" s="163"/>
      <c r="AJ71" s="164"/>
      <c r="AK71" s="164"/>
      <c r="AL71" s="164"/>
      <c r="AM71" s="164"/>
      <c r="AN71" s="164"/>
      <c r="AO71" s="67"/>
      <c r="AP71" s="166"/>
      <c r="AQ71" s="99"/>
      <c r="AR71" s="99"/>
    </row>
    <row r="72" s="152" customFormat="1" ht="18" customHeight="1" spans="1:44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9"/>
        <v>0</v>
      </c>
      <c r="J72" s="160"/>
      <c r="K72" s="160"/>
      <c r="L72" s="160"/>
      <c r="M72" s="160"/>
      <c r="N72" s="161"/>
      <c r="O72" s="160"/>
      <c r="P72" s="160"/>
      <c r="Q72" s="161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1"/>
      <c r="AE72" s="160"/>
      <c r="AF72" s="161"/>
      <c r="AG72" s="160"/>
      <c r="AH72" s="160"/>
      <c r="AI72" s="160"/>
      <c r="AJ72" s="161"/>
      <c r="AK72" s="161"/>
      <c r="AL72" s="161"/>
      <c r="AM72" s="161"/>
      <c r="AN72" s="161"/>
      <c r="AO72" s="65"/>
      <c r="AP72" s="167"/>
      <c r="AQ72" s="32"/>
      <c r="AR72" s="32"/>
    </row>
    <row r="73" s="151" customFormat="1" ht="18.95" customHeight="1" spans="1:44">
      <c r="A73" s="33">
        <f>MAX(A$4:$A72)+1</f>
        <v>34</v>
      </c>
      <c r="B73" s="32" t="s">
        <v>297</v>
      </c>
      <c r="C73" s="35" t="s">
        <v>186</v>
      </c>
      <c r="D73" s="47" t="s">
        <v>44</v>
      </c>
      <c r="E73" s="37">
        <v>36</v>
      </c>
      <c r="F73" s="48" t="s">
        <v>45</v>
      </c>
      <c r="G73" s="39">
        <f t="shared" ref="G73:G77" si="13">E73+I73-I74</f>
        <v>36</v>
      </c>
      <c r="H73" s="40" t="s">
        <v>46</v>
      </c>
      <c r="I73" s="40">
        <f t="shared" si="9"/>
        <v>0</v>
      </c>
      <c r="J73" s="163"/>
      <c r="K73" s="163"/>
      <c r="L73" s="163"/>
      <c r="M73" s="163"/>
      <c r="N73" s="164"/>
      <c r="O73" s="163"/>
      <c r="P73" s="163"/>
      <c r="Q73" s="164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4"/>
      <c r="AE73" s="163"/>
      <c r="AF73" s="164"/>
      <c r="AG73" s="163"/>
      <c r="AH73" s="163"/>
      <c r="AI73" s="163"/>
      <c r="AJ73" s="164"/>
      <c r="AK73" s="164"/>
      <c r="AL73" s="164"/>
      <c r="AM73" s="164"/>
      <c r="AN73" s="164"/>
      <c r="AO73" s="67"/>
      <c r="AP73" s="166"/>
      <c r="AQ73" s="99"/>
      <c r="AR73" s="99"/>
    </row>
    <row r="74" s="152" customFormat="1" ht="18.95" customHeight="1" spans="1:44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9"/>
        <v>0</v>
      </c>
      <c r="J74" s="160"/>
      <c r="K74" s="160"/>
      <c r="L74" s="160"/>
      <c r="M74" s="160"/>
      <c r="N74" s="161"/>
      <c r="O74" s="160"/>
      <c r="P74" s="160"/>
      <c r="Q74" s="161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1"/>
      <c r="AE74" s="160"/>
      <c r="AF74" s="161"/>
      <c r="AG74" s="160"/>
      <c r="AH74" s="160"/>
      <c r="AI74" s="160"/>
      <c r="AJ74" s="161"/>
      <c r="AK74" s="161"/>
      <c r="AL74" s="161"/>
      <c r="AM74" s="161"/>
      <c r="AN74" s="161"/>
      <c r="AO74" s="65"/>
      <c r="AP74" s="167"/>
      <c r="AQ74" s="32"/>
      <c r="AR74" s="32"/>
    </row>
    <row r="75" s="151" customFormat="1" ht="18" customHeight="1" spans="1:44">
      <c r="A75" s="33">
        <f>MAX(A$4:$A74)+1</f>
        <v>35</v>
      </c>
      <c r="B75" s="32" t="s">
        <v>297</v>
      </c>
      <c r="C75" s="35" t="s">
        <v>138</v>
      </c>
      <c r="D75" s="47" t="s">
        <v>44</v>
      </c>
      <c r="E75" s="37">
        <v>659</v>
      </c>
      <c r="F75" s="48" t="s">
        <v>45</v>
      </c>
      <c r="G75" s="39">
        <f t="shared" si="13"/>
        <v>659</v>
      </c>
      <c r="H75" s="40" t="s">
        <v>46</v>
      </c>
      <c r="I75" s="40">
        <f t="shared" si="9"/>
        <v>0</v>
      </c>
      <c r="J75" s="163"/>
      <c r="K75" s="163"/>
      <c r="L75" s="163"/>
      <c r="M75" s="163"/>
      <c r="N75" s="164"/>
      <c r="O75" s="163"/>
      <c r="P75" s="163"/>
      <c r="Q75" s="164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4"/>
      <c r="AE75" s="163"/>
      <c r="AF75" s="164"/>
      <c r="AG75" s="163"/>
      <c r="AH75" s="163"/>
      <c r="AI75" s="163"/>
      <c r="AJ75" s="164"/>
      <c r="AK75" s="164"/>
      <c r="AL75" s="164"/>
      <c r="AM75" s="164"/>
      <c r="AN75" s="164"/>
      <c r="AO75" s="67"/>
      <c r="AP75" s="166"/>
      <c r="AQ75" s="99"/>
      <c r="AR75" s="99"/>
    </row>
    <row r="76" s="151" customFormat="1" ht="20" customHeight="1" spans="1:44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9"/>
        <v>0</v>
      </c>
      <c r="J76" s="168"/>
      <c r="K76" s="168"/>
      <c r="L76" s="168"/>
      <c r="M76" s="168"/>
      <c r="N76" s="169"/>
      <c r="O76" s="168"/>
      <c r="P76" s="168"/>
      <c r="Q76" s="169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9"/>
      <c r="AE76" s="168"/>
      <c r="AF76" s="169"/>
      <c r="AG76" s="168"/>
      <c r="AH76" s="168"/>
      <c r="AI76" s="168"/>
      <c r="AJ76" s="169"/>
      <c r="AK76" s="169"/>
      <c r="AL76" s="169"/>
      <c r="AM76" s="169"/>
      <c r="AN76" s="169"/>
      <c r="AO76" s="65"/>
      <c r="AP76" s="166"/>
      <c r="AQ76" s="99"/>
      <c r="AR76" s="99"/>
    </row>
    <row r="77" s="151" customFormat="1" ht="18.95" customHeight="1" spans="1:44">
      <c r="A77" s="33">
        <f>MAX(A$4:$A76)+1</f>
        <v>36</v>
      </c>
      <c r="B77" s="32" t="s">
        <v>297</v>
      </c>
      <c r="C77" s="35" t="s">
        <v>242</v>
      </c>
      <c r="D77" s="47" t="s">
        <v>44</v>
      </c>
      <c r="E77" s="37">
        <v>19474</v>
      </c>
      <c r="F77" s="48" t="s">
        <v>45</v>
      </c>
      <c r="G77" s="39">
        <f t="shared" si="13"/>
        <v>19189</v>
      </c>
      <c r="H77" s="40" t="s">
        <v>46</v>
      </c>
      <c r="I77" s="40">
        <f t="shared" si="9"/>
        <v>0</v>
      </c>
      <c r="J77" s="163"/>
      <c r="K77" s="163"/>
      <c r="L77" s="163"/>
      <c r="M77" s="163"/>
      <c r="N77" s="164"/>
      <c r="O77" s="163"/>
      <c r="P77" s="163"/>
      <c r="Q77" s="164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4"/>
      <c r="AE77" s="163"/>
      <c r="AF77" s="164"/>
      <c r="AG77" s="163"/>
      <c r="AH77" s="163"/>
      <c r="AI77" s="163"/>
      <c r="AJ77" s="164"/>
      <c r="AK77" s="164"/>
      <c r="AL77" s="164"/>
      <c r="AM77" s="164"/>
      <c r="AN77" s="164"/>
      <c r="AO77" s="67"/>
      <c r="AP77" s="166"/>
      <c r="AQ77" s="99"/>
      <c r="AR77" s="99"/>
    </row>
    <row r="78" s="152" customFormat="1" ht="18.95" customHeight="1" spans="1:44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9"/>
        <v>285</v>
      </c>
      <c r="J78" s="160"/>
      <c r="K78" s="160"/>
      <c r="L78" s="160"/>
      <c r="M78" s="160"/>
      <c r="N78" s="161"/>
      <c r="O78" s="160"/>
      <c r="P78" s="160"/>
      <c r="Q78" s="161"/>
      <c r="R78" s="160"/>
      <c r="S78" s="160"/>
      <c r="T78" s="160"/>
      <c r="U78" s="160"/>
      <c r="V78" s="160"/>
      <c r="W78" s="160"/>
      <c r="X78" s="160">
        <v>200</v>
      </c>
      <c r="Y78" s="160"/>
      <c r="Z78" s="160"/>
      <c r="AA78" s="160"/>
      <c r="AB78" s="160"/>
      <c r="AC78" s="160"/>
      <c r="AD78" s="161"/>
      <c r="AE78" s="160"/>
      <c r="AF78" s="161"/>
      <c r="AG78" s="160"/>
      <c r="AH78" s="160"/>
      <c r="AI78" s="160">
        <v>85</v>
      </c>
      <c r="AJ78" s="161"/>
      <c r="AK78" s="161"/>
      <c r="AL78" s="161"/>
      <c r="AM78" s="161"/>
      <c r="AN78" s="161"/>
      <c r="AO78" s="65"/>
      <c r="AP78" s="167"/>
      <c r="AQ78" s="32"/>
      <c r="AR78" s="32"/>
    </row>
    <row r="79" s="151" customFormat="1" ht="18.95" customHeight="1" spans="1:44">
      <c r="A79" s="33">
        <f>MAX(A$4:$A78)+1</f>
        <v>37</v>
      </c>
      <c r="B79" s="32" t="s">
        <v>297</v>
      </c>
      <c r="C79" s="35" t="s">
        <v>134</v>
      </c>
      <c r="D79" s="47" t="s">
        <v>44</v>
      </c>
      <c r="E79" s="37">
        <v>0</v>
      </c>
      <c r="F79" s="48" t="s">
        <v>45</v>
      </c>
      <c r="G79" s="39">
        <f>E79+I79-I80</f>
        <v>0</v>
      </c>
      <c r="H79" s="40" t="s">
        <v>46</v>
      </c>
      <c r="I79" s="40">
        <f t="shared" si="9"/>
        <v>0</v>
      </c>
      <c r="J79" s="163"/>
      <c r="K79" s="163"/>
      <c r="L79" s="163"/>
      <c r="M79" s="163"/>
      <c r="N79" s="164"/>
      <c r="O79" s="163"/>
      <c r="P79" s="163"/>
      <c r="Q79" s="164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4"/>
      <c r="AE79" s="163"/>
      <c r="AF79" s="164"/>
      <c r="AG79" s="163"/>
      <c r="AH79" s="163"/>
      <c r="AI79" s="163"/>
      <c r="AJ79" s="164"/>
      <c r="AK79" s="164"/>
      <c r="AL79" s="164"/>
      <c r="AM79" s="164"/>
      <c r="AN79" s="164"/>
      <c r="AO79" s="67"/>
      <c r="AP79" s="166"/>
      <c r="AQ79" s="99"/>
      <c r="AR79" s="99"/>
    </row>
    <row r="80" s="152" customFormat="1" ht="18.95" customHeight="1" spans="1:44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9"/>
        <v>0</v>
      </c>
      <c r="J80" s="160"/>
      <c r="K80" s="160"/>
      <c r="L80" s="160"/>
      <c r="M80" s="160"/>
      <c r="N80" s="161"/>
      <c r="O80" s="160"/>
      <c r="P80" s="160"/>
      <c r="Q80" s="161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1"/>
      <c r="AE80" s="160"/>
      <c r="AF80" s="161"/>
      <c r="AG80" s="160"/>
      <c r="AH80" s="160"/>
      <c r="AI80" s="160"/>
      <c r="AJ80" s="161"/>
      <c r="AK80" s="161"/>
      <c r="AL80" s="161"/>
      <c r="AM80" s="161"/>
      <c r="AN80" s="161"/>
      <c r="AO80" s="65"/>
      <c r="AP80" s="167"/>
      <c r="AQ80" s="32"/>
      <c r="AR80" s="32"/>
    </row>
    <row r="81" s="151" customFormat="1" ht="18.95" customHeight="1" spans="1:44">
      <c r="A81" s="33">
        <f>MAX(A$4:$A80)+1</f>
        <v>38</v>
      </c>
      <c r="B81" s="32" t="s">
        <v>297</v>
      </c>
      <c r="C81" s="35" t="s">
        <v>326</v>
      </c>
      <c r="D81" s="47" t="s">
        <v>44</v>
      </c>
      <c r="E81" s="37">
        <v>215</v>
      </c>
      <c r="F81" s="48" t="s">
        <v>45</v>
      </c>
      <c r="G81" s="39">
        <f>E81+I81-I82</f>
        <v>215</v>
      </c>
      <c r="H81" s="40" t="s">
        <v>46</v>
      </c>
      <c r="I81" s="40">
        <f t="shared" si="9"/>
        <v>0</v>
      </c>
      <c r="J81" s="163"/>
      <c r="K81" s="163"/>
      <c r="L81" s="163"/>
      <c r="M81" s="163"/>
      <c r="N81" s="164"/>
      <c r="O81" s="163"/>
      <c r="P81" s="163"/>
      <c r="Q81" s="164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4"/>
      <c r="AE81" s="163"/>
      <c r="AF81" s="164"/>
      <c r="AG81" s="163"/>
      <c r="AH81" s="163"/>
      <c r="AI81" s="163"/>
      <c r="AJ81" s="164"/>
      <c r="AK81" s="164"/>
      <c r="AL81" s="164"/>
      <c r="AM81" s="164"/>
      <c r="AN81" s="164"/>
      <c r="AO81" s="67"/>
      <c r="AP81" s="166"/>
      <c r="AQ81" s="99"/>
      <c r="AR81" s="99"/>
    </row>
    <row r="82" s="152" customFormat="1" ht="18.95" customHeight="1" spans="1:44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9"/>
        <v>0</v>
      </c>
      <c r="J82" s="160"/>
      <c r="K82" s="160"/>
      <c r="L82" s="160"/>
      <c r="M82" s="160"/>
      <c r="N82" s="161"/>
      <c r="O82" s="160"/>
      <c r="P82" s="160"/>
      <c r="Q82" s="161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1"/>
      <c r="AE82" s="160"/>
      <c r="AF82" s="161"/>
      <c r="AG82" s="160"/>
      <c r="AH82" s="160"/>
      <c r="AI82" s="160"/>
      <c r="AJ82" s="161"/>
      <c r="AK82" s="161"/>
      <c r="AL82" s="161"/>
      <c r="AM82" s="161"/>
      <c r="AN82" s="161"/>
      <c r="AO82" s="65"/>
      <c r="AP82" s="167"/>
      <c r="AQ82" s="32"/>
      <c r="AR82" s="32"/>
    </row>
    <row r="83" s="151" customFormat="1" ht="18" customHeight="1" spans="1:44">
      <c r="A83" s="33">
        <f>MAX(A$4:$A82)+1</f>
        <v>39</v>
      </c>
      <c r="B83" s="32" t="s">
        <v>297</v>
      </c>
      <c r="C83" s="35" t="s">
        <v>327</v>
      </c>
      <c r="D83" s="47" t="s">
        <v>44</v>
      </c>
      <c r="E83" s="37">
        <v>421</v>
      </c>
      <c r="F83" s="48" t="s">
        <v>45</v>
      </c>
      <c r="G83" s="39">
        <f t="shared" ref="G83:G87" si="14">E83+I83-I84</f>
        <v>421</v>
      </c>
      <c r="H83" s="40" t="s">
        <v>46</v>
      </c>
      <c r="I83" s="40">
        <f t="shared" si="9"/>
        <v>0</v>
      </c>
      <c r="J83" s="163"/>
      <c r="K83" s="163"/>
      <c r="L83" s="163"/>
      <c r="M83" s="163"/>
      <c r="N83" s="164"/>
      <c r="O83" s="163"/>
      <c r="P83" s="163"/>
      <c r="Q83" s="164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4"/>
      <c r="AE83" s="163"/>
      <c r="AF83" s="164"/>
      <c r="AG83" s="163"/>
      <c r="AH83" s="163"/>
      <c r="AI83" s="163"/>
      <c r="AJ83" s="164"/>
      <c r="AK83" s="164"/>
      <c r="AL83" s="164"/>
      <c r="AM83" s="164"/>
      <c r="AN83" s="164"/>
      <c r="AO83" s="67"/>
      <c r="AP83" s="166"/>
      <c r="AQ83" s="99"/>
      <c r="AR83" s="99"/>
    </row>
    <row r="84" s="152" customFormat="1" ht="18" customHeight="1" spans="1:44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9"/>
        <v>0</v>
      </c>
      <c r="J84" s="160"/>
      <c r="K84" s="160"/>
      <c r="L84" s="160"/>
      <c r="M84" s="160"/>
      <c r="N84" s="161"/>
      <c r="O84" s="160"/>
      <c r="P84" s="160"/>
      <c r="Q84" s="161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1"/>
      <c r="AE84" s="160"/>
      <c r="AF84" s="161"/>
      <c r="AG84" s="160"/>
      <c r="AH84" s="160"/>
      <c r="AI84" s="160"/>
      <c r="AJ84" s="161"/>
      <c r="AK84" s="161"/>
      <c r="AL84" s="161"/>
      <c r="AM84" s="161"/>
      <c r="AN84" s="161"/>
      <c r="AO84" s="65"/>
      <c r="AP84" s="167"/>
      <c r="AQ84" s="32"/>
      <c r="AR84" s="32"/>
    </row>
    <row r="85" s="151" customFormat="1" ht="18.95" customHeight="1" spans="1:44">
      <c r="A85" s="33">
        <f>MAX(A$4:$A84)+1</f>
        <v>40</v>
      </c>
      <c r="B85" s="32" t="s">
        <v>297</v>
      </c>
      <c r="C85" s="35" t="s">
        <v>136</v>
      </c>
      <c r="D85" s="47" t="s">
        <v>44</v>
      </c>
      <c r="E85" s="37">
        <v>971</v>
      </c>
      <c r="F85" s="48" t="s">
        <v>45</v>
      </c>
      <c r="G85" s="39">
        <f t="shared" si="14"/>
        <v>971</v>
      </c>
      <c r="H85" s="40" t="s">
        <v>46</v>
      </c>
      <c r="I85" s="40">
        <f t="shared" si="9"/>
        <v>0</v>
      </c>
      <c r="J85" s="163"/>
      <c r="K85" s="163"/>
      <c r="L85" s="163"/>
      <c r="M85" s="163"/>
      <c r="N85" s="164"/>
      <c r="O85" s="163"/>
      <c r="P85" s="163"/>
      <c r="Q85" s="164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4"/>
      <c r="AE85" s="163"/>
      <c r="AF85" s="164"/>
      <c r="AG85" s="163"/>
      <c r="AH85" s="163"/>
      <c r="AI85" s="163"/>
      <c r="AJ85" s="164"/>
      <c r="AK85" s="164"/>
      <c r="AL85" s="164"/>
      <c r="AM85" s="164"/>
      <c r="AN85" s="164"/>
      <c r="AO85" s="67"/>
      <c r="AP85" s="166"/>
      <c r="AQ85" s="99"/>
      <c r="AR85" s="99"/>
    </row>
    <row r="86" s="152" customFormat="1" ht="18.95" customHeight="1" spans="1:44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9"/>
        <v>0</v>
      </c>
      <c r="J86" s="160"/>
      <c r="K86" s="160"/>
      <c r="L86" s="160"/>
      <c r="M86" s="160"/>
      <c r="N86" s="161"/>
      <c r="O86" s="160"/>
      <c r="P86" s="160"/>
      <c r="Q86" s="161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1"/>
      <c r="AE86" s="160"/>
      <c r="AF86" s="161"/>
      <c r="AG86" s="160"/>
      <c r="AH86" s="160"/>
      <c r="AI86" s="160"/>
      <c r="AJ86" s="161"/>
      <c r="AK86" s="161"/>
      <c r="AL86" s="161"/>
      <c r="AM86" s="161"/>
      <c r="AN86" s="161"/>
      <c r="AO86" s="65"/>
      <c r="AP86" s="167"/>
      <c r="AQ86" s="32"/>
      <c r="AR86" s="32"/>
    </row>
    <row r="87" s="151" customFormat="1" ht="18" customHeight="1" spans="1:44">
      <c r="A87" s="33">
        <f>MAX(A$4:$A86)+1</f>
        <v>41</v>
      </c>
      <c r="B87" s="32" t="s">
        <v>297</v>
      </c>
      <c r="C87" s="35" t="s">
        <v>328</v>
      </c>
      <c r="D87" s="47" t="s">
        <v>44</v>
      </c>
      <c r="E87" s="37">
        <v>670</v>
      </c>
      <c r="F87" s="48" t="s">
        <v>45</v>
      </c>
      <c r="G87" s="39">
        <f t="shared" si="14"/>
        <v>670</v>
      </c>
      <c r="H87" s="40" t="s">
        <v>46</v>
      </c>
      <c r="I87" s="40">
        <f t="shared" si="9"/>
        <v>0</v>
      </c>
      <c r="J87" s="163"/>
      <c r="K87" s="163"/>
      <c r="L87" s="163"/>
      <c r="M87" s="163"/>
      <c r="N87" s="164"/>
      <c r="O87" s="163"/>
      <c r="P87" s="163"/>
      <c r="Q87" s="164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4"/>
      <c r="AE87" s="163"/>
      <c r="AF87" s="164"/>
      <c r="AG87" s="163"/>
      <c r="AH87" s="163"/>
      <c r="AI87" s="163"/>
      <c r="AJ87" s="164"/>
      <c r="AK87" s="164"/>
      <c r="AL87" s="164"/>
      <c r="AM87" s="164"/>
      <c r="AN87" s="164"/>
      <c r="AO87" s="67"/>
      <c r="AP87" s="166"/>
      <c r="AQ87" s="99"/>
      <c r="AR87" s="99"/>
    </row>
    <row r="88" s="152" customFormat="1" ht="18" customHeight="1" spans="1:44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9"/>
        <v>0</v>
      </c>
      <c r="J88" s="160"/>
      <c r="K88" s="160"/>
      <c r="L88" s="160"/>
      <c r="M88" s="160"/>
      <c r="N88" s="161"/>
      <c r="O88" s="160"/>
      <c r="P88" s="160"/>
      <c r="Q88" s="161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1"/>
      <c r="AE88" s="160"/>
      <c r="AF88" s="161"/>
      <c r="AG88" s="160"/>
      <c r="AH88" s="160"/>
      <c r="AI88" s="160"/>
      <c r="AJ88" s="161"/>
      <c r="AK88" s="161"/>
      <c r="AL88" s="161"/>
      <c r="AM88" s="161"/>
      <c r="AN88" s="161"/>
      <c r="AO88" s="65"/>
      <c r="AP88" s="167"/>
      <c r="AQ88" s="32"/>
      <c r="AR88" s="32"/>
    </row>
    <row r="89" s="151" customFormat="1" ht="18.95" customHeight="1" spans="1:44">
      <c r="A89" s="33">
        <f>MAX(A$4:$A88)+1</f>
        <v>42</v>
      </c>
      <c r="B89" s="32" t="s">
        <v>297</v>
      </c>
      <c r="C89" s="35" t="s">
        <v>329</v>
      </c>
      <c r="D89" s="47" t="s">
        <v>44</v>
      </c>
      <c r="E89" s="37">
        <v>1911</v>
      </c>
      <c r="F89" s="48" t="s">
        <v>45</v>
      </c>
      <c r="G89" s="39">
        <f>E89+I89-I90</f>
        <v>1911</v>
      </c>
      <c r="H89" s="40" t="s">
        <v>46</v>
      </c>
      <c r="I89" s="40">
        <f t="shared" si="9"/>
        <v>0</v>
      </c>
      <c r="J89" s="163"/>
      <c r="K89" s="163"/>
      <c r="L89" s="163"/>
      <c r="M89" s="163"/>
      <c r="N89" s="164"/>
      <c r="O89" s="163"/>
      <c r="P89" s="163"/>
      <c r="Q89" s="164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4"/>
      <c r="AE89" s="163"/>
      <c r="AF89" s="164"/>
      <c r="AG89" s="163"/>
      <c r="AH89" s="163"/>
      <c r="AI89" s="163"/>
      <c r="AJ89" s="164"/>
      <c r="AK89" s="164"/>
      <c r="AL89" s="164"/>
      <c r="AM89" s="164"/>
      <c r="AN89" s="164"/>
      <c r="AO89" s="67"/>
      <c r="AP89" s="166"/>
      <c r="AQ89" s="99"/>
      <c r="AR89" s="99"/>
    </row>
    <row r="90" s="152" customFormat="1" ht="18.95" customHeight="1" spans="1:44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9"/>
        <v>0</v>
      </c>
      <c r="J90" s="160"/>
      <c r="K90" s="160"/>
      <c r="L90" s="160"/>
      <c r="M90" s="160"/>
      <c r="N90" s="161"/>
      <c r="O90" s="160"/>
      <c r="P90" s="160"/>
      <c r="Q90" s="161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1"/>
      <c r="AE90" s="160"/>
      <c r="AF90" s="161"/>
      <c r="AG90" s="160"/>
      <c r="AH90" s="160"/>
      <c r="AI90" s="160"/>
      <c r="AJ90" s="161"/>
      <c r="AK90" s="161"/>
      <c r="AL90" s="161"/>
      <c r="AM90" s="161"/>
      <c r="AN90" s="161"/>
      <c r="AO90" s="65"/>
      <c r="AP90" s="167"/>
      <c r="AQ90" s="32"/>
      <c r="AR90" s="32"/>
    </row>
    <row r="91" s="151" customFormat="1" ht="18.95" customHeight="1" spans="1:44">
      <c r="A91" s="33">
        <f>MAX(A$4:$A90)+1</f>
        <v>43</v>
      </c>
      <c r="B91" s="32" t="s">
        <v>297</v>
      </c>
      <c r="C91" s="35" t="s">
        <v>330</v>
      </c>
      <c r="D91" s="47" t="s">
        <v>44</v>
      </c>
      <c r="E91" s="37">
        <v>19065</v>
      </c>
      <c r="F91" s="48" t="s">
        <v>45</v>
      </c>
      <c r="G91" s="39">
        <f>E91+I91-I92</f>
        <v>19057</v>
      </c>
      <c r="H91" s="40" t="s">
        <v>46</v>
      </c>
      <c r="I91" s="40">
        <f t="shared" si="9"/>
        <v>0</v>
      </c>
      <c r="J91" s="163"/>
      <c r="K91" s="163"/>
      <c r="L91" s="163"/>
      <c r="M91" s="163"/>
      <c r="N91" s="164"/>
      <c r="O91" s="163"/>
      <c r="P91" s="163"/>
      <c r="Q91" s="164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4"/>
      <c r="AE91" s="163"/>
      <c r="AF91" s="164"/>
      <c r="AG91" s="163"/>
      <c r="AH91" s="163"/>
      <c r="AI91" s="163"/>
      <c r="AJ91" s="164"/>
      <c r="AK91" s="164"/>
      <c r="AL91" s="164"/>
      <c r="AM91" s="164"/>
      <c r="AN91" s="164"/>
      <c r="AO91" s="67"/>
      <c r="AP91" s="166"/>
      <c r="AQ91" s="99"/>
      <c r="AR91" s="99"/>
    </row>
    <row r="92" s="152" customFormat="1" ht="18.95" customHeight="1" spans="1:44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ref="I92:I98" si="15">SUM(J92:AO92)</f>
        <v>8</v>
      </c>
      <c r="J92" s="160"/>
      <c r="K92" s="160"/>
      <c r="L92" s="160"/>
      <c r="M92" s="160"/>
      <c r="N92" s="161"/>
      <c r="O92" s="160"/>
      <c r="P92" s="160"/>
      <c r="Q92" s="161"/>
      <c r="R92" s="160"/>
      <c r="S92" s="160"/>
      <c r="T92" s="160"/>
      <c r="U92" s="160"/>
      <c r="V92" s="160"/>
      <c r="W92" s="160"/>
      <c r="X92" s="160">
        <v>8</v>
      </c>
      <c r="Y92" s="160"/>
      <c r="Z92" s="160"/>
      <c r="AA92" s="160"/>
      <c r="AB92" s="160"/>
      <c r="AC92" s="160"/>
      <c r="AD92" s="161"/>
      <c r="AE92" s="160"/>
      <c r="AF92" s="161"/>
      <c r="AG92" s="160"/>
      <c r="AH92" s="160"/>
      <c r="AI92" s="160"/>
      <c r="AJ92" s="161"/>
      <c r="AK92" s="161"/>
      <c r="AL92" s="161"/>
      <c r="AM92" s="161"/>
      <c r="AN92" s="161"/>
      <c r="AO92" s="65"/>
      <c r="AP92" s="167"/>
      <c r="AQ92" s="32"/>
      <c r="AR92" s="32"/>
    </row>
    <row r="93" s="151" customFormat="1" ht="18.95" customHeight="1" spans="1:44">
      <c r="A93" s="33">
        <f>MAX(A$4:$A92)+1</f>
        <v>44</v>
      </c>
      <c r="B93" s="32" t="s">
        <v>297</v>
      </c>
      <c r="C93" s="35" t="s">
        <v>149</v>
      </c>
      <c r="D93" s="47" t="s">
        <v>44</v>
      </c>
      <c r="E93" s="37">
        <v>1528</v>
      </c>
      <c r="F93" s="48" t="s">
        <v>45</v>
      </c>
      <c r="G93" s="39">
        <f t="shared" ref="G93:G97" si="16">E93+I93-I94</f>
        <v>1528</v>
      </c>
      <c r="H93" s="40" t="s">
        <v>46</v>
      </c>
      <c r="I93" s="40">
        <f t="shared" si="15"/>
        <v>0</v>
      </c>
      <c r="J93" s="163"/>
      <c r="K93" s="163"/>
      <c r="L93" s="163"/>
      <c r="M93" s="163"/>
      <c r="N93" s="164"/>
      <c r="O93" s="163"/>
      <c r="P93" s="163"/>
      <c r="Q93" s="164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4"/>
      <c r="AE93" s="163"/>
      <c r="AF93" s="164"/>
      <c r="AG93" s="163"/>
      <c r="AH93" s="163"/>
      <c r="AI93" s="163"/>
      <c r="AJ93" s="164"/>
      <c r="AK93" s="164"/>
      <c r="AL93" s="164"/>
      <c r="AM93" s="164"/>
      <c r="AN93" s="164"/>
      <c r="AO93" s="67"/>
      <c r="AP93" s="166"/>
      <c r="AQ93" s="99"/>
      <c r="AR93" s="99"/>
    </row>
    <row r="94" s="152" customFormat="1" ht="18.95" customHeight="1" spans="1:44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160"/>
      <c r="K94" s="160"/>
      <c r="L94" s="160"/>
      <c r="M94" s="160"/>
      <c r="N94" s="161"/>
      <c r="O94" s="160"/>
      <c r="P94" s="160"/>
      <c r="Q94" s="161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1"/>
      <c r="AE94" s="160"/>
      <c r="AF94" s="161"/>
      <c r="AG94" s="160"/>
      <c r="AH94" s="160"/>
      <c r="AI94" s="160"/>
      <c r="AJ94" s="161"/>
      <c r="AK94" s="161"/>
      <c r="AL94" s="161"/>
      <c r="AM94" s="161"/>
      <c r="AN94" s="161"/>
      <c r="AO94" s="65"/>
      <c r="AP94" s="167"/>
      <c r="AQ94" s="32"/>
      <c r="AR94" s="32"/>
    </row>
    <row r="95" s="151" customFormat="1" ht="18" customHeight="1" spans="1:44">
      <c r="A95" s="33">
        <f>MAX(A$4:$A94)+1</f>
        <v>45</v>
      </c>
      <c r="B95" s="32" t="s">
        <v>299</v>
      </c>
      <c r="C95" s="35" t="s">
        <v>331</v>
      </c>
      <c r="D95" s="47" t="s">
        <v>44</v>
      </c>
      <c r="E95" s="37">
        <v>5807</v>
      </c>
      <c r="F95" s="48" t="s">
        <v>45</v>
      </c>
      <c r="G95" s="39">
        <f t="shared" si="16"/>
        <v>5307</v>
      </c>
      <c r="H95" s="40" t="s">
        <v>46</v>
      </c>
      <c r="I95" s="40">
        <f t="shared" si="15"/>
        <v>0</v>
      </c>
      <c r="J95" s="163"/>
      <c r="K95" s="163"/>
      <c r="L95" s="163"/>
      <c r="M95" s="163"/>
      <c r="N95" s="164"/>
      <c r="O95" s="163"/>
      <c r="P95" s="163"/>
      <c r="Q95" s="164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4"/>
      <c r="AE95" s="163"/>
      <c r="AF95" s="164"/>
      <c r="AG95" s="163"/>
      <c r="AH95" s="163"/>
      <c r="AI95" s="163"/>
      <c r="AJ95" s="164"/>
      <c r="AK95" s="163"/>
      <c r="AL95" s="164"/>
      <c r="AM95" s="164"/>
      <c r="AN95" s="164"/>
      <c r="AO95" s="67"/>
      <c r="AP95" s="166"/>
      <c r="AQ95" s="99"/>
      <c r="AR95" s="99"/>
    </row>
    <row r="96" s="152" customFormat="1" ht="18" customHeight="1" spans="1:44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5"/>
        <v>500</v>
      </c>
      <c r="J96" s="160"/>
      <c r="K96" s="160"/>
      <c r="L96" s="160"/>
      <c r="M96" s="160"/>
      <c r="N96" s="161"/>
      <c r="O96" s="160"/>
      <c r="P96" s="160"/>
      <c r="Q96" s="161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1"/>
      <c r="AE96" s="160"/>
      <c r="AF96" s="161">
        <v>500</v>
      </c>
      <c r="AG96" s="160"/>
      <c r="AH96" s="160"/>
      <c r="AI96" s="160"/>
      <c r="AJ96" s="161"/>
      <c r="AK96" s="160"/>
      <c r="AL96" s="161"/>
      <c r="AM96" s="161"/>
      <c r="AN96" s="161"/>
      <c r="AO96" s="65"/>
      <c r="AP96" s="167"/>
      <c r="AQ96" s="32"/>
      <c r="AR96" s="32"/>
    </row>
    <row r="97" s="151" customFormat="1" ht="18" customHeight="1" spans="1:44">
      <c r="A97" s="33">
        <f>MAX(A$4:$A96)+1</f>
        <v>46</v>
      </c>
      <c r="B97" s="32" t="s">
        <v>299</v>
      </c>
      <c r="C97" s="35" t="s">
        <v>332</v>
      </c>
      <c r="D97" s="47" t="s">
        <v>44</v>
      </c>
      <c r="E97" s="37">
        <v>125</v>
      </c>
      <c r="F97" s="48" t="s">
        <v>45</v>
      </c>
      <c r="G97" s="39">
        <f t="shared" si="16"/>
        <v>125</v>
      </c>
      <c r="H97" s="40" t="s">
        <v>46</v>
      </c>
      <c r="I97" s="40">
        <f t="shared" si="15"/>
        <v>0</v>
      </c>
      <c r="J97" s="163"/>
      <c r="K97" s="163"/>
      <c r="L97" s="163"/>
      <c r="M97" s="163"/>
      <c r="N97" s="164"/>
      <c r="O97" s="163"/>
      <c r="P97" s="163"/>
      <c r="Q97" s="164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4"/>
      <c r="AE97" s="163"/>
      <c r="AF97" s="164"/>
      <c r="AG97" s="163"/>
      <c r="AH97" s="163"/>
      <c r="AI97" s="163"/>
      <c r="AJ97" s="164"/>
      <c r="AK97" s="164"/>
      <c r="AL97" s="164"/>
      <c r="AM97" s="164"/>
      <c r="AN97" s="164"/>
      <c r="AO97" s="67"/>
      <c r="AP97" s="166"/>
      <c r="AQ97" s="99"/>
      <c r="AR97" s="99"/>
    </row>
    <row r="98" s="152" customFormat="1" ht="18" customHeight="1" spans="1:44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5"/>
        <v>0</v>
      </c>
      <c r="J98" s="160"/>
      <c r="K98" s="160"/>
      <c r="L98" s="160"/>
      <c r="M98" s="160"/>
      <c r="N98" s="161"/>
      <c r="O98" s="160"/>
      <c r="P98" s="160"/>
      <c r="Q98" s="161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1"/>
      <c r="AE98" s="160"/>
      <c r="AF98" s="161"/>
      <c r="AG98" s="160"/>
      <c r="AH98" s="160"/>
      <c r="AI98" s="160"/>
      <c r="AJ98" s="161"/>
      <c r="AK98" s="161"/>
      <c r="AL98" s="161"/>
      <c r="AM98" s="161"/>
      <c r="AN98" s="161"/>
      <c r="AO98" s="65"/>
      <c r="AP98" s="167"/>
      <c r="AQ98" s="32"/>
      <c r="AR98" s="32"/>
    </row>
    <row r="99" s="151" customFormat="1" ht="18" customHeight="1" spans="1:44">
      <c r="A99" s="33">
        <f>MAX(A$4:$A98)+1</f>
        <v>47</v>
      </c>
      <c r="B99" s="32" t="s">
        <v>299</v>
      </c>
      <c r="C99" s="35" t="s">
        <v>333</v>
      </c>
      <c r="D99" s="47" t="s">
        <v>44</v>
      </c>
      <c r="E99" s="37">
        <v>139</v>
      </c>
      <c r="F99" s="48" t="s">
        <v>45</v>
      </c>
      <c r="G99" s="39">
        <f>E99+I99-I100</f>
        <v>139</v>
      </c>
      <c r="H99" s="40" t="s">
        <v>46</v>
      </c>
      <c r="I99" s="40">
        <f t="shared" ref="I99:I109" si="17">SUM(J99:AO99)</f>
        <v>0</v>
      </c>
      <c r="J99" s="163"/>
      <c r="K99" s="163"/>
      <c r="L99" s="163"/>
      <c r="M99" s="163"/>
      <c r="N99" s="164"/>
      <c r="O99" s="163"/>
      <c r="P99" s="163"/>
      <c r="Q99" s="164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4"/>
      <c r="AE99" s="163"/>
      <c r="AF99" s="164"/>
      <c r="AG99" s="163"/>
      <c r="AH99" s="163"/>
      <c r="AI99" s="163"/>
      <c r="AJ99" s="164"/>
      <c r="AK99" s="164"/>
      <c r="AL99" s="164"/>
      <c r="AM99" s="164"/>
      <c r="AN99" s="164"/>
      <c r="AO99" s="67"/>
      <c r="AP99" s="166"/>
      <c r="AQ99" s="99"/>
      <c r="AR99" s="99"/>
    </row>
    <row r="100" s="152" customFormat="1" ht="18" customHeight="1" spans="1:44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7"/>
        <v>0</v>
      </c>
      <c r="J100" s="160"/>
      <c r="K100" s="160"/>
      <c r="L100" s="160"/>
      <c r="M100" s="160"/>
      <c r="N100" s="161"/>
      <c r="O100" s="160"/>
      <c r="P100" s="160"/>
      <c r="Q100" s="161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1"/>
      <c r="AE100" s="160"/>
      <c r="AF100" s="161"/>
      <c r="AG100" s="160"/>
      <c r="AH100" s="160"/>
      <c r="AI100" s="160"/>
      <c r="AJ100" s="161"/>
      <c r="AK100" s="161"/>
      <c r="AL100" s="161"/>
      <c r="AM100" s="161"/>
      <c r="AN100" s="161"/>
      <c r="AO100" s="65"/>
      <c r="AP100" s="167"/>
      <c r="AQ100" s="32"/>
      <c r="AR100" s="32"/>
    </row>
    <row r="101" s="151" customFormat="1" ht="18.95" customHeight="1" spans="1:44">
      <c r="A101" s="33">
        <f>MAX(A$4:$A100)+1</f>
        <v>48</v>
      </c>
      <c r="B101" s="32" t="s">
        <v>299</v>
      </c>
      <c r="C101" s="35" t="s">
        <v>334</v>
      </c>
      <c r="D101" s="47" t="s">
        <v>44</v>
      </c>
      <c r="E101" s="37">
        <v>3117</v>
      </c>
      <c r="F101" s="48" t="s">
        <v>45</v>
      </c>
      <c r="G101" s="39">
        <f>E101+I101-I102</f>
        <v>277</v>
      </c>
      <c r="H101" s="40" t="s">
        <v>46</v>
      </c>
      <c r="I101" s="40">
        <f t="shared" si="17"/>
        <v>0</v>
      </c>
      <c r="J101" s="163"/>
      <c r="K101" s="163"/>
      <c r="L101" s="163"/>
      <c r="M101" s="163"/>
      <c r="N101" s="164"/>
      <c r="O101" s="163"/>
      <c r="P101" s="163"/>
      <c r="Q101" s="164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4"/>
      <c r="AE101" s="163"/>
      <c r="AF101" s="164"/>
      <c r="AG101" s="163"/>
      <c r="AH101" s="163"/>
      <c r="AI101" s="163"/>
      <c r="AJ101" s="164"/>
      <c r="AK101" s="164"/>
      <c r="AL101" s="164"/>
      <c r="AM101" s="164"/>
      <c r="AN101" s="164"/>
      <c r="AO101" s="67"/>
      <c r="AP101" s="166"/>
      <c r="AQ101" s="99"/>
      <c r="AR101" s="99"/>
    </row>
    <row r="102" s="152" customFormat="1" ht="18.95" customHeight="1" spans="1:44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7"/>
        <v>2840</v>
      </c>
      <c r="J102" s="160"/>
      <c r="K102" s="160"/>
      <c r="L102" s="160"/>
      <c r="M102" s="160"/>
      <c r="N102" s="161"/>
      <c r="O102" s="160"/>
      <c r="P102" s="160"/>
      <c r="Q102" s="161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1">
        <v>840</v>
      </c>
      <c r="AE102" s="160"/>
      <c r="AF102" s="161">
        <v>2000</v>
      </c>
      <c r="AG102" s="160"/>
      <c r="AH102" s="160"/>
      <c r="AI102" s="160"/>
      <c r="AJ102" s="161"/>
      <c r="AK102" s="161"/>
      <c r="AL102" s="161"/>
      <c r="AM102" s="161"/>
      <c r="AN102" s="161"/>
      <c r="AO102" s="65"/>
      <c r="AP102" s="167"/>
      <c r="AQ102" s="32"/>
      <c r="AR102" s="32"/>
    </row>
    <row r="103" s="151" customFormat="1" ht="18.95" customHeight="1" spans="1:44">
      <c r="A103" s="33">
        <f>MAX(A$4:$A102)+1</f>
        <v>49</v>
      </c>
      <c r="B103" s="32" t="s">
        <v>299</v>
      </c>
      <c r="C103" s="35" t="s">
        <v>335</v>
      </c>
      <c r="D103" s="47" t="s">
        <v>44</v>
      </c>
      <c r="E103" s="37">
        <v>1037</v>
      </c>
      <c r="F103" s="48" t="s">
        <v>45</v>
      </c>
      <c r="G103" s="39">
        <f t="shared" ref="G103:G107" si="18">E103+I103-I104</f>
        <v>1037</v>
      </c>
      <c r="H103" s="40" t="s">
        <v>46</v>
      </c>
      <c r="I103" s="40">
        <f t="shared" si="17"/>
        <v>0</v>
      </c>
      <c r="J103" s="163"/>
      <c r="K103" s="163"/>
      <c r="L103" s="163"/>
      <c r="M103" s="163"/>
      <c r="N103" s="164"/>
      <c r="O103" s="163"/>
      <c r="P103" s="163"/>
      <c r="Q103" s="164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4"/>
      <c r="AE103" s="163"/>
      <c r="AF103" s="164"/>
      <c r="AG103" s="163"/>
      <c r="AH103" s="163"/>
      <c r="AI103" s="163"/>
      <c r="AJ103" s="164"/>
      <c r="AK103" s="164"/>
      <c r="AL103" s="164"/>
      <c r="AM103" s="164"/>
      <c r="AN103" s="164"/>
      <c r="AO103" s="67"/>
      <c r="AP103" s="166"/>
      <c r="AQ103" s="99"/>
      <c r="AR103" s="99"/>
    </row>
    <row r="104" s="152" customFormat="1" ht="18.95" customHeight="1" spans="1:44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7"/>
        <v>0</v>
      </c>
      <c r="J104" s="160"/>
      <c r="K104" s="160"/>
      <c r="L104" s="160"/>
      <c r="M104" s="160"/>
      <c r="N104" s="161"/>
      <c r="O104" s="160"/>
      <c r="P104" s="160"/>
      <c r="Q104" s="161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1"/>
      <c r="AE104" s="160"/>
      <c r="AF104" s="161"/>
      <c r="AG104" s="160"/>
      <c r="AH104" s="160"/>
      <c r="AI104" s="160"/>
      <c r="AJ104" s="161"/>
      <c r="AK104" s="161"/>
      <c r="AL104" s="161"/>
      <c r="AM104" s="161"/>
      <c r="AN104" s="161"/>
      <c r="AO104" s="65"/>
      <c r="AP104" s="167"/>
      <c r="AQ104" s="32"/>
      <c r="AR104" s="32"/>
    </row>
    <row r="105" s="151" customFormat="1" ht="18.95" customHeight="1" spans="1:44">
      <c r="A105" s="33">
        <f>MAX(A$4:$A104)+1</f>
        <v>50</v>
      </c>
      <c r="B105" s="32" t="s">
        <v>299</v>
      </c>
      <c r="C105" s="35" t="s">
        <v>336</v>
      </c>
      <c r="D105" s="47" t="s">
        <v>44</v>
      </c>
      <c r="E105" s="37">
        <v>15434</v>
      </c>
      <c r="F105" s="48" t="s">
        <v>45</v>
      </c>
      <c r="G105" s="39">
        <f t="shared" si="18"/>
        <v>12434</v>
      </c>
      <c r="H105" s="40" t="s">
        <v>46</v>
      </c>
      <c r="I105" s="40">
        <f t="shared" si="17"/>
        <v>0</v>
      </c>
      <c r="J105" s="163"/>
      <c r="K105" s="163"/>
      <c r="L105" s="163"/>
      <c r="M105" s="163"/>
      <c r="N105" s="164"/>
      <c r="O105" s="163"/>
      <c r="P105" s="163"/>
      <c r="Q105" s="164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4"/>
      <c r="AE105" s="163"/>
      <c r="AF105" s="164"/>
      <c r="AG105" s="163"/>
      <c r="AH105" s="163"/>
      <c r="AI105" s="163"/>
      <c r="AJ105" s="164"/>
      <c r="AK105" s="164"/>
      <c r="AL105" s="164"/>
      <c r="AM105" s="164"/>
      <c r="AN105" s="164"/>
      <c r="AO105" s="67"/>
      <c r="AP105" s="166"/>
      <c r="AQ105" s="99"/>
      <c r="AR105" s="99"/>
    </row>
    <row r="106" s="152" customFormat="1" ht="18.95" customHeight="1" spans="1:44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7"/>
        <v>3000</v>
      </c>
      <c r="J106" s="160"/>
      <c r="K106" s="160"/>
      <c r="L106" s="160"/>
      <c r="M106" s="160"/>
      <c r="N106" s="161"/>
      <c r="O106" s="160"/>
      <c r="P106" s="160"/>
      <c r="Q106" s="161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1"/>
      <c r="AE106" s="160"/>
      <c r="AF106" s="161">
        <v>3000</v>
      </c>
      <c r="AG106" s="160"/>
      <c r="AH106" s="160"/>
      <c r="AI106" s="160"/>
      <c r="AJ106" s="161"/>
      <c r="AK106" s="161"/>
      <c r="AL106" s="161"/>
      <c r="AM106" s="161"/>
      <c r="AN106" s="161"/>
      <c r="AO106" s="65"/>
      <c r="AP106" s="167"/>
      <c r="AQ106" s="32"/>
      <c r="AR106" s="32"/>
    </row>
    <row r="107" s="151" customFormat="1" ht="18" customHeight="1" spans="1:44">
      <c r="A107" s="33">
        <f>MAX(A$4:$A106)+1</f>
        <v>51</v>
      </c>
      <c r="B107" s="32" t="s">
        <v>299</v>
      </c>
      <c r="C107" s="35" t="s">
        <v>337</v>
      </c>
      <c r="D107" s="47" t="s">
        <v>44</v>
      </c>
      <c r="E107" s="37">
        <v>26340</v>
      </c>
      <c r="F107" s="48" t="s">
        <v>45</v>
      </c>
      <c r="G107" s="39">
        <f t="shared" si="18"/>
        <v>20340</v>
      </c>
      <c r="H107" s="40" t="s">
        <v>46</v>
      </c>
      <c r="I107" s="40">
        <f t="shared" si="17"/>
        <v>0</v>
      </c>
      <c r="J107" s="163"/>
      <c r="K107" s="163"/>
      <c r="L107" s="163"/>
      <c r="M107" s="163"/>
      <c r="N107" s="164"/>
      <c r="O107" s="163"/>
      <c r="P107" s="163"/>
      <c r="Q107" s="164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4"/>
      <c r="AE107" s="163"/>
      <c r="AF107" s="164"/>
      <c r="AG107" s="163"/>
      <c r="AH107" s="163"/>
      <c r="AI107" s="163"/>
      <c r="AJ107" s="164"/>
      <c r="AK107" s="164"/>
      <c r="AL107" s="164"/>
      <c r="AM107" s="164"/>
      <c r="AN107" s="164"/>
      <c r="AO107" s="67"/>
      <c r="AP107" s="166"/>
      <c r="AQ107" s="99"/>
      <c r="AR107" s="99"/>
    </row>
    <row r="108" s="152" customFormat="1" ht="18" customHeight="1" spans="1:44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7"/>
        <v>6000</v>
      </c>
      <c r="J108" s="160"/>
      <c r="K108" s="160"/>
      <c r="L108" s="160"/>
      <c r="M108" s="160"/>
      <c r="N108" s="161"/>
      <c r="O108" s="160"/>
      <c r="P108" s="160"/>
      <c r="Q108" s="161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1"/>
      <c r="AE108" s="160"/>
      <c r="AF108" s="161">
        <v>6000</v>
      </c>
      <c r="AG108" s="160"/>
      <c r="AH108" s="160"/>
      <c r="AI108" s="160"/>
      <c r="AJ108" s="161"/>
      <c r="AK108" s="161"/>
      <c r="AL108" s="161"/>
      <c r="AM108" s="161"/>
      <c r="AN108" s="161"/>
      <c r="AO108" s="65"/>
      <c r="AP108" s="167"/>
      <c r="AQ108" s="32"/>
      <c r="AR108" s="32"/>
    </row>
    <row r="109" s="151" customFormat="1" ht="18" customHeight="1" spans="1:44">
      <c r="A109" s="33">
        <f>MAX(A$4:$A108)+1</f>
        <v>52</v>
      </c>
      <c r="B109" s="32" t="s">
        <v>299</v>
      </c>
      <c r="C109" s="35" t="s">
        <v>338</v>
      </c>
      <c r="D109" s="47" t="s">
        <v>44</v>
      </c>
      <c r="E109" s="37">
        <v>1208</v>
      </c>
      <c r="F109" s="48" t="s">
        <v>45</v>
      </c>
      <c r="G109" s="39">
        <f>E109+I109-I110</f>
        <v>1208</v>
      </c>
      <c r="H109" s="40" t="s">
        <v>46</v>
      </c>
      <c r="I109" s="40">
        <f t="shared" si="17"/>
        <v>0</v>
      </c>
      <c r="J109" s="163"/>
      <c r="K109" s="163"/>
      <c r="L109" s="163"/>
      <c r="M109" s="163"/>
      <c r="N109" s="164"/>
      <c r="O109" s="163"/>
      <c r="P109" s="163"/>
      <c r="Q109" s="164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4"/>
      <c r="AE109" s="163"/>
      <c r="AF109" s="164"/>
      <c r="AG109" s="163"/>
      <c r="AH109" s="163"/>
      <c r="AI109" s="163"/>
      <c r="AJ109" s="164"/>
      <c r="AK109" s="164"/>
      <c r="AL109" s="164"/>
      <c r="AM109" s="164"/>
      <c r="AN109" s="164"/>
      <c r="AO109" s="67"/>
      <c r="AP109" s="166"/>
      <c r="AQ109" s="99"/>
      <c r="AR109" s="99"/>
    </row>
    <row r="110" s="152" customFormat="1" ht="18" customHeight="1" spans="1:44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ref="I110:I112" si="19">SUM(J110:AO110)</f>
        <v>0</v>
      </c>
      <c r="J110" s="160"/>
      <c r="K110" s="160"/>
      <c r="L110" s="160"/>
      <c r="M110" s="160"/>
      <c r="N110" s="161"/>
      <c r="O110" s="160"/>
      <c r="P110" s="160"/>
      <c r="Q110" s="161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1"/>
      <c r="AE110" s="160"/>
      <c r="AF110" s="161"/>
      <c r="AG110" s="160"/>
      <c r="AH110" s="160"/>
      <c r="AI110" s="160"/>
      <c r="AJ110" s="161"/>
      <c r="AK110" s="161"/>
      <c r="AL110" s="161"/>
      <c r="AM110" s="161"/>
      <c r="AN110" s="161"/>
      <c r="AO110" s="65"/>
      <c r="AP110" s="167"/>
      <c r="AQ110" s="32"/>
      <c r="AR110" s="32"/>
    </row>
    <row r="111" s="151" customFormat="1" ht="18" customHeight="1" spans="1:44">
      <c r="A111" s="33">
        <f>MAX(A$4:$A110)+1</f>
        <v>53</v>
      </c>
      <c r="B111" s="32" t="s">
        <v>299</v>
      </c>
      <c r="C111" s="127" t="s">
        <v>339</v>
      </c>
      <c r="D111" s="47" t="s">
        <v>44</v>
      </c>
      <c r="E111" s="37">
        <v>860</v>
      </c>
      <c r="F111" s="48" t="s">
        <v>45</v>
      </c>
      <c r="G111" s="39">
        <f>E111+I111-I112</f>
        <v>860</v>
      </c>
      <c r="H111" s="40" t="s">
        <v>46</v>
      </c>
      <c r="I111" s="40">
        <f t="shared" si="19"/>
        <v>0</v>
      </c>
      <c r="J111" s="163"/>
      <c r="K111" s="163"/>
      <c r="L111" s="163"/>
      <c r="M111" s="163"/>
      <c r="N111" s="164"/>
      <c r="O111" s="163"/>
      <c r="P111" s="163"/>
      <c r="Q111" s="164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4"/>
      <c r="AE111" s="163"/>
      <c r="AF111" s="164"/>
      <c r="AG111" s="163"/>
      <c r="AH111" s="163"/>
      <c r="AI111" s="163"/>
      <c r="AJ111" s="164"/>
      <c r="AK111" s="164"/>
      <c r="AL111" s="164"/>
      <c r="AM111" s="164"/>
      <c r="AN111" s="164"/>
      <c r="AO111" s="67"/>
      <c r="AP111" s="166"/>
      <c r="AQ111" s="99"/>
      <c r="AR111" s="99"/>
    </row>
    <row r="112" s="152" customFormat="1" ht="18" customHeight="1" spans="1:44">
      <c r="A112" s="41"/>
      <c r="B112" s="32"/>
      <c r="C112" s="128"/>
      <c r="D112" s="47"/>
      <c r="E112" s="43"/>
      <c r="F112" s="49"/>
      <c r="G112" s="45"/>
      <c r="H112" s="46" t="s">
        <v>47</v>
      </c>
      <c r="I112" s="46">
        <f t="shared" si="19"/>
        <v>0</v>
      </c>
      <c r="J112" s="160"/>
      <c r="K112" s="160"/>
      <c r="L112" s="160"/>
      <c r="M112" s="160"/>
      <c r="N112" s="161"/>
      <c r="O112" s="160"/>
      <c r="P112" s="160"/>
      <c r="Q112" s="161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1"/>
      <c r="AE112" s="160"/>
      <c r="AF112" s="161"/>
      <c r="AG112" s="160"/>
      <c r="AH112" s="160"/>
      <c r="AI112" s="160"/>
      <c r="AJ112" s="161"/>
      <c r="AK112" s="161"/>
      <c r="AL112" s="161"/>
      <c r="AM112" s="161"/>
      <c r="AN112" s="161"/>
      <c r="AO112" s="65"/>
      <c r="AP112" s="167"/>
      <c r="AQ112" s="32"/>
      <c r="AR112" s="32"/>
    </row>
    <row r="113" s="151" customFormat="1" ht="18.95" customHeight="1" spans="1:44">
      <c r="A113" s="33">
        <f>MAX(A$4:$A110)+1</f>
        <v>53</v>
      </c>
      <c r="B113" s="32" t="s">
        <v>299</v>
      </c>
      <c r="C113" s="35" t="s">
        <v>340</v>
      </c>
      <c r="D113" s="47" t="s">
        <v>44</v>
      </c>
      <c r="E113" s="37">
        <v>15807</v>
      </c>
      <c r="F113" s="48" t="s">
        <v>45</v>
      </c>
      <c r="G113" s="39">
        <f t="shared" ref="G113:G117" si="20">E113+I113-I114</f>
        <v>21252</v>
      </c>
      <c r="H113" s="40" t="s">
        <v>46</v>
      </c>
      <c r="I113" s="40">
        <f t="shared" ref="I113:I123" si="21">SUM(J113:AO113)</f>
        <v>8145</v>
      </c>
      <c r="J113" s="163"/>
      <c r="K113" s="163"/>
      <c r="L113" s="163"/>
      <c r="M113" s="163"/>
      <c r="N113" s="164"/>
      <c r="O113" s="163"/>
      <c r="P113" s="163"/>
      <c r="Q113" s="164"/>
      <c r="R113" s="163"/>
      <c r="S113" s="163"/>
      <c r="T113" s="163"/>
      <c r="U113" s="163"/>
      <c r="V113" s="163"/>
      <c r="W113" s="163"/>
      <c r="X113" s="163">
        <v>4430</v>
      </c>
      <c r="Y113" s="163"/>
      <c r="Z113" s="163"/>
      <c r="AA113" s="163"/>
      <c r="AB113" s="163"/>
      <c r="AC113" s="163"/>
      <c r="AD113" s="164"/>
      <c r="AE113" s="163"/>
      <c r="AF113" s="164">
        <v>3715</v>
      </c>
      <c r="AG113" s="163"/>
      <c r="AH113" s="163"/>
      <c r="AI113" s="163"/>
      <c r="AJ113" s="164"/>
      <c r="AK113" s="164"/>
      <c r="AL113" s="164"/>
      <c r="AM113" s="164"/>
      <c r="AN113" s="164"/>
      <c r="AO113" s="67"/>
      <c r="AP113" s="166"/>
      <c r="AQ113" s="99"/>
      <c r="AR113" s="99"/>
    </row>
    <row r="114" s="152" customFormat="1" ht="18.95" customHeight="1" spans="1:44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21"/>
        <v>2700</v>
      </c>
      <c r="J114" s="160"/>
      <c r="K114" s="160"/>
      <c r="L114" s="160"/>
      <c r="M114" s="160"/>
      <c r="N114" s="161"/>
      <c r="O114" s="160"/>
      <c r="P114" s="160"/>
      <c r="Q114" s="161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1">
        <v>2700</v>
      </c>
      <c r="AE114" s="160"/>
      <c r="AF114" s="161"/>
      <c r="AG114" s="160"/>
      <c r="AH114" s="160"/>
      <c r="AI114" s="160"/>
      <c r="AJ114" s="161"/>
      <c r="AK114" s="161"/>
      <c r="AL114" s="161"/>
      <c r="AM114" s="161"/>
      <c r="AN114" s="161"/>
      <c r="AO114" s="65"/>
      <c r="AP114" s="167"/>
      <c r="AQ114" s="32"/>
      <c r="AR114" s="32"/>
    </row>
    <row r="115" s="151" customFormat="1" ht="18" customHeight="1" spans="1:44">
      <c r="A115" s="33">
        <f>MAX(A$4:$A114)+1</f>
        <v>54</v>
      </c>
      <c r="B115" s="32" t="s">
        <v>299</v>
      </c>
      <c r="C115" s="35" t="s">
        <v>341</v>
      </c>
      <c r="D115" s="47" t="s">
        <v>44</v>
      </c>
      <c r="E115" s="37">
        <v>20467</v>
      </c>
      <c r="F115" s="48" t="s">
        <v>45</v>
      </c>
      <c r="G115" s="39">
        <f t="shared" si="20"/>
        <v>18415</v>
      </c>
      <c r="H115" s="40" t="s">
        <v>46</v>
      </c>
      <c r="I115" s="40">
        <f t="shared" si="21"/>
        <v>0</v>
      </c>
      <c r="J115" s="163"/>
      <c r="K115" s="163"/>
      <c r="L115" s="163"/>
      <c r="M115" s="163"/>
      <c r="N115" s="164"/>
      <c r="O115" s="163"/>
      <c r="P115" s="163"/>
      <c r="Q115" s="164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4"/>
      <c r="AE115" s="163"/>
      <c r="AF115" s="163"/>
      <c r="AG115" s="163"/>
      <c r="AH115" s="163"/>
      <c r="AI115" s="163"/>
      <c r="AJ115" s="164"/>
      <c r="AK115" s="163"/>
      <c r="AL115" s="164"/>
      <c r="AM115" s="164"/>
      <c r="AN115" s="164"/>
      <c r="AO115" s="67"/>
      <c r="AP115" s="166"/>
      <c r="AQ115" s="99"/>
      <c r="AR115" s="99"/>
    </row>
    <row r="116" s="152" customFormat="1" ht="17" customHeight="1" spans="1:44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21"/>
        <v>2052</v>
      </c>
      <c r="J116" s="160"/>
      <c r="K116" s="160"/>
      <c r="L116" s="160"/>
      <c r="M116" s="160"/>
      <c r="N116" s="161"/>
      <c r="O116" s="160"/>
      <c r="P116" s="160"/>
      <c r="Q116" s="161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1">
        <v>2052</v>
      </c>
      <c r="AE116" s="160"/>
      <c r="AF116" s="161"/>
      <c r="AG116" s="160"/>
      <c r="AH116" s="160"/>
      <c r="AI116" s="160"/>
      <c r="AJ116" s="161"/>
      <c r="AK116" s="161"/>
      <c r="AL116" s="161"/>
      <c r="AM116" s="161"/>
      <c r="AN116" s="161"/>
      <c r="AO116" s="65"/>
      <c r="AP116" s="167"/>
      <c r="AQ116" s="32"/>
      <c r="AR116" s="32"/>
    </row>
    <row r="117" s="151" customFormat="1" ht="18.95" customHeight="1" spans="1:44">
      <c r="A117" s="33">
        <f>MAX(A$4:$A116)+1</f>
        <v>55</v>
      </c>
      <c r="B117" s="32" t="s">
        <v>299</v>
      </c>
      <c r="C117" s="35" t="s">
        <v>342</v>
      </c>
      <c r="D117" s="47" t="s">
        <v>44</v>
      </c>
      <c r="E117" s="37">
        <v>14</v>
      </c>
      <c r="F117" s="48" t="s">
        <v>45</v>
      </c>
      <c r="G117" s="39">
        <f t="shared" si="20"/>
        <v>14</v>
      </c>
      <c r="H117" s="40" t="s">
        <v>46</v>
      </c>
      <c r="I117" s="40">
        <f t="shared" si="21"/>
        <v>0</v>
      </c>
      <c r="J117" s="163"/>
      <c r="K117" s="163"/>
      <c r="L117" s="163"/>
      <c r="M117" s="163"/>
      <c r="N117" s="164"/>
      <c r="O117" s="163"/>
      <c r="P117" s="163"/>
      <c r="Q117" s="164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4"/>
      <c r="AE117" s="163"/>
      <c r="AF117" s="164"/>
      <c r="AG117" s="163"/>
      <c r="AH117" s="163"/>
      <c r="AI117" s="163"/>
      <c r="AJ117" s="164"/>
      <c r="AK117" s="164"/>
      <c r="AL117" s="164"/>
      <c r="AM117" s="164"/>
      <c r="AN117" s="164"/>
      <c r="AO117" s="67"/>
      <c r="AP117" s="166"/>
      <c r="AQ117" s="99"/>
      <c r="AR117" s="99"/>
    </row>
    <row r="118" s="152" customFormat="1" ht="18.95" customHeight="1" spans="1:44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21"/>
        <v>0</v>
      </c>
      <c r="J118" s="160"/>
      <c r="K118" s="160"/>
      <c r="L118" s="160"/>
      <c r="M118" s="160"/>
      <c r="N118" s="161"/>
      <c r="O118" s="160"/>
      <c r="P118" s="160"/>
      <c r="Q118" s="161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1"/>
      <c r="AE118" s="160"/>
      <c r="AF118" s="161"/>
      <c r="AG118" s="160"/>
      <c r="AH118" s="160"/>
      <c r="AI118" s="160"/>
      <c r="AJ118" s="161"/>
      <c r="AK118" s="161"/>
      <c r="AL118" s="161"/>
      <c r="AM118" s="161"/>
      <c r="AN118" s="161"/>
      <c r="AO118" s="65"/>
      <c r="AP118" s="167"/>
      <c r="AQ118" s="32"/>
      <c r="AR118" s="32"/>
    </row>
    <row r="119" s="151" customFormat="1" ht="18.95" customHeight="1" spans="1:44">
      <c r="A119" s="33">
        <f>MAX(A$4:$A118)+1</f>
        <v>56</v>
      </c>
      <c r="B119" s="32" t="s">
        <v>299</v>
      </c>
      <c r="C119" s="35" t="s">
        <v>155</v>
      </c>
      <c r="D119" s="47" t="s">
        <v>44</v>
      </c>
      <c r="E119" s="37">
        <v>15059</v>
      </c>
      <c r="F119" s="48" t="s">
        <v>45</v>
      </c>
      <c r="G119" s="39">
        <f>E119+I119-I120</f>
        <v>12251</v>
      </c>
      <c r="H119" s="40" t="s">
        <v>46</v>
      </c>
      <c r="I119" s="40">
        <f t="shared" si="21"/>
        <v>0</v>
      </c>
      <c r="J119" s="163"/>
      <c r="K119" s="163"/>
      <c r="L119" s="163"/>
      <c r="M119" s="163"/>
      <c r="N119" s="164"/>
      <c r="O119" s="163"/>
      <c r="P119" s="163"/>
      <c r="Q119" s="164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4"/>
      <c r="AE119" s="163"/>
      <c r="AF119" s="164"/>
      <c r="AG119" s="163"/>
      <c r="AH119" s="163"/>
      <c r="AI119" s="163"/>
      <c r="AJ119" s="164"/>
      <c r="AK119" s="164"/>
      <c r="AL119" s="164"/>
      <c r="AM119" s="164"/>
      <c r="AN119" s="164"/>
      <c r="AO119" s="67"/>
      <c r="AP119" s="166"/>
      <c r="AQ119" s="99"/>
      <c r="AR119" s="99"/>
    </row>
    <row r="120" s="152" customFormat="1" ht="18.95" customHeight="1" spans="1:44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21"/>
        <v>2808</v>
      </c>
      <c r="J120" s="160"/>
      <c r="K120" s="160"/>
      <c r="L120" s="160"/>
      <c r="M120" s="160"/>
      <c r="N120" s="161"/>
      <c r="O120" s="160">
        <v>2808</v>
      </c>
      <c r="P120" s="160"/>
      <c r="Q120" s="161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1"/>
      <c r="AE120" s="160"/>
      <c r="AF120" s="161"/>
      <c r="AG120" s="160"/>
      <c r="AH120" s="160"/>
      <c r="AI120" s="160"/>
      <c r="AJ120" s="161"/>
      <c r="AK120" s="161"/>
      <c r="AL120" s="161"/>
      <c r="AM120" s="161"/>
      <c r="AN120" s="161"/>
      <c r="AO120" s="65"/>
      <c r="AP120" s="167"/>
      <c r="AQ120" s="32"/>
      <c r="AR120" s="32"/>
    </row>
    <row r="121" s="151" customFormat="1" ht="18.95" customHeight="1" spans="1:44">
      <c r="A121" s="33">
        <f>MAX(A$4:$A120)+1</f>
        <v>57</v>
      </c>
      <c r="B121" s="32" t="s">
        <v>299</v>
      </c>
      <c r="C121" s="35" t="s">
        <v>343</v>
      </c>
      <c r="D121" s="47" t="s">
        <v>44</v>
      </c>
      <c r="E121" s="37">
        <v>275</v>
      </c>
      <c r="F121" s="48" t="s">
        <v>45</v>
      </c>
      <c r="G121" s="39">
        <f>E121+I121-I122</f>
        <v>275</v>
      </c>
      <c r="H121" s="40" t="s">
        <v>46</v>
      </c>
      <c r="I121" s="40">
        <f t="shared" si="21"/>
        <v>0</v>
      </c>
      <c r="J121" s="163"/>
      <c r="K121" s="163"/>
      <c r="L121" s="163"/>
      <c r="M121" s="163"/>
      <c r="N121" s="164"/>
      <c r="O121" s="163"/>
      <c r="P121" s="163"/>
      <c r="Q121" s="164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4"/>
      <c r="AE121" s="163"/>
      <c r="AF121" s="164"/>
      <c r="AG121" s="163"/>
      <c r="AH121" s="163"/>
      <c r="AI121" s="163"/>
      <c r="AJ121" s="164"/>
      <c r="AK121" s="164"/>
      <c r="AL121" s="164"/>
      <c r="AM121" s="164"/>
      <c r="AN121" s="164"/>
      <c r="AO121" s="67"/>
      <c r="AP121" s="166"/>
      <c r="AQ121" s="99"/>
      <c r="AR121" s="99"/>
    </row>
    <row r="122" s="152" customFormat="1" ht="18.95" customHeight="1" spans="1:44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21"/>
        <v>0</v>
      </c>
      <c r="J122" s="160"/>
      <c r="K122" s="160"/>
      <c r="L122" s="160"/>
      <c r="M122" s="160"/>
      <c r="N122" s="161"/>
      <c r="O122" s="160"/>
      <c r="P122" s="160"/>
      <c r="Q122" s="161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1"/>
      <c r="AE122" s="160"/>
      <c r="AF122" s="161"/>
      <c r="AG122" s="160"/>
      <c r="AH122" s="160"/>
      <c r="AI122" s="160"/>
      <c r="AJ122" s="161"/>
      <c r="AK122" s="161"/>
      <c r="AL122" s="161"/>
      <c r="AM122" s="161"/>
      <c r="AN122" s="161"/>
      <c r="AO122" s="65"/>
      <c r="AP122" s="167"/>
      <c r="AQ122" s="32"/>
      <c r="AR122" s="32"/>
    </row>
    <row r="123" s="151" customFormat="1" ht="18.95" customHeight="1" spans="1:44">
      <c r="A123" s="33">
        <f>MAX(A$4:$A122)+1</f>
        <v>58</v>
      </c>
      <c r="B123" s="32" t="s">
        <v>299</v>
      </c>
      <c r="C123" s="35" t="s">
        <v>344</v>
      </c>
      <c r="D123" s="47" t="s">
        <v>44</v>
      </c>
      <c r="E123" s="37">
        <v>159</v>
      </c>
      <c r="F123" s="48" t="s">
        <v>45</v>
      </c>
      <c r="G123" s="39">
        <f>E123+I123-I124</f>
        <v>159</v>
      </c>
      <c r="H123" s="40" t="s">
        <v>46</v>
      </c>
      <c r="I123" s="40">
        <f t="shared" si="21"/>
        <v>0</v>
      </c>
      <c r="J123" s="163"/>
      <c r="K123" s="163"/>
      <c r="L123" s="163"/>
      <c r="M123" s="163"/>
      <c r="N123" s="164"/>
      <c r="O123" s="163"/>
      <c r="P123" s="163"/>
      <c r="Q123" s="164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4"/>
      <c r="AE123" s="163"/>
      <c r="AF123" s="164"/>
      <c r="AG123" s="163"/>
      <c r="AH123" s="163"/>
      <c r="AI123" s="163"/>
      <c r="AJ123" s="164"/>
      <c r="AK123" s="164"/>
      <c r="AL123" s="164"/>
      <c r="AM123" s="164"/>
      <c r="AN123" s="164"/>
      <c r="AO123" s="67"/>
      <c r="AP123" s="166"/>
      <c r="AQ123" s="99"/>
      <c r="AR123" s="99"/>
    </row>
    <row r="124" s="152" customFormat="1" ht="18.95" customHeight="1" spans="1:44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ref="I124:I143" si="22">SUM(J124:AO124)</f>
        <v>0</v>
      </c>
      <c r="J124" s="160"/>
      <c r="K124" s="160"/>
      <c r="L124" s="160"/>
      <c r="M124" s="160"/>
      <c r="N124" s="161"/>
      <c r="O124" s="160"/>
      <c r="P124" s="160"/>
      <c r="Q124" s="161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1"/>
      <c r="AE124" s="160"/>
      <c r="AF124" s="161"/>
      <c r="AG124" s="160"/>
      <c r="AH124" s="160"/>
      <c r="AI124" s="160"/>
      <c r="AJ124" s="161"/>
      <c r="AK124" s="161"/>
      <c r="AL124" s="161"/>
      <c r="AM124" s="161"/>
      <c r="AN124" s="161"/>
      <c r="AO124" s="65"/>
      <c r="AP124" s="167"/>
      <c r="AQ124" s="32"/>
      <c r="AR124" s="32"/>
    </row>
    <row r="125" s="151" customFormat="1" ht="18.95" customHeight="1" spans="1:44">
      <c r="A125" s="33">
        <f>MAX(A$4:$A124)+1</f>
        <v>59</v>
      </c>
      <c r="B125" s="32" t="s">
        <v>299</v>
      </c>
      <c r="C125" s="35" t="s">
        <v>345</v>
      </c>
      <c r="D125" s="47" t="s">
        <v>44</v>
      </c>
      <c r="E125" s="37">
        <v>56</v>
      </c>
      <c r="F125" s="48" t="s">
        <v>45</v>
      </c>
      <c r="G125" s="39">
        <f t="shared" ref="G125:G129" si="23">E125+I125-I126</f>
        <v>56</v>
      </c>
      <c r="H125" s="40" t="s">
        <v>46</v>
      </c>
      <c r="I125" s="40">
        <f t="shared" si="22"/>
        <v>0</v>
      </c>
      <c r="J125" s="163"/>
      <c r="K125" s="163"/>
      <c r="L125" s="163"/>
      <c r="M125" s="163"/>
      <c r="N125" s="164"/>
      <c r="O125" s="163"/>
      <c r="P125" s="163"/>
      <c r="Q125" s="164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4"/>
      <c r="AE125" s="163"/>
      <c r="AF125" s="164"/>
      <c r="AG125" s="163"/>
      <c r="AH125" s="163"/>
      <c r="AI125" s="163"/>
      <c r="AJ125" s="164"/>
      <c r="AK125" s="164"/>
      <c r="AL125" s="164"/>
      <c r="AM125" s="164"/>
      <c r="AN125" s="164"/>
      <c r="AO125" s="67"/>
      <c r="AP125" s="166"/>
      <c r="AQ125" s="99"/>
      <c r="AR125" s="99"/>
    </row>
    <row r="126" s="152" customFormat="1" ht="18.95" customHeight="1" spans="1:44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2"/>
        <v>0</v>
      </c>
      <c r="J126" s="160"/>
      <c r="K126" s="160"/>
      <c r="L126" s="160"/>
      <c r="M126" s="160"/>
      <c r="N126" s="161"/>
      <c r="O126" s="160"/>
      <c r="P126" s="160"/>
      <c r="Q126" s="161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1"/>
      <c r="AE126" s="160"/>
      <c r="AF126" s="161"/>
      <c r="AG126" s="160"/>
      <c r="AH126" s="160"/>
      <c r="AI126" s="160"/>
      <c r="AJ126" s="161"/>
      <c r="AK126" s="161"/>
      <c r="AL126" s="161"/>
      <c r="AM126" s="161"/>
      <c r="AN126" s="161"/>
      <c r="AO126" s="65"/>
      <c r="AP126" s="167"/>
      <c r="AQ126" s="32"/>
      <c r="AR126" s="32"/>
    </row>
    <row r="127" s="151" customFormat="1" ht="18.95" customHeight="1" spans="1:44">
      <c r="A127" s="33">
        <f>MAX(A$4:$A126)+1</f>
        <v>60</v>
      </c>
      <c r="B127" s="32" t="s">
        <v>299</v>
      </c>
      <c r="C127" s="35" t="s">
        <v>346</v>
      </c>
      <c r="D127" s="47" t="s">
        <v>44</v>
      </c>
      <c r="E127" s="37">
        <v>245</v>
      </c>
      <c r="F127" s="48" t="s">
        <v>45</v>
      </c>
      <c r="G127" s="39">
        <f t="shared" si="23"/>
        <v>245</v>
      </c>
      <c r="H127" s="40" t="s">
        <v>46</v>
      </c>
      <c r="I127" s="40">
        <f t="shared" si="22"/>
        <v>0</v>
      </c>
      <c r="J127" s="163"/>
      <c r="K127" s="163"/>
      <c r="L127" s="163"/>
      <c r="M127" s="163"/>
      <c r="N127" s="164"/>
      <c r="O127" s="163"/>
      <c r="P127" s="163"/>
      <c r="Q127" s="164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4"/>
      <c r="AE127" s="163"/>
      <c r="AF127" s="164"/>
      <c r="AG127" s="163"/>
      <c r="AH127" s="163"/>
      <c r="AI127" s="163"/>
      <c r="AJ127" s="164"/>
      <c r="AK127" s="164"/>
      <c r="AL127" s="164"/>
      <c r="AM127" s="164"/>
      <c r="AN127" s="164"/>
      <c r="AO127" s="67"/>
      <c r="AP127" s="166"/>
      <c r="AQ127" s="99"/>
      <c r="AR127" s="99"/>
    </row>
    <row r="128" s="152" customFormat="1" ht="18.95" customHeight="1" spans="1:44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2"/>
        <v>0</v>
      </c>
      <c r="J128" s="160"/>
      <c r="K128" s="160"/>
      <c r="L128" s="160"/>
      <c r="M128" s="160"/>
      <c r="N128" s="161"/>
      <c r="O128" s="160"/>
      <c r="P128" s="160"/>
      <c r="Q128" s="161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1"/>
      <c r="AE128" s="160"/>
      <c r="AF128" s="161"/>
      <c r="AG128" s="160"/>
      <c r="AH128" s="160"/>
      <c r="AI128" s="160"/>
      <c r="AJ128" s="161"/>
      <c r="AK128" s="161"/>
      <c r="AL128" s="161"/>
      <c r="AM128" s="161"/>
      <c r="AN128" s="161"/>
      <c r="AO128" s="65"/>
      <c r="AP128" s="167"/>
      <c r="AQ128" s="32"/>
      <c r="AR128" s="32"/>
    </row>
    <row r="129" s="151" customFormat="1" ht="18.95" customHeight="1" spans="1:44">
      <c r="A129" s="33">
        <f>MAX(A$4:$A128)+1</f>
        <v>61</v>
      </c>
      <c r="B129" s="32" t="s">
        <v>299</v>
      </c>
      <c r="C129" s="35" t="s">
        <v>347</v>
      </c>
      <c r="D129" s="47" t="s">
        <v>44</v>
      </c>
      <c r="E129" s="37">
        <v>28</v>
      </c>
      <c r="F129" s="48" t="s">
        <v>45</v>
      </c>
      <c r="G129" s="39">
        <f t="shared" si="23"/>
        <v>28</v>
      </c>
      <c r="H129" s="40" t="s">
        <v>46</v>
      </c>
      <c r="I129" s="40">
        <f t="shared" si="22"/>
        <v>0</v>
      </c>
      <c r="J129" s="163"/>
      <c r="K129" s="163"/>
      <c r="L129" s="163"/>
      <c r="M129" s="163"/>
      <c r="N129" s="164"/>
      <c r="O129" s="163"/>
      <c r="P129" s="163"/>
      <c r="Q129" s="164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4"/>
      <c r="AE129" s="163"/>
      <c r="AF129" s="164"/>
      <c r="AG129" s="163"/>
      <c r="AH129" s="163"/>
      <c r="AI129" s="163"/>
      <c r="AJ129" s="164"/>
      <c r="AK129" s="164"/>
      <c r="AL129" s="164"/>
      <c r="AM129" s="164"/>
      <c r="AN129" s="164"/>
      <c r="AO129" s="67"/>
      <c r="AP129" s="166"/>
      <c r="AQ129" s="99"/>
      <c r="AR129" s="99"/>
    </row>
    <row r="130" s="152" customFormat="1" ht="18.95" customHeight="1" spans="1:44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2"/>
        <v>0</v>
      </c>
      <c r="J130" s="160"/>
      <c r="K130" s="160"/>
      <c r="L130" s="160"/>
      <c r="M130" s="160"/>
      <c r="N130" s="161"/>
      <c r="O130" s="160"/>
      <c r="P130" s="160"/>
      <c r="Q130" s="161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1"/>
      <c r="AE130" s="160"/>
      <c r="AF130" s="161"/>
      <c r="AG130" s="160"/>
      <c r="AH130" s="160"/>
      <c r="AI130" s="160"/>
      <c r="AJ130" s="161"/>
      <c r="AK130" s="161"/>
      <c r="AL130" s="161"/>
      <c r="AM130" s="161"/>
      <c r="AN130" s="161"/>
      <c r="AO130" s="65"/>
      <c r="AP130" s="167"/>
      <c r="AQ130" s="32"/>
      <c r="AR130" s="32"/>
    </row>
    <row r="131" s="151" customFormat="1" ht="18.95" customHeight="1" spans="1:44">
      <c r="A131" s="33">
        <f>MAX(A$4:$A130)+1</f>
        <v>62</v>
      </c>
      <c r="B131" s="32" t="s">
        <v>299</v>
      </c>
      <c r="C131" s="35" t="s">
        <v>348</v>
      </c>
      <c r="D131" s="47" t="s">
        <v>44</v>
      </c>
      <c r="E131" s="37">
        <v>50</v>
      </c>
      <c r="F131" s="48" t="s">
        <v>45</v>
      </c>
      <c r="G131" s="39">
        <f>E131+I131-I132</f>
        <v>50</v>
      </c>
      <c r="H131" s="40" t="s">
        <v>46</v>
      </c>
      <c r="I131" s="40">
        <f t="shared" si="22"/>
        <v>0</v>
      </c>
      <c r="J131" s="163"/>
      <c r="K131" s="163"/>
      <c r="L131" s="163"/>
      <c r="M131" s="163"/>
      <c r="N131" s="164"/>
      <c r="O131" s="163"/>
      <c r="P131" s="163"/>
      <c r="Q131" s="164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4"/>
      <c r="AE131" s="163"/>
      <c r="AF131" s="164"/>
      <c r="AG131" s="163"/>
      <c r="AH131" s="163"/>
      <c r="AI131" s="163"/>
      <c r="AJ131" s="164"/>
      <c r="AK131" s="164"/>
      <c r="AL131" s="164"/>
      <c r="AM131" s="164"/>
      <c r="AN131" s="164"/>
      <c r="AO131" s="67"/>
      <c r="AP131" s="166"/>
      <c r="AQ131" s="99"/>
      <c r="AR131" s="99"/>
    </row>
    <row r="132" s="152" customFormat="1" ht="18.95" customHeight="1" spans="1:44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2"/>
        <v>0</v>
      </c>
      <c r="J132" s="160"/>
      <c r="K132" s="160"/>
      <c r="L132" s="160"/>
      <c r="M132" s="160"/>
      <c r="N132" s="161"/>
      <c r="O132" s="160"/>
      <c r="P132" s="160"/>
      <c r="Q132" s="161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1"/>
      <c r="AE132" s="160"/>
      <c r="AF132" s="161"/>
      <c r="AG132" s="160"/>
      <c r="AH132" s="160"/>
      <c r="AI132" s="160"/>
      <c r="AJ132" s="161"/>
      <c r="AK132" s="161"/>
      <c r="AL132" s="161"/>
      <c r="AM132" s="161"/>
      <c r="AN132" s="161"/>
      <c r="AO132" s="65"/>
      <c r="AP132" s="167"/>
      <c r="AQ132" s="32"/>
      <c r="AR132" s="32"/>
    </row>
    <row r="133" s="151" customFormat="1" ht="18.95" customHeight="1" spans="1:44">
      <c r="A133" s="33">
        <f>MAX(A$4:$A132)+1</f>
        <v>63</v>
      </c>
      <c r="B133" s="32" t="s">
        <v>299</v>
      </c>
      <c r="C133" s="35" t="s">
        <v>349</v>
      </c>
      <c r="D133" s="47" t="s">
        <v>44</v>
      </c>
      <c r="E133" s="37">
        <v>9</v>
      </c>
      <c r="F133" s="48" t="s">
        <v>45</v>
      </c>
      <c r="G133" s="39">
        <f t="shared" ref="G133:G137" si="24">E133+I133-I134</f>
        <v>9</v>
      </c>
      <c r="H133" s="40" t="s">
        <v>46</v>
      </c>
      <c r="I133" s="40">
        <f t="shared" si="22"/>
        <v>0</v>
      </c>
      <c r="J133" s="163"/>
      <c r="K133" s="163"/>
      <c r="L133" s="163"/>
      <c r="M133" s="163"/>
      <c r="N133" s="164"/>
      <c r="O133" s="163"/>
      <c r="P133" s="163"/>
      <c r="Q133" s="164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4"/>
      <c r="AE133" s="163"/>
      <c r="AF133" s="164"/>
      <c r="AG133" s="163"/>
      <c r="AH133" s="163"/>
      <c r="AI133" s="163"/>
      <c r="AJ133" s="164"/>
      <c r="AK133" s="164"/>
      <c r="AL133" s="164"/>
      <c r="AM133" s="164"/>
      <c r="AN133" s="164"/>
      <c r="AO133" s="67"/>
      <c r="AP133" s="166"/>
      <c r="AQ133" s="99"/>
      <c r="AR133" s="99"/>
    </row>
    <row r="134" s="152" customFormat="1" ht="18.95" customHeight="1" spans="1:44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2"/>
        <v>0</v>
      </c>
      <c r="J134" s="160"/>
      <c r="K134" s="160"/>
      <c r="L134" s="160"/>
      <c r="M134" s="160"/>
      <c r="N134" s="161"/>
      <c r="O134" s="160"/>
      <c r="P134" s="160"/>
      <c r="Q134" s="161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1"/>
      <c r="AE134" s="160"/>
      <c r="AF134" s="161"/>
      <c r="AG134" s="160"/>
      <c r="AH134" s="160"/>
      <c r="AI134" s="160"/>
      <c r="AJ134" s="161"/>
      <c r="AK134" s="161"/>
      <c r="AL134" s="161"/>
      <c r="AM134" s="161"/>
      <c r="AN134" s="161"/>
      <c r="AO134" s="65"/>
      <c r="AP134" s="167"/>
      <c r="AQ134" s="32"/>
      <c r="AR134" s="32"/>
    </row>
    <row r="135" s="151" customFormat="1" ht="18.95" customHeight="1" spans="1:44">
      <c r="A135" s="33">
        <f>MAX(A$4:$A132)+1</f>
        <v>63</v>
      </c>
      <c r="B135" s="32" t="s">
        <v>299</v>
      </c>
      <c r="C135" s="35" t="s">
        <v>350</v>
      </c>
      <c r="D135" s="47" t="s">
        <v>44</v>
      </c>
      <c r="E135" s="37">
        <v>291</v>
      </c>
      <c r="F135" s="48" t="s">
        <v>45</v>
      </c>
      <c r="G135" s="39">
        <f t="shared" si="24"/>
        <v>291</v>
      </c>
      <c r="H135" s="40" t="s">
        <v>46</v>
      </c>
      <c r="I135" s="40">
        <f t="shared" si="22"/>
        <v>0</v>
      </c>
      <c r="J135" s="163"/>
      <c r="K135" s="163"/>
      <c r="L135" s="163"/>
      <c r="M135" s="163"/>
      <c r="N135" s="164"/>
      <c r="O135" s="163"/>
      <c r="P135" s="163"/>
      <c r="Q135" s="164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4"/>
      <c r="AE135" s="163"/>
      <c r="AF135" s="164"/>
      <c r="AG135" s="163"/>
      <c r="AH135" s="163"/>
      <c r="AI135" s="163"/>
      <c r="AJ135" s="164"/>
      <c r="AK135" s="164"/>
      <c r="AL135" s="164"/>
      <c r="AM135" s="164"/>
      <c r="AN135" s="164"/>
      <c r="AO135" s="67"/>
      <c r="AP135" s="166"/>
      <c r="AQ135" s="99"/>
      <c r="AR135" s="99"/>
    </row>
    <row r="136" s="152" customFormat="1" ht="18.95" customHeight="1" spans="1:44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2"/>
        <v>0</v>
      </c>
      <c r="J136" s="160"/>
      <c r="K136" s="160"/>
      <c r="L136" s="160"/>
      <c r="M136" s="160"/>
      <c r="N136" s="161"/>
      <c r="O136" s="160"/>
      <c r="P136" s="160"/>
      <c r="Q136" s="161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1"/>
      <c r="AE136" s="160"/>
      <c r="AF136" s="161"/>
      <c r="AG136" s="160"/>
      <c r="AH136" s="160"/>
      <c r="AI136" s="160"/>
      <c r="AJ136" s="161"/>
      <c r="AK136" s="161"/>
      <c r="AL136" s="161"/>
      <c r="AM136" s="161"/>
      <c r="AN136" s="161"/>
      <c r="AO136" s="65"/>
      <c r="AP136" s="167"/>
      <c r="AQ136" s="32"/>
      <c r="AR136" s="32"/>
    </row>
    <row r="137" s="151" customFormat="1" ht="18.95" customHeight="1" spans="1:44">
      <c r="A137" s="33">
        <f>MAX(A$4:$A134)+1</f>
        <v>64</v>
      </c>
      <c r="B137" s="32" t="s">
        <v>297</v>
      </c>
      <c r="C137" s="35" t="s">
        <v>317</v>
      </c>
      <c r="D137" s="47" t="s">
        <v>351</v>
      </c>
      <c r="E137" s="37">
        <v>0</v>
      </c>
      <c r="F137" s="48" t="s">
        <v>45</v>
      </c>
      <c r="G137" s="39">
        <f t="shared" si="24"/>
        <v>3500</v>
      </c>
      <c r="H137" s="40" t="s">
        <v>46</v>
      </c>
      <c r="I137" s="40">
        <f t="shared" si="22"/>
        <v>3500</v>
      </c>
      <c r="J137" s="163"/>
      <c r="K137" s="163"/>
      <c r="L137" s="163"/>
      <c r="M137" s="163"/>
      <c r="N137" s="164"/>
      <c r="O137" s="163"/>
      <c r="P137" s="163"/>
      <c r="Q137" s="164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4"/>
      <c r="AE137" s="163"/>
      <c r="AF137" s="164"/>
      <c r="AG137" s="163"/>
      <c r="AH137" s="163"/>
      <c r="AI137" s="163"/>
      <c r="AJ137" s="164">
        <v>3500</v>
      </c>
      <c r="AK137" s="164"/>
      <c r="AL137" s="164"/>
      <c r="AM137" s="164"/>
      <c r="AN137" s="164"/>
      <c r="AO137" s="67"/>
      <c r="AP137" s="166"/>
      <c r="AQ137" s="99"/>
      <c r="AR137" s="99"/>
    </row>
    <row r="138" s="152" customFormat="1" ht="18.95" customHeight="1" spans="1:44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2"/>
        <v>0</v>
      </c>
      <c r="J138" s="160"/>
      <c r="K138" s="160"/>
      <c r="L138" s="160"/>
      <c r="M138" s="160"/>
      <c r="N138" s="161"/>
      <c r="O138" s="160"/>
      <c r="P138" s="160"/>
      <c r="Q138" s="161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1"/>
      <c r="AE138" s="160"/>
      <c r="AF138" s="161"/>
      <c r="AG138" s="160"/>
      <c r="AH138" s="160"/>
      <c r="AI138" s="160"/>
      <c r="AJ138" s="161"/>
      <c r="AK138" s="161"/>
      <c r="AL138" s="161"/>
      <c r="AM138" s="161"/>
      <c r="AN138" s="161"/>
      <c r="AO138" s="65"/>
      <c r="AP138" s="167"/>
      <c r="AQ138" s="32"/>
      <c r="AR138" s="32"/>
    </row>
    <row r="139" s="151" customFormat="1" ht="18.95" customHeight="1" spans="1:44">
      <c r="A139" s="33">
        <f>MAX(A$4:$A136)+1</f>
        <v>64</v>
      </c>
      <c r="B139" s="32" t="s">
        <v>297</v>
      </c>
      <c r="C139" s="35" t="s">
        <v>322</v>
      </c>
      <c r="D139" s="47" t="s">
        <v>351</v>
      </c>
      <c r="E139" s="37">
        <v>1982</v>
      </c>
      <c r="F139" s="48" t="s">
        <v>45</v>
      </c>
      <c r="G139" s="39">
        <f>E139+I139-I140</f>
        <v>1982</v>
      </c>
      <c r="H139" s="40" t="s">
        <v>46</v>
      </c>
      <c r="I139" s="40">
        <f t="shared" si="22"/>
        <v>0</v>
      </c>
      <c r="J139" s="163"/>
      <c r="K139" s="163"/>
      <c r="L139" s="163"/>
      <c r="M139" s="163"/>
      <c r="N139" s="164"/>
      <c r="O139" s="163"/>
      <c r="P139" s="163"/>
      <c r="Q139" s="164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4"/>
      <c r="AE139" s="163"/>
      <c r="AF139" s="164"/>
      <c r="AG139" s="163"/>
      <c r="AH139" s="163"/>
      <c r="AI139" s="163"/>
      <c r="AJ139" s="164"/>
      <c r="AK139" s="164"/>
      <c r="AL139" s="164"/>
      <c r="AM139" s="164"/>
      <c r="AN139" s="164"/>
      <c r="AO139" s="67"/>
      <c r="AP139" s="166"/>
      <c r="AQ139" s="99"/>
      <c r="AR139" s="99"/>
    </row>
    <row r="140" s="152" customFormat="1" ht="18.95" customHeight="1" spans="1:44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2"/>
        <v>0</v>
      </c>
      <c r="J140" s="160"/>
      <c r="K140" s="160"/>
      <c r="L140" s="160"/>
      <c r="M140" s="160"/>
      <c r="N140" s="161"/>
      <c r="O140" s="160"/>
      <c r="P140" s="160"/>
      <c r="Q140" s="161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1"/>
      <c r="AE140" s="160"/>
      <c r="AF140" s="161"/>
      <c r="AG140" s="160"/>
      <c r="AH140" s="160"/>
      <c r="AI140" s="160"/>
      <c r="AJ140" s="161"/>
      <c r="AK140" s="161"/>
      <c r="AL140" s="161"/>
      <c r="AM140" s="161"/>
      <c r="AN140" s="161"/>
      <c r="AO140" s="65"/>
      <c r="AP140" s="167"/>
      <c r="AQ140" s="32"/>
      <c r="AR140" s="32"/>
    </row>
    <row r="141" s="151" customFormat="1" ht="18.95" customHeight="1" spans="1:44">
      <c r="A141" s="33">
        <f>MAX(A$4:$A140)+1</f>
        <v>65</v>
      </c>
      <c r="B141" s="32" t="s">
        <v>297</v>
      </c>
      <c r="C141" s="35" t="s">
        <v>242</v>
      </c>
      <c r="D141" s="47" t="s">
        <v>351</v>
      </c>
      <c r="E141" s="37">
        <v>380</v>
      </c>
      <c r="F141" s="48" t="s">
        <v>45</v>
      </c>
      <c r="G141" s="39">
        <f>E141+I141-I142</f>
        <v>380</v>
      </c>
      <c r="H141" s="40" t="s">
        <v>46</v>
      </c>
      <c r="I141" s="40">
        <f t="shared" si="22"/>
        <v>0</v>
      </c>
      <c r="J141" s="163"/>
      <c r="K141" s="163"/>
      <c r="L141" s="163"/>
      <c r="M141" s="163"/>
      <c r="N141" s="164"/>
      <c r="O141" s="163"/>
      <c r="P141" s="163"/>
      <c r="Q141" s="164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4"/>
      <c r="AE141" s="163"/>
      <c r="AF141" s="164"/>
      <c r="AG141" s="163"/>
      <c r="AH141" s="163"/>
      <c r="AI141" s="163"/>
      <c r="AJ141" s="164"/>
      <c r="AK141" s="164"/>
      <c r="AL141" s="164"/>
      <c r="AM141" s="164"/>
      <c r="AN141" s="164"/>
      <c r="AO141" s="67"/>
      <c r="AP141" s="166"/>
      <c r="AQ141" s="99"/>
      <c r="AR141" s="99"/>
    </row>
    <row r="142" s="152" customFormat="1" ht="18.95" customHeight="1" spans="1:44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2"/>
        <v>0</v>
      </c>
      <c r="J142" s="160"/>
      <c r="K142" s="160"/>
      <c r="L142" s="160"/>
      <c r="M142" s="160"/>
      <c r="N142" s="161"/>
      <c r="O142" s="160"/>
      <c r="P142" s="160"/>
      <c r="Q142" s="161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1"/>
      <c r="AE142" s="160"/>
      <c r="AF142" s="161"/>
      <c r="AG142" s="160"/>
      <c r="AH142" s="160"/>
      <c r="AI142" s="160"/>
      <c r="AJ142" s="161"/>
      <c r="AK142" s="161"/>
      <c r="AL142" s="161"/>
      <c r="AM142" s="161"/>
      <c r="AN142" s="161"/>
      <c r="AO142" s="65"/>
      <c r="AP142" s="167"/>
      <c r="AQ142" s="32"/>
      <c r="AR142" s="32"/>
    </row>
    <row r="143" s="151" customFormat="1" ht="18" customHeight="1" spans="1:44">
      <c r="A143" s="33">
        <f>MAX(A$4:$A142)+1</f>
        <v>66</v>
      </c>
      <c r="B143" s="32" t="s">
        <v>297</v>
      </c>
      <c r="C143" s="35" t="s">
        <v>330</v>
      </c>
      <c r="D143" s="47" t="s">
        <v>351</v>
      </c>
      <c r="E143" s="37">
        <v>255</v>
      </c>
      <c r="F143" s="48" t="s">
        <v>45</v>
      </c>
      <c r="G143" s="39">
        <f t="shared" ref="G143:G147" si="25">E143+I143-I144</f>
        <v>255</v>
      </c>
      <c r="H143" s="40" t="s">
        <v>46</v>
      </c>
      <c r="I143" s="40">
        <f t="shared" si="22"/>
        <v>0</v>
      </c>
      <c r="J143" s="163"/>
      <c r="K143" s="163"/>
      <c r="L143" s="163"/>
      <c r="M143" s="163"/>
      <c r="N143" s="164"/>
      <c r="O143" s="163"/>
      <c r="P143" s="163"/>
      <c r="Q143" s="164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4"/>
      <c r="AE143" s="163"/>
      <c r="AF143" s="164"/>
      <c r="AG143" s="163"/>
      <c r="AH143" s="163"/>
      <c r="AI143" s="163"/>
      <c r="AJ143" s="164"/>
      <c r="AK143" s="164"/>
      <c r="AL143" s="164"/>
      <c r="AM143" s="164"/>
      <c r="AN143" s="164"/>
      <c r="AO143" s="67"/>
      <c r="AP143" s="166"/>
      <c r="AQ143" s="99"/>
      <c r="AR143" s="99"/>
    </row>
    <row r="144" s="152" customFormat="1" ht="18" customHeight="1" spans="1:44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ref="I144:I150" si="26">SUM(J144:AO144)</f>
        <v>0</v>
      </c>
      <c r="J144" s="160"/>
      <c r="K144" s="160"/>
      <c r="L144" s="160"/>
      <c r="M144" s="160"/>
      <c r="N144" s="161"/>
      <c r="O144" s="160"/>
      <c r="P144" s="160"/>
      <c r="Q144" s="161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1"/>
      <c r="AE144" s="160"/>
      <c r="AF144" s="161"/>
      <c r="AG144" s="160"/>
      <c r="AH144" s="160"/>
      <c r="AI144" s="160"/>
      <c r="AJ144" s="161"/>
      <c r="AK144" s="161"/>
      <c r="AL144" s="161"/>
      <c r="AM144" s="161"/>
      <c r="AN144" s="161"/>
      <c r="AO144" s="65"/>
      <c r="AP144" s="167"/>
      <c r="AQ144" s="32"/>
      <c r="AR144" s="32"/>
    </row>
    <row r="145" s="151" customFormat="1" ht="18.95" customHeight="1" spans="1:44">
      <c r="A145" s="33">
        <f>MAX(A$4:$A144)+1</f>
        <v>67</v>
      </c>
      <c r="B145" s="32" t="s">
        <v>299</v>
      </c>
      <c r="C145" s="35" t="s">
        <v>341</v>
      </c>
      <c r="D145" s="47" t="s">
        <v>351</v>
      </c>
      <c r="E145" s="37">
        <v>1696</v>
      </c>
      <c r="F145" s="48" t="s">
        <v>45</v>
      </c>
      <c r="G145" s="39">
        <f t="shared" si="25"/>
        <v>1696</v>
      </c>
      <c r="H145" s="40" t="s">
        <v>46</v>
      </c>
      <c r="I145" s="40">
        <f t="shared" si="26"/>
        <v>0</v>
      </c>
      <c r="J145" s="163"/>
      <c r="K145" s="163"/>
      <c r="L145" s="163"/>
      <c r="M145" s="163"/>
      <c r="N145" s="164"/>
      <c r="O145" s="163"/>
      <c r="P145" s="163"/>
      <c r="Q145" s="164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4"/>
      <c r="AE145" s="163"/>
      <c r="AF145" s="164"/>
      <c r="AG145" s="163"/>
      <c r="AH145" s="163"/>
      <c r="AI145" s="163"/>
      <c r="AJ145" s="164"/>
      <c r="AK145" s="164"/>
      <c r="AL145" s="164"/>
      <c r="AM145" s="164"/>
      <c r="AN145" s="164"/>
      <c r="AO145" s="67"/>
      <c r="AP145" s="166"/>
      <c r="AQ145" s="99"/>
      <c r="AR145" s="99"/>
    </row>
    <row r="146" s="152" customFormat="1" ht="18.95" customHeight="1" spans="1:44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160"/>
      <c r="K146" s="160"/>
      <c r="L146" s="160"/>
      <c r="M146" s="160"/>
      <c r="N146" s="161"/>
      <c r="O146" s="160"/>
      <c r="P146" s="160"/>
      <c r="Q146" s="161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1"/>
      <c r="AE146" s="160"/>
      <c r="AF146" s="161"/>
      <c r="AG146" s="160"/>
      <c r="AH146" s="160"/>
      <c r="AI146" s="160"/>
      <c r="AJ146" s="161"/>
      <c r="AK146" s="161"/>
      <c r="AL146" s="161"/>
      <c r="AM146" s="161"/>
      <c r="AN146" s="161"/>
      <c r="AO146" s="65"/>
      <c r="AP146" s="167"/>
      <c r="AQ146" s="32"/>
      <c r="AR146" s="32"/>
    </row>
    <row r="147" s="151" customFormat="1" ht="18.95" customHeight="1" spans="1:44">
      <c r="A147" s="33">
        <f>MAX(A$4:$A146)+1</f>
        <v>68</v>
      </c>
      <c r="B147" s="32" t="s">
        <v>25</v>
      </c>
      <c r="C147" s="35" t="s">
        <v>303</v>
      </c>
      <c r="D147" s="133" t="s">
        <v>67</v>
      </c>
      <c r="E147" s="37">
        <v>738</v>
      </c>
      <c r="F147" s="48" t="s">
        <v>45</v>
      </c>
      <c r="G147" s="39">
        <f t="shared" si="25"/>
        <v>738</v>
      </c>
      <c r="H147" s="40" t="s">
        <v>46</v>
      </c>
      <c r="I147" s="40">
        <f t="shared" si="26"/>
        <v>0</v>
      </c>
      <c r="J147" s="163"/>
      <c r="K147" s="163"/>
      <c r="L147" s="163"/>
      <c r="M147" s="163"/>
      <c r="N147" s="164"/>
      <c r="O147" s="163"/>
      <c r="P147" s="163"/>
      <c r="Q147" s="164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4"/>
      <c r="AE147" s="163"/>
      <c r="AF147" s="164"/>
      <c r="AG147" s="163"/>
      <c r="AH147" s="163"/>
      <c r="AI147" s="163"/>
      <c r="AJ147" s="164"/>
      <c r="AK147" s="164"/>
      <c r="AL147" s="164"/>
      <c r="AM147" s="164"/>
      <c r="AN147" s="164"/>
      <c r="AO147" s="67"/>
      <c r="AP147" s="166"/>
      <c r="AQ147" s="99"/>
      <c r="AR147" s="99"/>
    </row>
    <row r="148" s="152" customFormat="1" ht="18.95" customHeight="1" spans="1:44">
      <c r="A148" s="41"/>
      <c r="B148" s="32"/>
      <c r="C148" s="42"/>
      <c r="D148" s="133"/>
      <c r="E148" s="43"/>
      <c r="F148" s="49"/>
      <c r="G148" s="45"/>
      <c r="H148" s="46" t="s">
        <v>47</v>
      </c>
      <c r="I148" s="46">
        <f t="shared" si="26"/>
        <v>0</v>
      </c>
      <c r="J148" s="160"/>
      <c r="K148" s="160"/>
      <c r="L148" s="160"/>
      <c r="M148" s="160"/>
      <c r="N148" s="161"/>
      <c r="O148" s="160"/>
      <c r="P148" s="160"/>
      <c r="Q148" s="161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1"/>
      <c r="AE148" s="160"/>
      <c r="AF148" s="161"/>
      <c r="AG148" s="160"/>
      <c r="AH148" s="160"/>
      <c r="AI148" s="160"/>
      <c r="AJ148" s="161"/>
      <c r="AK148" s="161"/>
      <c r="AL148" s="161"/>
      <c r="AM148" s="161"/>
      <c r="AN148" s="161"/>
      <c r="AO148" s="65"/>
      <c r="AP148" s="167"/>
      <c r="AQ148" s="32"/>
      <c r="AR148" s="32"/>
    </row>
    <row r="149" s="151" customFormat="1" ht="18.95" customHeight="1" spans="1:44">
      <c r="A149" s="33">
        <f>MAX(A$4:$A148)+1</f>
        <v>69</v>
      </c>
      <c r="B149" s="32" t="s">
        <v>25</v>
      </c>
      <c r="C149" s="35" t="s">
        <v>304</v>
      </c>
      <c r="D149" s="133" t="s">
        <v>67</v>
      </c>
      <c r="E149" s="37">
        <v>0</v>
      </c>
      <c r="F149" s="48" t="s">
        <v>45</v>
      </c>
      <c r="G149" s="39">
        <f>E149+I149-I150</f>
        <v>45</v>
      </c>
      <c r="H149" s="40" t="s">
        <v>46</v>
      </c>
      <c r="I149" s="40">
        <f t="shared" si="26"/>
        <v>1545</v>
      </c>
      <c r="J149" s="163"/>
      <c r="K149" s="163"/>
      <c r="L149" s="163"/>
      <c r="M149" s="163"/>
      <c r="N149" s="164"/>
      <c r="O149" s="163"/>
      <c r="P149" s="163"/>
      <c r="Q149" s="164"/>
      <c r="R149" s="163"/>
      <c r="S149" s="163"/>
      <c r="T149" s="163"/>
      <c r="U149" s="163"/>
      <c r="V149" s="163"/>
      <c r="W149" s="163"/>
      <c r="X149" s="163"/>
      <c r="Y149" s="163">
        <v>1545</v>
      </c>
      <c r="Z149" s="163"/>
      <c r="AA149" s="163"/>
      <c r="AB149" s="163"/>
      <c r="AC149" s="163"/>
      <c r="AD149" s="164"/>
      <c r="AE149" s="163"/>
      <c r="AF149" s="164"/>
      <c r="AG149" s="163"/>
      <c r="AH149" s="163"/>
      <c r="AI149" s="163"/>
      <c r="AJ149" s="164"/>
      <c r="AK149" s="164"/>
      <c r="AL149" s="164"/>
      <c r="AM149" s="164"/>
      <c r="AN149" s="164"/>
      <c r="AO149" s="67"/>
      <c r="AP149" s="166"/>
      <c r="AQ149" s="99"/>
      <c r="AR149" s="99"/>
    </row>
    <row r="150" s="152" customFormat="1" ht="18.95" customHeight="1" spans="1:44">
      <c r="A150" s="41"/>
      <c r="B150" s="32"/>
      <c r="C150" s="42"/>
      <c r="D150" s="133"/>
      <c r="E150" s="43"/>
      <c r="F150" s="49"/>
      <c r="G150" s="45"/>
      <c r="H150" s="46" t="s">
        <v>47</v>
      </c>
      <c r="I150" s="46">
        <f t="shared" si="26"/>
        <v>1500</v>
      </c>
      <c r="J150" s="160"/>
      <c r="K150" s="160"/>
      <c r="L150" s="160"/>
      <c r="M150" s="160"/>
      <c r="N150" s="161"/>
      <c r="O150" s="160"/>
      <c r="P150" s="160"/>
      <c r="Q150" s="161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>
        <v>1500</v>
      </c>
      <c r="AD150" s="161"/>
      <c r="AE150" s="160"/>
      <c r="AF150" s="161"/>
      <c r="AG150" s="160"/>
      <c r="AH150" s="160"/>
      <c r="AI150" s="160"/>
      <c r="AJ150" s="161"/>
      <c r="AK150" s="161"/>
      <c r="AL150" s="161"/>
      <c r="AM150" s="161"/>
      <c r="AN150" s="161"/>
      <c r="AO150" s="65"/>
      <c r="AP150" s="167"/>
      <c r="AQ150" s="32"/>
      <c r="AR150" s="32"/>
    </row>
    <row r="151" s="151" customFormat="1" ht="18.95" customHeight="1" spans="1:44">
      <c r="A151" s="33">
        <f>MAX(A$4:$A148)+1</f>
        <v>69</v>
      </c>
      <c r="B151" s="32" t="s">
        <v>25</v>
      </c>
      <c r="C151" s="35" t="s">
        <v>307</v>
      </c>
      <c r="D151" s="133" t="s">
        <v>67</v>
      </c>
      <c r="E151" s="37">
        <v>230</v>
      </c>
      <c r="F151" s="48" t="s">
        <v>45</v>
      </c>
      <c r="G151" s="39">
        <f t="shared" ref="G151:G155" si="27">E151+I151-I152</f>
        <v>230</v>
      </c>
      <c r="H151" s="40" t="s">
        <v>46</v>
      </c>
      <c r="I151" s="40">
        <f t="shared" ref="I151:I175" si="28">SUM(J151:AO151)</f>
        <v>0</v>
      </c>
      <c r="J151" s="163"/>
      <c r="K151" s="163"/>
      <c r="L151" s="163"/>
      <c r="M151" s="163"/>
      <c r="N151" s="164"/>
      <c r="O151" s="163"/>
      <c r="P151" s="163"/>
      <c r="Q151" s="164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4"/>
      <c r="AE151" s="163"/>
      <c r="AF151" s="164"/>
      <c r="AG151" s="163"/>
      <c r="AH151" s="163"/>
      <c r="AI151" s="163"/>
      <c r="AJ151" s="164"/>
      <c r="AK151" s="164"/>
      <c r="AL151" s="164"/>
      <c r="AM151" s="164"/>
      <c r="AN151" s="164"/>
      <c r="AO151" s="67"/>
      <c r="AP151" s="166"/>
      <c r="AQ151" s="99"/>
      <c r="AR151" s="99"/>
    </row>
    <row r="152" s="152" customFormat="1" ht="18.95" customHeight="1" spans="1:44">
      <c r="A152" s="41"/>
      <c r="B152" s="32"/>
      <c r="C152" s="42"/>
      <c r="D152" s="133"/>
      <c r="E152" s="43"/>
      <c r="F152" s="49"/>
      <c r="G152" s="45"/>
      <c r="H152" s="46" t="s">
        <v>47</v>
      </c>
      <c r="I152" s="46">
        <f t="shared" si="28"/>
        <v>0</v>
      </c>
      <c r="J152" s="160"/>
      <c r="K152" s="160"/>
      <c r="L152" s="160"/>
      <c r="M152" s="160"/>
      <c r="N152" s="161"/>
      <c r="O152" s="160"/>
      <c r="P152" s="160"/>
      <c r="Q152" s="161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1"/>
      <c r="AE152" s="160"/>
      <c r="AF152" s="161"/>
      <c r="AG152" s="160"/>
      <c r="AH152" s="160"/>
      <c r="AI152" s="160"/>
      <c r="AJ152" s="161"/>
      <c r="AK152" s="161"/>
      <c r="AL152" s="161"/>
      <c r="AM152" s="161"/>
      <c r="AN152" s="161"/>
      <c r="AO152" s="65"/>
      <c r="AP152" s="167"/>
      <c r="AQ152" s="32"/>
      <c r="AR152" s="32"/>
    </row>
    <row r="153" s="151" customFormat="1" ht="18.95" customHeight="1" spans="1:44">
      <c r="A153" s="33">
        <f>MAX(A$4:$A152)+1</f>
        <v>70</v>
      </c>
      <c r="B153" s="32" t="s">
        <v>25</v>
      </c>
      <c r="C153" s="35" t="s">
        <v>352</v>
      </c>
      <c r="D153" s="133" t="s">
        <v>67</v>
      </c>
      <c r="E153" s="37">
        <v>375</v>
      </c>
      <c r="F153" s="48" t="s">
        <v>45</v>
      </c>
      <c r="G153" s="39">
        <f t="shared" si="27"/>
        <v>375</v>
      </c>
      <c r="H153" s="40" t="s">
        <v>46</v>
      </c>
      <c r="I153" s="40">
        <f t="shared" si="28"/>
        <v>0</v>
      </c>
      <c r="J153" s="163"/>
      <c r="K153" s="163"/>
      <c r="L153" s="163"/>
      <c r="M153" s="163"/>
      <c r="N153" s="164"/>
      <c r="O153" s="163"/>
      <c r="P153" s="163"/>
      <c r="Q153" s="164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4"/>
      <c r="AE153" s="163"/>
      <c r="AF153" s="164"/>
      <c r="AG153" s="163"/>
      <c r="AH153" s="163"/>
      <c r="AI153" s="163"/>
      <c r="AJ153" s="164"/>
      <c r="AK153" s="164"/>
      <c r="AL153" s="164"/>
      <c r="AM153" s="164"/>
      <c r="AN153" s="164"/>
      <c r="AO153" s="67"/>
      <c r="AP153" s="166"/>
      <c r="AQ153" s="99"/>
      <c r="AR153" s="99"/>
    </row>
    <row r="154" s="152" customFormat="1" ht="18.95" customHeight="1" spans="1:44">
      <c r="A154" s="41"/>
      <c r="B154" s="32"/>
      <c r="C154" s="42"/>
      <c r="D154" s="133"/>
      <c r="E154" s="43"/>
      <c r="F154" s="49"/>
      <c r="G154" s="45"/>
      <c r="H154" s="46" t="s">
        <v>47</v>
      </c>
      <c r="I154" s="46">
        <f t="shared" si="28"/>
        <v>0</v>
      </c>
      <c r="J154" s="160"/>
      <c r="K154" s="160"/>
      <c r="L154" s="160"/>
      <c r="M154" s="160"/>
      <c r="N154" s="161"/>
      <c r="O154" s="160"/>
      <c r="P154" s="160"/>
      <c r="Q154" s="161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1"/>
      <c r="AE154" s="160"/>
      <c r="AF154" s="161"/>
      <c r="AG154" s="160"/>
      <c r="AH154" s="160"/>
      <c r="AI154" s="160"/>
      <c r="AJ154" s="161"/>
      <c r="AK154" s="161"/>
      <c r="AL154" s="161"/>
      <c r="AM154" s="161"/>
      <c r="AN154" s="161"/>
      <c r="AO154" s="65"/>
      <c r="AP154" s="167"/>
      <c r="AQ154" s="32"/>
      <c r="AR154" s="32"/>
    </row>
    <row r="155" s="151" customFormat="1" ht="18.95" customHeight="1" spans="1:44">
      <c r="A155" s="33">
        <f>MAX(A$4:$A154)+1</f>
        <v>71</v>
      </c>
      <c r="B155" s="32" t="s">
        <v>25</v>
      </c>
      <c r="C155" s="35" t="s">
        <v>313</v>
      </c>
      <c r="D155" s="133" t="s">
        <v>67</v>
      </c>
      <c r="E155" s="37">
        <v>1345</v>
      </c>
      <c r="F155" s="48" t="s">
        <v>45</v>
      </c>
      <c r="G155" s="39">
        <f t="shared" si="27"/>
        <v>1320</v>
      </c>
      <c r="H155" s="40" t="s">
        <v>46</v>
      </c>
      <c r="I155" s="40">
        <f t="shared" si="28"/>
        <v>0</v>
      </c>
      <c r="J155" s="163"/>
      <c r="K155" s="163"/>
      <c r="L155" s="163"/>
      <c r="M155" s="163"/>
      <c r="N155" s="164"/>
      <c r="O155" s="163"/>
      <c r="P155" s="163"/>
      <c r="Q155" s="164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4"/>
      <c r="AE155" s="163"/>
      <c r="AF155" s="164"/>
      <c r="AG155" s="163"/>
      <c r="AH155" s="163"/>
      <c r="AI155" s="163"/>
      <c r="AJ155" s="164"/>
      <c r="AK155" s="164"/>
      <c r="AL155" s="164"/>
      <c r="AM155" s="164"/>
      <c r="AN155" s="164"/>
      <c r="AO155" s="67"/>
      <c r="AP155" s="166"/>
      <c r="AQ155" s="99"/>
      <c r="AR155" s="99"/>
    </row>
    <row r="156" s="152" customFormat="1" ht="18.95" customHeight="1" spans="1:44">
      <c r="A156" s="41"/>
      <c r="B156" s="32"/>
      <c r="C156" s="42"/>
      <c r="D156" s="133"/>
      <c r="E156" s="43"/>
      <c r="F156" s="49"/>
      <c r="G156" s="45"/>
      <c r="H156" s="46" t="s">
        <v>47</v>
      </c>
      <c r="I156" s="46">
        <f t="shared" si="28"/>
        <v>25</v>
      </c>
      <c r="J156" s="160"/>
      <c r="K156" s="160"/>
      <c r="L156" s="160"/>
      <c r="M156" s="160"/>
      <c r="N156" s="161"/>
      <c r="O156" s="160"/>
      <c r="P156" s="160"/>
      <c r="Q156" s="161"/>
      <c r="R156" s="160">
        <v>25</v>
      </c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1"/>
      <c r="AE156" s="160"/>
      <c r="AF156" s="161"/>
      <c r="AG156" s="160"/>
      <c r="AH156" s="160"/>
      <c r="AI156" s="160"/>
      <c r="AJ156" s="161"/>
      <c r="AK156" s="161"/>
      <c r="AL156" s="161"/>
      <c r="AM156" s="161"/>
      <c r="AN156" s="161"/>
      <c r="AO156" s="65"/>
      <c r="AP156" s="167"/>
      <c r="AQ156" s="32"/>
      <c r="AR156" s="32"/>
    </row>
    <row r="157" s="151" customFormat="1" ht="18.95" customHeight="1" spans="1:44">
      <c r="A157" s="33">
        <f>MAX(A$4:$A156)+1</f>
        <v>72</v>
      </c>
      <c r="B157" s="32" t="s">
        <v>25</v>
      </c>
      <c r="C157" s="35" t="s">
        <v>317</v>
      </c>
      <c r="D157" s="133" t="s">
        <v>67</v>
      </c>
      <c r="E157" s="37">
        <v>1620</v>
      </c>
      <c r="F157" s="48" t="s">
        <v>45</v>
      </c>
      <c r="G157" s="39">
        <f t="shared" ref="G157:G161" si="29">E157+I157-I158</f>
        <v>1620</v>
      </c>
      <c r="H157" s="40" t="s">
        <v>46</v>
      </c>
      <c r="I157" s="40">
        <f t="shared" si="28"/>
        <v>0</v>
      </c>
      <c r="J157" s="163"/>
      <c r="K157" s="163"/>
      <c r="L157" s="163"/>
      <c r="M157" s="163"/>
      <c r="N157" s="164"/>
      <c r="O157" s="163"/>
      <c r="P157" s="163"/>
      <c r="Q157" s="164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4"/>
      <c r="AE157" s="163"/>
      <c r="AF157" s="164"/>
      <c r="AG157" s="163"/>
      <c r="AH157" s="163"/>
      <c r="AI157" s="163"/>
      <c r="AJ157" s="164"/>
      <c r="AK157" s="164"/>
      <c r="AL157" s="164"/>
      <c r="AM157" s="164"/>
      <c r="AN157" s="164"/>
      <c r="AO157" s="67"/>
      <c r="AP157" s="166"/>
      <c r="AQ157" s="99"/>
      <c r="AR157" s="99"/>
    </row>
    <row r="158" s="152" customFormat="1" ht="18.95" customHeight="1" spans="1:44">
      <c r="A158" s="41"/>
      <c r="B158" s="32"/>
      <c r="C158" s="42"/>
      <c r="D158" s="133"/>
      <c r="E158" s="43"/>
      <c r="F158" s="49"/>
      <c r="G158" s="45"/>
      <c r="H158" s="46" t="s">
        <v>47</v>
      </c>
      <c r="I158" s="46">
        <f t="shared" si="28"/>
        <v>0</v>
      </c>
      <c r="J158" s="160"/>
      <c r="K158" s="160"/>
      <c r="L158" s="160"/>
      <c r="M158" s="160"/>
      <c r="N158" s="161"/>
      <c r="O158" s="160"/>
      <c r="P158" s="160"/>
      <c r="Q158" s="161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1"/>
      <c r="AE158" s="160"/>
      <c r="AF158" s="161"/>
      <c r="AG158" s="160"/>
      <c r="AH158" s="160"/>
      <c r="AI158" s="160"/>
      <c r="AJ158" s="161"/>
      <c r="AK158" s="161"/>
      <c r="AL158" s="161"/>
      <c r="AM158" s="161"/>
      <c r="AN158" s="161"/>
      <c r="AO158" s="65"/>
      <c r="AP158" s="167"/>
      <c r="AQ158" s="32"/>
      <c r="AR158" s="32"/>
    </row>
    <row r="159" s="151" customFormat="1" ht="18.95" customHeight="1" spans="1:44">
      <c r="A159" s="33">
        <f>MAX(A$4:$A158)+1</f>
        <v>73</v>
      </c>
      <c r="B159" s="32" t="s">
        <v>25</v>
      </c>
      <c r="C159" s="35" t="s">
        <v>353</v>
      </c>
      <c r="D159" s="133" t="s">
        <v>67</v>
      </c>
      <c r="E159" s="37">
        <v>1054</v>
      </c>
      <c r="F159" s="48" t="s">
        <v>45</v>
      </c>
      <c r="G159" s="39">
        <f t="shared" si="29"/>
        <v>1054</v>
      </c>
      <c r="H159" s="40" t="s">
        <v>46</v>
      </c>
      <c r="I159" s="40">
        <f t="shared" si="28"/>
        <v>0</v>
      </c>
      <c r="J159" s="163"/>
      <c r="K159" s="163"/>
      <c r="L159" s="163"/>
      <c r="M159" s="163"/>
      <c r="N159" s="164"/>
      <c r="O159" s="163"/>
      <c r="P159" s="163"/>
      <c r="Q159" s="164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4"/>
      <c r="AE159" s="163"/>
      <c r="AF159" s="164"/>
      <c r="AG159" s="163"/>
      <c r="AH159" s="163"/>
      <c r="AI159" s="163"/>
      <c r="AJ159" s="164"/>
      <c r="AK159" s="164"/>
      <c r="AL159" s="164"/>
      <c r="AM159" s="164"/>
      <c r="AN159" s="164"/>
      <c r="AO159" s="67"/>
      <c r="AP159" s="166"/>
      <c r="AQ159" s="99"/>
      <c r="AR159" s="99"/>
    </row>
    <row r="160" s="152" customFormat="1" ht="18.95" customHeight="1" spans="1:44">
      <c r="A160" s="41"/>
      <c r="B160" s="32"/>
      <c r="C160" s="42"/>
      <c r="D160" s="133"/>
      <c r="E160" s="43"/>
      <c r="F160" s="49"/>
      <c r="G160" s="45"/>
      <c r="H160" s="46" t="s">
        <v>47</v>
      </c>
      <c r="I160" s="46">
        <f t="shared" si="28"/>
        <v>0</v>
      </c>
      <c r="J160" s="160"/>
      <c r="K160" s="160"/>
      <c r="L160" s="160"/>
      <c r="M160" s="160"/>
      <c r="N160" s="161"/>
      <c r="O160" s="160"/>
      <c r="P160" s="160"/>
      <c r="Q160" s="161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1"/>
      <c r="AE160" s="160"/>
      <c r="AF160" s="161"/>
      <c r="AG160" s="160"/>
      <c r="AH160" s="160"/>
      <c r="AI160" s="160"/>
      <c r="AJ160" s="161"/>
      <c r="AK160" s="161"/>
      <c r="AL160" s="161"/>
      <c r="AM160" s="161"/>
      <c r="AN160" s="161"/>
      <c r="AO160" s="65"/>
      <c r="AP160" s="167"/>
      <c r="AQ160" s="32"/>
      <c r="AR160" s="32"/>
    </row>
    <row r="161" s="151" customFormat="1" ht="18.95" customHeight="1" spans="1:44">
      <c r="A161" s="33">
        <f>MAX(A$4:$A160)+1</f>
        <v>74</v>
      </c>
      <c r="B161" s="32" t="s">
        <v>25</v>
      </c>
      <c r="C161" s="35" t="s">
        <v>354</v>
      </c>
      <c r="D161" s="133" t="s">
        <v>67</v>
      </c>
      <c r="E161" s="37">
        <v>7688</v>
      </c>
      <c r="F161" s="48" t="s">
        <v>45</v>
      </c>
      <c r="G161" s="39">
        <f t="shared" si="29"/>
        <v>7688</v>
      </c>
      <c r="H161" s="40" t="s">
        <v>46</v>
      </c>
      <c r="I161" s="40">
        <f t="shared" si="28"/>
        <v>0</v>
      </c>
      <c r="J161" s="163"/>
      <c r="K161" s="163"/>
      <c r="L161" s="163"/>
      <c r="M161" s="163"/>
      <c r="N161" s="164"/>
      <c r="O161" s="163"/>
      <c r="P161" s="163"/>
      <c r="Q161" s="164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4"/>
      <c r="AE161" s="163"/>
      <c r="AF161" s="164"/>
      <c r="AG161" s="163"/>
      <c r="AH161" s="163"/>
      <c r="AI161" s="163"/>
      <c r="AJ161" s="164"/>
      <c r="AK161" s="164"/>
      <c r="AL161" s="164"/>
      <c r="AM161" s="164"/>
      <c r="AN161" s="164"/>
      <c r="AO161" s="67"/>
      <c r="AP161" s="166"/>
      <c r="AQ161" s="99"/>
      <c r="AR161" s="99"/>
    </row>
    <row r="162" s="152" customFormat="1" ht="18.95" customHeight="1" spans="1:44">
      <c r="A162" s="41"/>
      <c r="B162" s="32"/>
      <c r="C162" s="42"/>
      <c r="D162" s="133"/>
      <c r="E162" s="43"/>
      <c r="F162" s="49"/>
      <c r="G162" s="45"/>
      <c r="H162" s="46" t="s">
        <v>47</v>
      </c>
      <c r="I162" s="46">
        <f t="shared" si="28"/>
        <v>0</v>
      </c>
      <c r="J162" s="160"/>
      <c r="K162" s="160"/>
      <c r="L162" s="160"/>
      <c r="M162" s="160"/>
      <c r="N162" s="161"/>
      <c r="O162" s="160"/>
      <c r="P162" s="160"/>
      <c r="Q162" s="161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1"/>
      <c r="AE162" s="160"/>
      <c r="AF162" s="161"/>
      <c r="AG162" s="160"/>
      <c r="AH162" s="160"/>
      <c r="AI162" s="160"/>
      <c r="AJ162" s="161"/>
      <c r="AK162" s="161"/>
      <c r="AL162" s="161"/>
      <c r="AM162" s="161"/>
      <c r="AN162" s="161"/>
      <c r="AO162" s="65"/>
      <c r="AP162" s="167"/>
      <c r="AQ162" s="32"/>
      <c r="AR162" s="32"/>
    </row>
    <row r="163" s="151" customFormat="1" ht="18.95" customHeight="1" spans="1:44">
      <c r="A163" s="33">
        <f>MAX(A$4:$A162)+1</f>
        <v>75</v>
      </c>
      <c r="B163" s="32" t="s">
        <v>25</v>
      </c>
      <c r="C163" s="35" t="s">
        <v>323</v>
      </c>
      <c r="D163" s="133" t="s">
        <v>67</v>
      </c>
      <c r="E163" s="37">
        <v>11935</v>
      </c>
      <c r="F163" s="48" t="s">
        <v>45</v>
      </c>
      <c r="G163" s="39">
        <f t="shared" ref="G163:G167" si="30">E163+I163-I164</f>
        <v>11935</v>
      </c>
      <c r="H163" s="40" t="s">
        <v>46</v>
      </c>
      <c r="I163" s="40">
        <f t="shared" si="28"/>
        <v>0</v>
      </c>
      <c r="J163" s="163"/>
      <c r="K163" s="163"/>
      <c r="L163" s="163"/>
      <c r="M163" s="163"/>
      <c r="N163" s="164"/>
      <c r="O163" s="163"/>
      <c r="P163" s="163"/>
      <c r="Q163" s="164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4"/>
      <c r="AE163" s="163"/>
      <c r="AF163" s="164"/>
      <c r="AG163" s="163"/>
      <c r="AH163" s="163"/>
      <c r="AI163" s="163"/>
      <c r="AJ163" s="164"/>
      <c r="AK163" s="164"/>
      <c r="AL163" s="164"/>
      <c r="AM163" s="164"/>
      <c r="AN163" s="164"/>
      <c r="AO163" s="67"/>
      <c r="AP163" s="166"/>
      <c r="AQ163" s="99"/>
      <c r="AR163" s="99"/>
    </row>
    <row r="164" s="152" customFormat="1" ht="18.95" customHeight="1" spans="1:44">
      <c r="A164" s="41"/>
      <c r="B164" s="32"/>
      <c r="C164" s="42"/>
      <c r="D164" s="133"/>
      <c r="E164" s="43"/>
      <c r="F164" s="49"/>
      <c r="G164" s="45"/>
      <c r="H164" s="46" t="s">
        <v>47</v>
      </c>
      <c r="I164" s="46">
        <f t="shared" si="28"/>
        <v>0</v>
      </c>
      <c r="J164" s="160"/>
      <c r="K164" s="160"/>
      <c r="L164" s="160"/>
      <c r="M164" s="160"/>
      <c r="N164" s="161"/>
      <c r="O164" s="160"/>
      <c r="P164" s="160"/>
      <c r="Q164" s="161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1"/>
      <c r="AE164" s="160"/>
      <c r="AF164" s="161"/>
      <c r="AG164" s="160"/>
      <c r="AH164" s="160"/>
      <c r="AI164" s="160"/>
      <c r="AJ164" s="161"/>
      <c r="AK164" s="161"/>
      <c r="AL164" s="161"/>
      <c r="AM164" s="161"/>
      <c r="AN164" s="161"/>
      <c r="AO164" s="65"/>
      <c r="AP164" s="167"/>
      <c r="AQ164" s="32"/>
      <c r="AR164" s="32"/>
    </row>
    <row r="165" s="151" customFormat="1" ht="18" customHeight="1" spans="1:44">
      <c r="A165" s="33">
        <f>MAX(A$4:$A164)+1</f>
        <v>76</v>
      </c>
      <c r="B165" s="32" t="s">
        <v>25</v>
      </c>
      <c r="C165" s="35" t="s">
        <v>242</v>
      </c>
      <c r="D165" s="133" t="s">
        <v>67</v>
      </c>
      <c r="E165" s="37">
        <v>876</v>
      </c>
      <c r="F165" s="48" t="s">
        <v>45</v>
      </c>
      <c r="G165" s="39">
        <f t="shared" si="30"/>
        <v>876</v>
      </c>
      <c r="H165" s="40" t="s">
        <v>46</v>
      </c>
      <c r="I165" s="40">
        <f t="shared" si="28"/>
        <v>0</v>
      </c>
      <c r="J165" s="163"/>
      <c r="K165" s="163"/>
      <c r="L165" s="163"/>
      <c r="M165" s="163"/>
      <c r="N165" s="164"/>
      <c r="O165" s="163"/>
      <c r="P165" s="163"/>
      <c r="Q165" s="164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4"/>
      <c r="AE165" s="163"/>
      <c r="AF165" s="164"/>
      <c r="AG165" s="163"/>
      <c r="AH165" s="163"/>
      <c r="AI165" s="163"/>
      <c r="AJ165" s="164"/>
      <c r="AK165" s="164"/>
      <c r="AL165" s="164"/>
      <c r="AM165" s="164"/>
      <c r="AN165" s="164"/>
      <c r="AO165" s="67"/>
      <c r="AP165" s="166"/>
      <c r="AQ165" s="99"/>
      <c r="AR165" s="99"/>
    </row>
    <row r="166" s="152" customFormat="1" ht="19" customHeight="1" spans="1:44">
      <c r="A166" s="41"/>
      <c r="B166" s="32"/>
      <c r="C166" s="42"/>
      <c r="D166" s="133"/>
      <c r="E166" s="43"/>
      <c r="F166" s="49"/>
      <c r="G166" s="45"/>
      <c r="H166" s="46" t="s">
        <v>47</v>
      </c>
      <c r="I166" s="46">
        <f t="shared" si="28"/>
        <v>0</v>
      </c>
      <c r="J166" s="160"/>
      <c r="K166" s="160"/>
      <c r="L166" s="160"/>
      <c r="M166" s="160"/>
      <c r="N166" s="161"/>
      <c r="O166" s="160"/>
      <c r="P166" s="160"/>
      <c r="Q166" s="161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1"/>
      <c r="AE166" s="160"/>
      <c r="AF166" s="161"/>
      <c r="AG166" s="160"/>
      <c r="AH166" s="160"/>
      <c r="AI166" s="160"/>
      <c r="AJ166" s="161"/>
      <c r="AK166" s="161"/>
      <c r="AL166" s="161"/>
      <c r="AM166" s="161"/>
      <c r="AN166" s="161"/>
      <c r="AO166" s="65"/>
      <c r="AP166" s="167"/>
      <c r="AQ166" s="32"/>
      <c r="AR166" s="32"/>
    </row>
    <row r="167" s="151" customFormat="1" ht="18" customHeight="1" spans="1:44">
      <c r="A167" s="33">
        <f>MAX(A$4:$A166)+1</f>
        <v>77</v>
      </c>
      <c r="B167" s="32" t="s">
        <v>25</v>
      </c>
      <c r="C167" s="35" t="s">
        <v>340</v>
      </c>
      <c r="D167" s="133" t="s">
        <v>67</v>
      </c>
      <c r="E167" s="37">
        <v>0</v>
      </c>
      <c r="F167" s="48" t="s">
        <v>45</v>
      </c>
      <c r="G167" s="39">
        <f t="shared" si="30"/>
        <v>445</v>
      </c>
      <c r="H167" s="40" t="s">
        <v>46</v>
      </c>
      <c r="I167" s="40">
        <f t="shared" si="28"/>
        <v>1445</v>
      </c>
      <c r="J167" s="163"/>
      <c r="K167" s="163"/>
      <c r="L167" s="163"/>
      <c r="M167" s="163"/>
      <c r="N167" s="164"/>
      <c r="O167" s="163"/>
      <c r="P167" s="163"/>
      <c r="Q167" s="164"/>
      <c r="R167" s="163"/>
      <c r="S167" s="163"/>
      <c r="T167" s="163"/>
      <c r="U167" s="163"/>
      <c r="V167" s="163"/>
      <c r="W167" s="163"/>
      <c r="X167" s="163"/>
      <c r="Y167" s="163">
        <v>1000</v>
      </c>
      <c r="Z167" s="163">
        <v>445</v>
      </c>
      <c r="AA167" s="163"/>
      <c r="AB167" s="163"/>
      <c r="AC167" s="163"/>
      <c r="AD167" s="164"/>
      <c r="AE167" s="163"/>
      <c r="AF167" s="164"/>
      <c r="AG167" s="163"/>
      <c r="AH167" s="163"/>
      <c r="AI167" s="163"/>
      <c r="AJ167" s="164"/>
      <c r="AK167" s="164"/>
      <c r="AL167" s="164"/>
      <c r="AM167" s="164"/>
      <c r="AN167" s="164"/>
      <c r="AO167" s="67"/>
      <c r="AP167" s="166"/>
      <c r="AQ167" s="99"/>
      <c r="AR167" s="99"/>
    </row>
    <row r="168" s="152" customFormat="1" ht="19" customHeight="1" spans="1:44">
      <c r="A168" s="41"/>
      <c r="B168" s="32"/>
      <c r="C168" s="42"/>
      <c r="D168" s="133"/>
      <c r="E168" s="43"/>
      <c r="F168" s="49"/>
      <c r="G168" s="45"/>
      <c r="H168" s="46" t="s">
        <v>47</v>
      </c>
      <c r="I168" s="46">
        <f t="shared" si="28"/>
        <v>1000</v>
      </c>
      <c r="J168" s="160"/>
      <c r="K168" s="160"/>
      <c r="L168" s="160"/>
      <c r="M168" s="160"/>
      <c r="N168" s="161"/>
      <c r="O168" s="160"/>
      <c r="P168" s="160"/>
      <c r="Q168" s="161"/>
      <c r="R168" s="160"/>
      <c r="S168" s="160"/>
      <c r="T168" s="160"/>
      <c r="U168" s="160"/>
      <c r="V168" s="160"/>
      <c r="W168" s="160"/>
      <c r="X168" s="160"/>
      <c r="Y168" s="160">
        <v>1000</v>
      </c>
      <c r="Z168" s="160"/>
      <c r="AA168" s="160"/>
      <c r="AB168" s="160"/>
      <c r="AC168" s="160"/>
      <c r="AD168" s="161"/>
      <c r="AE168" s="160"/>
      <c r="AF168" s="161"/>
      <c r="AG168" s="160"/>
      <c r="AH168" s="160"/>
      <c r="AI168" s="160"/>
      <c r="AJ168" s="161"/>
      <c r="AK168" s="161"/>
      <c r="AL168" s="161"/>
      <c r="AM168" s="161"/>
      <c r="AN168" s="161"/>
      <c r="AO168" s="65"/>
      <c r="AP168" s="167"/>
      <c r="AQ168" s="32"/>
      <c r="AR168" s="32"/>
    </row>
    <row r="169" s="151" customFormat="1" ht="18" customHeight="1" spans="1:44">
      <c r="A169" s="33">
        <f>MAX(A$4:$A166)+1</f>
        <v>77</v>
      </c>
      <c r="B169" s="32" t="s">
        <v>25</v>
      </c>
      <c r="C169" s="35" t="s">
        <v>355</v>
      </c>
      <c r="D169" s="133" t="s">
        <v>67</v>
      </c>
      <c r="E169" s="37">
        <v>10</v>
      </c>
      <c r="F169" s="48" t="s">
        <v>45</v>
      </c>
      <c r="G169" s="39">
        <f>E169+I169-I170</f>
        <v>10</v>
      </c>
      <c r="H169" s="40" t="s">
        <v>46</v>
      </c>
      <c r="I169" s="40">
        <f t="shared" si="28"/>
        <v>0</v>
      </c>
      <c r="J169" s="163"/>
      <c r="K169" s="163"/>
      <c r="L169" s="163"/>
      <c r="M169" s="163"/>
      <c r="N169" s="164"/>
      <c r="O169" s="163"/>
      <c r="P169" s="163"/>
      <c r="Q169" s="164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4"/>
      <c r="AE169" s="163"/>
      <c r="AF169" s="164"/>
      <c r="AG169" s="163"/>
      <c r="AH169" s="163"/>
      <c r="AI169" s="163"/>
      <c r="AJ169" s="164"/>
      <c r="AK169" s="164"/>
      <c r="AL169" s="164"/>
      <c r="AM169" s="164"/>
      <c r="AN169" s="164"/>
      <c r="AO169" s="67"/>
      <c r="AP169" s="166"/>
      <c r="AQ169" s="99"/>
      <c r="AR169" s="99"/>
    </row>
    <row r="170" s="152" customFormat="1" ht="19" customHeight="1" spans="1:44">
      <c r="A170" s="41"/>
      <c r="B170" s="32"/>
      <c r="C170" s="42"/>
      <c r="D170" s="133"/>
      <c r="E170" s="43"/>
      <c r="F170" s="49"/>
      <c r="G170" s="45"/>
      <c r="H170" s="46" t="s">
        <v>47</v>
      </c>
      <c r="I170" s="46">
        <f t="shared" si="28"/>
        <v>0</v>
      </c>
      <c r="J170" s="160"/>
      <c r="K170" s="160"/>
      <c r="L170" s="160"/>
      <c r="M170" s="160"/>
      <c r="N170" s="161"/>
      <c r="O170" s="160"/>
      <c r="P170" s="160"/>
      <c r="Q170" s="161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1"/>
      <c r="AE170" s="160"/>
      <c r="AF170" s="161"/>
      <c r="AG170" s="160"/>
      <c r="AH170" s="160"/>
      <c r="AI170" s="160"/>
      <c r="AJ170" s="161"/>
      <c r="AK170" s="161"/>
      <c r="AL170" s="161"/>
      <c r="AM170" s="161"/>
      <c r="AN170" s="161"/>
      <c r="AO170" s="65"/>
      <c r="AP170" s="167"/>
      <c r="AQ170" s="32"/>
      <c r="AR170" s="32"/>
    </row>
    <row r="171" s="151" customFormat="1" ht="18.95" customHeight="1" spans="1:44">
      <c r="A171" s="33">
        <f>MAX(A$4:$A166)+1</f>
        <v>77</v>
      </c>
      <c r="B171" s="32" t="s">
        <v>356</v>
      </c>
      <c r="C171" s="35" t="s">
        <v>357</v>
      </c>
      <c r="D171" s="133" t="s">
        <v>67</v>
      </c>
      <c r="E171" s="37">
        <v>48</v>
      </c>
      <c r="F171" s="48" t="s">
        <v>45</v>
      </c>
      <c r="G171" s="39">
        <f>E171+I171-I172</f>
        <v>48</v>
      </c>
      <c r="H171" s="40" t="s">
        <v>46</v>
      </c>
      <c r="I171" s="40">
        <f t="shared" si="28"/>
        <v>0</v>
      </c>
      <c r="J171" s="163"/>
      <c r="K171" s="163"/>
      <c r="L171" s="163"/>
      <c r="M171" s="163"/>
      <c r="N171" s="164"/>
      <c r="O171" s="163"/>
      <c r="P171" s="163"/>
      <c r="Q171" s="164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4"/>
      <c r="AE171" s="163"/>
      <c r="AF171" s="164"/>
      <c r="AG171" s="163"/>
      <c r="AH171" s="163"/>
      <c r="AI171" s="163"/>
      <c r="AJ171" s="164"/>
      <c r="AK171" s="164"/>
      <c r="AL171" s="164"/>
      <c r="AM171" s="164"/>
      <c r="AN171" s="164"/>
      <c r="AO171" s="67"/>
      <c r="AP171" s="166"/>
      <c r="AQ171" s="99"/>
      <c r="AR171" s="99"/>
    </row>
    <row r="172" s="152" customFormat="1" ht="18.95" customHeight="1" spans="1:44">
      <c r="A172" s="41"/>
      <c r="B172" s="32"/>
      <c r="C172" s="42"/>
      <c r="D172" s="133"/>
      <c r="E172" s="43"/>
      <c r="F172" s="49"/>
      <c r="G172" s="45"/>
      <c r="H172" s="46" t="s">
        <v>47</v>
      </c>
      <c r="I172" s="46">
        <f t="shared" si="28"/>
        <v>0</v>
      </c>
      <c r="J172" s="160"/>
      <c r="K172" s="160"/>
      <c r="L172" s="160"/>
      <c r="M172" s="160"/>
      <c r="N172" s="161"/>
      <c r="O172" s="160"/>
      <c r="P172" s="160"/>
      <c r="Q172" s="161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1"/>
      <c r="AE172" s="160"/>
      <c r="AF172" s="161"/>
      <c r="AG172" s="160"/>
      <c r="AH172" s="160"/>
      <c r="AI172" s="160"/>
      <c r="AJ172" s="161"/>
      <c r="AK172" s="161"/>
      <c r="AL172" s="161"/>
      <c r="AM172" s="161"/>
      <c r="AN172" s="161"/>
      <c r="AO172" s="65"/>
      <c r="AP172" s="167"/>
      <c r="AQ172" s="32"/>
      <c r="AR172" s="32"/>
    </row>
    <row r="173" s="151" customFormat="1" ht="18" customHeight="1" spans="1:44">
      <c r="A173" s="33">
        <f>MAX(A$4:$A172)+1</f>
        <v>78</v>
      </c>
      <c r="B173" s="32" t="s">
        <v>358</v>
      </c>
      <c r="C173" s="35" t="s">
        <v>359</v>
      </c>
      <c r="D173" s="133" t="s">
        <v>67</v>
      </c>
      <c r="E173" s="37">
        <v>40</v>
      </c>
      <c r="F173" s="48" t="s">
        <v>45</v>
      </c>
      <c r="G173" s="39">
        <f>E173+I173-I174</f>
        <v>40</v>
      </c>
      <c r="H173" s="40" t="s">
        <v>46</v>
      </c>
      <c r="I173" s="40">
        <f t="shared" si="28"/>
        <v>0</v>
      </c>
      <c r="J173" s="163"/>
      <c r="K173" s="163"/>
      <c r="L173" s="163"/>
      <c r="M173" s="163"/>
      <c r="N173" s="164"/>
      <c r="O173" s="163"/>
      <c r="P173" s="163"/>
      <c r="Q173" s="164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4"/>
      <c r="AE173" s="163"/>
      <c r="AF173" s="164"/>
      <c r="AG173" s="163"/>
      <c r="AH173" s="163"/>
      <c r="AI173" s="163"/>
      <c r="AJ173" s="164"/>
      <c r="AK173" s="164"/>
      <c r="AL173" s="164"/>
      <c r="AM173" s="164"/>
      <c r="AN173" s="164"/>
      <c r="AO173" s="67"/>
      <c r="AP173" s="166"/>
      <c r="AQ173" s="99"/>
      <c r="AR173" s="99"/>
    </row>
    <row r="174" s="152" customFormat="1" ht="19" customHeight="1" spans="1:44">
      <c r="A174" s="41"/>
      <c r="B174" s="32"/>
      <c r="C174" s="42"/>
      <c r="D174" s="133"/>
      <c r="E174" s="43"/>
      <c r="F174" s="49"/>
      <c r="G174" s="45"/>
      <c r="H174" s="46" t="s">
        <v>47</v>
      </c>
      <c r="I174" s="46">
        <f t="shared" si="28"/>
        <v>0</v>
      </c>
      <c r="J174" s="160"/>
      <c r="K174" s="160"/>
      <c r="L174" s="160"/>
      <c r="M174" s="160"/>
      <c r="N174" s="161"/>
      <c r="O174" s="160"/>
      <c r="P174" s="160"/>
      <c r="Q174" s="161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1"/>
      <c r="AE174" s="160"/>
      <c r="AF174" s="161"/>
      <c r="AG174" s="160"/>
      <c r="AH174" s="160"/>
      <c r="AI174" s="160"/>
      <c r="AJ174" s="161"/>
      <c r="AK174" s="161"/>
      <c r="AL174" s="161"/>
      <c r="AM174" s="161"/>
      <c r="AN174" s="161"/>
      <c r="AO174" s="65"/>
      <c r="AP174" s="167"/>
      <c r="AQ174" s="32"/>
      <c r="AR174" s="32"/>
    </row>
    <row r="175" s="151" customFormat="1" ht="18.95" customHeight="1" spans="1:44">
      <c r="A175" s="33">
        <f>MAX(A$4:$A174)+1</f>
        <v>79</v>
      </c>
      <c r="B175" s="32" t="s">
        <v>25</v>
      </c>
      <c r="C175" s="35" t="s">
        <v>306</v>
      </c>
      <c r="D175" s="47" t="s">
        <v>66</v>
      </c>
      <c r="E175" s="37">
        <v>12</v>
      </c>
      <c r="F175" s="48" t="s">
        <v>45</v>
      </c>
      <c r="G175" s="39">
        <f>E175+I175-I176</f>
        <v>12</v>
      </c>
      <c r="H175" s="40" t="s">
        <v>46</v>
      </c>
      <c r="I175" s="40">
        <f t="shared" si="28"/>
        <v>0</v>
      </c>
      <c r="J175" s="163"/>
      <c r="K175" s="163"/>
      <c r="L175" s="163"/>
      <c r="M175" s="163"/>
      <c r="N175" s="164"/>
      <c r="O175" s="163"/>
      <c r="P175" s="163"/>
      <c r="Q175" s="164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4"/>
      <c r="AE175" s="163"/>
      <c r="AF175" s="164"/>
      <c r="AG175" s="163"/>
      <c r="AH175" s="163"/>
      <c r="AI175" s="163"/>
      <c r="AJ175" s="164"/>
      <c r="AK175" s="164"/>
      <c r="AL175" s="164"/>
      <c r="AM175" s="164"/>
      <c r="AN175" s="164"/>
      <c r="AO175" s="67"/>
      <c r="AP175" s="166"/>
      <c r="AQ175" s="99"/>
      <c r="AR175" s="99"/>
    </row>
    <row r="176" s="152" customFormat="1" ht="18.95" customHeight="1" spans="1:44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ref="I176:I197" si="31">SUM(J176:AO176)</f>
        <v>0</v>
      </c>
      <c r="J176" s="160"/>
      <c r="K176" s="160"/>
      <c r="L176" s="160"/>
      <c r="M176" s="160"/>
      <c r="N176" s="161"/>
      <c r="O176" s="160"/>
      <c r="P176" s="160"/>
      <c r="Q176" s="161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1"/>
      <c r="AE176" s="160"/>
      <c r="AF176" s="161"/>
      <c r="AG176" s="160"/>
      <c r="AH176" s="160"/>
      <c r="AI176" s="160"/>
      <c r="AJ176" s="161"/>
      <c r="AK176" s="161"/>
      <c r="AL176" s="161"/>
      <c r="AM176" s="161"/>
      <c r="AN176" s="161"/>
      <c r="AO176" s="65"/>
      <c r="AP176" s="167"/>
      <c r="AQ176" s="32"/>
      <c r="AR176" s="32"/>
    </row>
    <row r="177" s="151" customFormat="1" ht="18.95" customHeight="1" spans="1:44">
      <c r="A177" s="33">
        <f>MAX(A$4:$A176)+1</f>
        <v>80</v>
      </c>
      <c r="B177" s="32" t="s">
        <v>25</v>
      </c>
      <c r="C177" s="35" t="s">
        <v>98</v>
      </c>
      <c r="D177" s="47" t="s">
        <v>66</v>
      </c>
      <c r="E177" s="37">
        <v>5</v>
      </c>
      <c r="F177" s="48" t="s">
        <v>45</v>
      </c>
      <c r="G177" s="39">
        <f t="shared" ref="G177:G181" si="32">E177+I177-I178</f>
        <v>5</v>
      </c>
      <c r="H177" s="40" t="s">
        <v>46</v>
      </c>
      <c r="I177" s="40">
        <f t="shared" si="31"/>
        <v>0</v>
      </c>
      <c r="J177" s="163"/>
      <c r="K177" s="163"/>
      <c r="L177" s="163"/>
      <c r="M177" s="163"/>
      <c r="N177" s="164"/>
      <c r="O177" s="163"/>
      <c r="P177" s="163"/>
      <c r="Q177" s="164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4"/>
      <c r="AE177" s="163"/>
      <c r="AF177" s="164"/>
      <c r="AG177" s="163"/>
      <c r="AH177" s="163"/>
      <c r="AI177" s="163"/>
      <c r="AJ177" s="164"/>
      <c r="AK177" s="164"/>
      <c r="AL177" s="164"/>
      <c r="AM177" s="164"/>
      <c r="AN177" s="164"/>
      <c r="AO177" s="67"/>
      <c r="AP177" s="166"/>
      <c r="AQ177" s="99"/>
      <c r="AR177" s="99"/>
    </row>
    <row r="178" s="152" customFormat="1" ht="18.95" customHeight="1" spans="1:44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1"/>
        <v>0</v>
      </c>
      <c r="J178" s="160"/>
      <c r="K178" s="160"/>
      <c r="L178" s="160"/>
      <c r="M178" s="160"/>
      <c r="N178" s="161"/>
      <c r="O178" s="160"/>
      <c r="P178" s="160"/>
      <c r="Q178" s="161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1"/>
      <c r="AE178" s="160"/>
      <c r="AF178" s="161"/>
      <c r="AG178" s="160"/>
      <c r="AH178" s="160"/>
      <c r="AI178" s="160"/>
      <c r="AJ178" s="161"/>
      <c r="AK178" s="161"/>
      <c r="AL178" s="161"/>
      <c r="AM178" s="161"/>
      <c r="AN178" s="161"/>
      <c r="AO178" s="65"/>
      <c r="AP178" s="167"/>
      <c r="AQ178" s="32"/>
      <c r="AR178" s="32"/>
    </row>
    <row r="179" s="151" customFormat="1" ht="18.95" customHeight="1" spans="1:44">
      <c r="A179" s="33">
        <f>MAX(A$4:$A178)+1</f>
        <v>81</v>
      </c>
      <c r="B179" s="32" t="s">
        <v>25</v>
      </c>
      <c r="C179" s="35" t="s">
        <v>315</v>
      </c>
      <c r="D179" s="47" t="s">
        <v>66</v>
      </c>
      <c r="E179" s="37">
        <v>139</v>
      </c>
      <c r="F179" s="48" t="s">
        <v>45</v>
      </c>
      <c r="G179" s="39">
        <f t="shared" si="32"/>
        <v>139</v>
      </c>
      <c r="H179" s="40" t="s">
        <v>46</v>
      </c>
      <c r="I179" s="40">
        <f t="shared" si="31"/>
        <v>0</v>
      </c>
      <c r="J179" s="163"/>
      <c r="K179" s="163"/>
      <c r="L179" s="163"/>
      <c r="M179" s="163"/>
      <c r="N179" s="164"/>
      <c r="O179" s="163"/>
      <c r="P179" s="163"/>
      <c r="Q179" s="164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4"/>
      <c r="AE179" s="163"/>
      <c r="AF179" s="164"/>
      <c r="AG179" s="163"/>
      <c r="AH179" s="163"/>
      <c r="AI179" s="163"/>
      <c r="AJ179" s="164"/>
      <c r="AK179" s="164"/>
      <c r="AL179" s="164"/>
      <c r="AM179" s="164"/>
      <c r="AN179" s="164"/>
      <c r="AO179" s="67"/>
      <c r="AP179" s="166"/>
      <c r="AQ179" s="99"/>
      <c r="AR179" s="99"/>
    </row>
    <row r="180" s="152" customFormat="1" ht="18.95" customHeight="1" spans="1:44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1"/>
        <v>0</v>
      </c>
      <c r="J180" s="160"/>
      <c r="K180" s="160"/>
      <c r="L180" s="160"/>
      <c r="M180" s="160"/>
      <c r="N180" s="161"/>
      <c r="O180" s="160"/>
      <c r="P180" s="160"/>
      <c r="Q180" s="161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1"/>
      <c r="AE180" s="160"/>
      <c r="AF180" s="161"/>
      <c r="AG180" s="160"/>
      <c r="AH180" s="160"/>
      <c r="AI180" s="160"/>
      <c r="AJ180" s="161"/>
      <c r="AK180" s="161"/>
      <c r="AL180" s="161"/>
      <c r="AM180" s="161"/>
      <c r="AN180" s="161"/>
      <c r="AO180" s="65"/>
      <c r="AP180" s="167"/>
      <c r="AQ180" s="32"/>
      <c r="AR180" s="32"/>
    </row>
    <row r="181" s="151" customFormat="1" ht="18.95" customHeight="1" spans="1:44">
      <c r="A181" s="33">
        <f>MAX(A$4:$A180)+1</f>
        <v>82</v>
      </c>
      <c r="B181" s="32" t="s">
        <v>25</v>
      </c>
      <c r="C181" s="35" t="s">
        <v>360</v>
      </c>
      <c r="D181" s="47" t="s">
        <v>66</v>
      </c>
      <c r="E181" s="37">
        <v>446</v>
      </c>
      <c r="F181" s="48" t="s">
        <v>45</v>
      </c>
      <c r="G181" s="39">
        <f t="shared" si="32"/>
        <v>446</v>
      </c>
      <c r="H181" s="40" t="s">
        <v>46</v>
      </c>
      <c r="I181" s="40">
        <f t="shared" si="31"/>
        <v>0</v>
      </c>
      <c r="J181" s="163"/>
      <c r="K181" s="163"/>
      <c r="L181" s="163"/>
      <c r="M181" s="163"/>
      <c r="N181" s="164"/>
      <c r="O181" s="163"/>
      <c r="P181" s="163"/>
      <c r="Q181" s="164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4"/>
      <c r="AE181" s="163"/>
      <c r="AF181" s="164"/>
      <c r="AG181" s="163"/>
      <c r="AH181" s="163"/>
      <c r="AI181" s="163"/>
      <c r="AJ181" s="164"/>
      <c r="AK181" s="164"/>
      <c r="AL181" s="164"/>
      <c r="AM181" s="164"/>
      <c r="AN181" s="164"/>
      <c r="AO181" s="67"/>
      <c r="AP181" s="166"/>
      <c r="AQ181" s="99"/>
      <c r="AR181" s="99"/>
    </row>
    <row r="182" s="152" customFormat="1" ht="18.95" customHeight="1" spans="1:44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1"/>
        <v>0</v>
      </c>
      <c r="J182" s="160"/>
      <c r="K182" s="160"/>
      <c r="L182" s="160"/>
      <c r="M182" s="160"/>
      <c r="N182" s="161"/>
      <c r="O182" s="160"/>
      <c r="P182" s="160"/>
      <c r="Q182" s="161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1"/>
      <c r="AE182" s="160"/>
      <c r="AF182" s="161"/>
      <c r="AG182" s="160"/>
      <c r="AH182" s="160"/>
      <c r="AI182" s="160"/>
      <c r="AJ182" s="161"/>
      <c r="AK182" s="161"/>
      <c r="AL182" s="161"/>
      <c r="AM182" s="161"/>
      <c r="AN182" s="161"/>
      <c r="AO182" s="65"/>
      <c r="AP182" s="167"/>
      <c r="AQ182" s="32"/>
      <c r="AR182" s="32"/>
    </row>
    <row r="183" s="151" customFormat="1" ht="18.95" customHeight="1" spans="1:44">
      <c r="A183" s="33">
        <f>MAX(A$4:$A182)+1</f>
        <v>83</v>
      </c>
      <c r="B183" s="32" t="s">
        <v>25</v>
      </c>
      <c r="C183" s="35" t="s">
        <v>361</v>
      </c>
      <c r="D183" s="47" t="s">
        <v>66</v>
      </c>
      <c r="E183" s="37">
        <v>4121</v>
      </c>
      <c r="F183" s="48" t="s">
        <v>45</v>
      </c>
      <c r="G183" s="39">
        <f>E183+I183-I184</f>
        <v>4121</v>
      </c>
      <c r="H183" s="40" t="s">
        <v>46</v>
      </c>
      <c r="I183" s="40">
        <f t="shared" si="31"/>
        <v>0</v>
      </c>
      <c r="J183" s="163"/>
      <c r="K183" s="163"/>
      <c r="L183" s="163"/>
      <c r="M183" s="163"/>
      <c r="N183" s="164"/>
      <c r="O183" s="163"/>
      <c r="P183" s="163"/>
      <c r="Q183" s="164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4"/>
      <c r="AE183" s="163"/>
      <c r="AF183" s="164"/>
      <c r="AG183" s="163"/>
      <c r="AH183" s="163"/>
      <c r="AI183" s="163"/>
      <c r="AJ183" s="164"/>
      <c r="AK183" s="164"/>
      <c r="AL183" s="164"/>
      <c r="AM183" s="164"/>
      <c r="AN183" s="164"/>
      <c r="AO183" s="67"/>
      <c r="AP183" s="166"/>
      <c r="AQ183" s="99"/>
      <c r="AR183" s="99"/>
    </row>
    <row r="184" s="152" customFormat="1" ht="18.95" customHeight="1" spans="1:44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31"/>
        <v>0</v>
      </c>
      <c r="J184" s="160"/>
      <c r="K184" s="160"/>
      <c r="L184" s="160"/>
      <c r="M184" s="160"/>
      <c r="N184" s="161"/>
      <c r="O184" s="160"/>
      <c r="P184" s="160"/>
      <c r="Q184" s="161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1"/>
      <c r="AE184" s="160"/>
      <c r="AF184" s="161"/>
      <c r="AG184" s="160"/>
      <c r="AH184" s="160"/>
      <c r="AI184" s="160"/>
      <c r="AJ184" s="161"/>
      <c r="AK184" s="161"/>
      <c r="AL184" s="161"/>
      <c r="AM184" s="161"/>
      <c r="AN184" s="161"/>
      <c r="AO184" s="65"/>
      <c r="AP184" s="167"/>
      <c r="AQ184" s="32"/>
      <c r="AR184" s="32"/>
    </row>
    <row r="185" s="151" customFormat="1" ht="18.95" customHeight="1" spans="1:44">
      <c r="A185" s="33">
        <f>MAX(A$4:$A184)+1</f>
        <v>84</v>
      </c>
      <c r="B185" s="32" t="s">
        <v>25</v>
      </c>
      <c r="C185" s="35" t="s">
        <v>362</v>
      </c>
      <c r="D185" s="47" t="s">
        <v>66</v>
      </c>
      <c r="E185" s="37">
        <v>20</v>
      </c>
      <c r="F185" s="48" t="s">
        <v>45</v>
      </c>
      <c r="G185" s="39">
        <f t="shared" ref="G185:G189" si="33">E185+I185-I186</f>
        <v>20</v>
      </c>
      <c r="H185" s="40" t="s">
        <v>46</v>
      </c>
      <c r="I185" s="40">
        <f t="shared" si="31"/>
        <v>0</v>
      </c>
      <c r="J185" s="163"/>
      <c r="K185" s="163"/>
      <c r="L185" s="163"/>
      <c r="M185" s="163"/>
      <c r="N185" s="164"/>
      <c r="O185" s="163"/>
      <c r="P185" s="163"/>
      <c r="Q185" s="164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4"/>
      <c r="AE185" s="163"/>
      <c r="AF185" s="164"/>
      <c r="AG185" s="163"/>
      <c r="AH185" s="163"/>
      <c r="AI185" s="163"/>
      <c r="AJ185" s="164"/>
      <c r="AK185" s="164"/>
      <c r="AL185" s="164"/>
      <c r="AM185" s="164"/>
      <c r="AN185" s="164"/>
      <c r="AO185" s="67"/>
      <c r="AP185" s="166"/>
      <c r="AQ185" s="99"/>
      <c r="AR185" s="99"/>
    </row>
    <row r="186" s="152" customFormat="1" ht="18.95" customHeight="1" spans="1:44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1"/>
        <v>0</v>
      </c>
      <c r="J186" s="160"/>
      <c r="K186" s="160"/>
      <c r="L186" s="160"/>
      <c r="M186" s="160"/>
      <c r="N186" s="161"/>
      <c r="O186" s="160"/>
      <c r="P186" s="160"/>
      <c r="Q186" s="161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1"/>
      <c r="AE186" s="160"/>
      <c r="AF186" s="161"/>
      <c r="AG186" s="160"/>
      <c r="AH186" s="160"/>
      <c r="AI186" s="160"/>
      <c r="AJ186" s="161"/>
      <c r="AK186" s="161"/>
      <c r="AL186" s="161"/>
      <c r="AM186" s="161"/>
      <c r="AN186" s="161"/>
      <c r="AO186" s="65"/>
      <c r="AP186" s="167"/>
      <c r="AQ186" s="32"/>
      <c r="AR186" s="32"/>
    </row>
    <row r="187" s="151" customFormat="1" ht="18.95" customHeight="1" spans="1:44">
      <c r="A187" s="33">
        <f>MAX(A$4:$A186)+1</f>
        <v>85</v>
      </c>
      <c r="B187" s="32" t="s">
        <v>25</v>
      </c>
      <c r="C187" s="35" t="s">
        <v>242</v>
      </c>
      <c r="D187" s="47" t="s">
        <v>66</v>
      </c>
      <c r="E187" s="37">
        <v>187</v>
      </c>
      <c r="F187" s="48" t="s">
        <v>45</v>
      </c>
      <c r="G187" s="39">
        <f t="shared" si="33"/>
        <v>187</v>
      </c>
      <c r="H187" s="40" t="s">
        <v>46</v>
      </c>
      <c r="I187" s="40">
        <f t="shared" si="31"/>
        <v>0</v>
      </c>
      <c r="J187" s="163"/>
      <c r="K187" s="163"/>
      <c r="L187" s="163"/>
      <c r="M187" s="163"/>
      <c r="N187" s="164"/>
      <c r="O187" s="163"/>
      <c r="P187" s="163"/>
      <c r="Q187" s="164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4"/>
      <c r="AE187" s="163"/>
      <c r="AF187" s="164"/>
      <c r="AG187" s="163"/>
      <c r="AH187" s="163"/>
      <c r="AI187" s="163"/>
      <c r="AJ187" s="164"/>
      <c r="AK187" s="164"/>
      <c r="AL187" s="164"/>
      <c r="AM187" s="164"/>
      <c r="AN187" s="164"/>
      <c r="AO187" s="67"/>
      <c r="AP187" s="166"/>
      <c r="AQ187" s="99"/>
      <c r="AR187" s="99"/>
    </row>
    <row r="188" s="152" customFormat="1" ht="18.95" customHeight="1" spans="1:44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1"/>
        <v>0</v>
      </c>
      <c r="J188" s="160"/>
      <c r="K188" s="160"/>
      <c r="L188" s="160"/>
      <c r="M188" s="160"/>
      <c r="N188" s="161"/>
      <c r="O188" s="160"/>
      <c r="P188" s="160"/>
      <c r="Q188" s="161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1"/>
      <c r="AE188" s="160"/>
      <c r="AF188" s="161"/>
      <c r="AG188" s="160"/>
      <c r="AH188" s="160"/>
      <c r="AI188" s="160"/>
      <c r="AJ188" s="161"/>
      <c r="AK188" s="161"/>
      <c r="AL188" s="161"/>
      <c r="AM188" s="161"/>
      <c r="AN188" s="161"/>
      <c r="AO188" s="65"/>
      <c r="AP188" s="167"/>
      <c r="AQ188" s="32"/>
      <c r="AR188" s="32"/>
    </row>
    <row r="189" s="151" customFormat="1" ht="18.95" customHeight="1" spans="1:44">
      <c r="A189" s="33">
        <f>MAX(A$4:$A188)+1</f>
        <v>86</v>
      </c>
      <c r="B189" s="32" t="s">
        <v>25</v>
      </c>
      <c r="C189" s="35" t="s">
        <v>318</v>
      </c>
      <c r="D189" s="47" t="s">
        <v>363</v>
      </c>
      <c r="E189" s="37">
        <v>16</v>
      </c>
      <c r="F189" s="48" t="s">
        <v>45</v>
      </c>
      <c r="G189" s="39">
        <f t="shared" si="33"/>
        <v>16</v>
      </c>
      <c r="H189" s="40" t="s">
        <v>46</v>
      </c>
      <c r="I189" s="40">
        <f t="shared" si="31"/>
        <v>0</v>
      </c>
      <c r="J189" s="163"/>
      <c r="K189" s="163"/>
      <c r="L189" s="163"/>
      <c r="M189" s="163"/>
      <c r="N189" s="164"/>
      <c r="O189" s="163"/>
      <c r="P189" s="163"/>
      <c r="Q189" s="164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4"/>
      <c r="AE189" s="163"/>
      <c r="AF189" s="164"/>
      <c r="AG189" s="163"/>
      <c r="AH189" s="163"/>
      <c r="AI189" s="163"/>
      <c r="AJ189" s="164"/>
      <c r="AK189" s="164"/>
      <c r="AL189" s="164"/>
      <c r="AM189" s="164"/>
      <c r="AN189" s="164"/>
      <c r="AO189" s="67"/>
      <c r="AP189" s="166"/>
      <c r="AQ189" s="99"/>
      <c r="AR189" s="99"/>
    </row>
    <row r="190" s="152" customFormat="1" ht="18.95" customHeight="1" spans="1:44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1"/>
        <v>0</v>
      </c>
      <c r="J190" s="160"/>
      <c r="K190" s="160"/>
      <c r="L190" s="160"/>
      <c r="M190" s="160"/>
      <c r="N190" s="161"/>
      <c r="O190" s="160"/>
      <c r="P190" s="160"/>
      <c r="Q190" s="161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1"/>
      <c r="AE190" s="160"/>
      <c r="AF190" s="161"/>
      <c r="AG190" s="160"/>
      <c r="AH190" s="160"/>
      <c r="AI190" s="160"/>
      <c r="AJ190" s="161"/>
      <c r="AK190" s="161"/>
      <c r="AL190" s="161"/>
      <c r="AM190" s="161"/>
      <c r="AN190" s="161"/>
      <c r="AO190" s="65"/>
      <c r="AP190" s="167"/>
      <c r="AQ190" s="32"/>
      <c r="AR190" s="32"/>
    </row>
    <row r="191" s="151" customFormat="1" ht="18.95" customHeight="1" spans="1:44">
      <c r="A191" s="33">
        <f>MAX(A$4:$A190)+1</f>
        <v>87</v>
      </c>
      <c r="B191" s="32" t="s">
        <v>25</v>
      </c>
      <c r="C191" s="35" t="s">
        <v>324</v>
      </c>
      <c r="D191" s="47" t="s">
        <v>363</v>
      </c>
      <c r="E191" s="37">
        <v>46</v>
      </c>
      <c r="F191" s="48" t="s">
        <v>45</v>
      </c>
      <c r="G191" s="39">
        <f t="shared" ref="G191:G195" si="34">E191+I191-I192</f>
        <v>46</v>
      </c>
      <c r="H191" s="40" t="s">
        <v>46</v>
      </c>
      <c r="I191" s="40">
        <f t="shared" si="31"/>
        <v>0</v>
      </c>
      <c r="J191" s="163"/>
      <c r="K191" s="163"/>
      <c r="L191" s="163"/>
      <c r="M191" s="163"/>
      <c r="N191" s="164"/>
      <c r="O191" s="163"/>
      <c r="P191" s="163"/>
      <c r="Q191" s="164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4"/>
      <c r="AE191" s="163"/>
      <c r="AF191" s="164"/>
      <c r="AG191" s="163"/>
      <c r="AH191" s="163"/>
      <c r="AI191" s="163"/>
      <c r="AJ191" s="164"/>
      <c r="AK191" s="164"/>
      <c r="AL191" s="164"/>
      <c r="AM191" s="164"/>
      <c r="AN191" s="164"/>
      <c r="AO191" s="67"/>
      <c r="AP191" s="166"/>
      <c r="AQ191" s="99"/>
      <c r="AR191" s="99"/>
    </row>
    <row r="192" s="152" customFormat="1" ht="18.95" customHeight="1" spans="1:44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1"/>
        <v>0</v>
      </c>
      <c r="J192" s="160"/>
      <c r="K192" s="160"/>
      <c r="L192" s="160"/>
      <c r="M192" s="160"/>
      <c r="N192" s="161"/>
      <c r="O192" s="160"/>
      <c r="P192" s="160"/>
      <c r="Q192" s="161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1"/>
      <c r="AE192" s="160"/>
      <c r="AF192" s="161"/>
      <c r="AG192" s="160"/>
      <c r="AH192" s="160"/>
      <c r="AI192" s="160"/>
      <c r="AJ192" s="161"/>
      <c r="AK192" s="161"/>
      <c r="AL192" s="161"/>
      <c r="AM192" s="161"/>
      <c r="AN192" s="161"/>
      <c r="AO192" s="65"/>
      <c r="AP192" s="167"/>
      <c r="AQ192" s="32"/>
      <c r="AR192" s="32"/>
    </row>
    <row r="193" s="151" customFormat="1" ht="18" customHeight="1" spans="1:44">
      <c r="A193" s="33">
        <f>MAX(A$4:$A192)+1</f>
        <v>88</v>
      </c>
      <c r="B193" s="32" t="s">
        <v>25</v>
      </c>
      <c r="C193" s="35" t="s">
        <v>134</v>
      </c>
      <c r="D193" s="47" t="s">
        <v>363</v>
      </c>
      <c r="E193" s="37">
        <v>12</v>
      </c>
      <c r="F193" s="48" t="s">
        <v>45</v>
      </c>
      <c r="G193" s="39">
        <f t="shared" si="34"/>
        <v>12</v>
      </c>
      <c r="H193" s="40" t="s">
        <v>46</v>
      </c>
      <c r="I193" s="40">
        <f t="shared" si="31"/>
        <v>0</v>
      </c>
      <c r="J193" s="163"/>
      <c r="K193" s="163"/>
      <c r="L193" s="163"/>
      <c r="M193" s="163"/>
      <c r="N193" s="164"/>
      <c r="O193" s="163"/>
      <c r="P193" s="163"/>
      <c r="Q193" s="164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4"/>
      <c r="AE193" s="163"/>
      <c r="AF193" s="164"/>
      <c r="AG193" s="163"/>
      <c r="AH193" s="163"/>
      <c r="AI193" s="163"/>
      <c r="AJ193" s="164"/>
      <c r="AK193" s="164"/>
      <c r="AL193" s="164"/>
      <c r="AM193" s="164"/>
      <c r="AN193" s="164"/>
      <c r="AO193" s="67"/>
      <c r="AP193" s="166"/>
      <c r="AQ193" s="99"/>
      <c r="AR193" s="99"/>
    </row>
    <row r="194" s="152" customFormat="1" ht="18" customHeight="1" spans="1:44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1"/>
        <v>0</v>
      </c>
      <c r="J194" s="160"/>
      <c r="K194" s="160"/>
      <c r="L194" s="160"/>
      <c r="M194" s="160"/>
      <c r="N194" s="161"/>
      <c r="O194" s="160"/>
      <c r="P194" s="160"/>
      <c r="Q194" s="161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1"/>
      <c r="AE194" s="160"/>
      <c r="AF194" s="161"/>
      <c r="AG194" s="160"/>
      <c r="AH194" s="160"/>
      <c r="AI194" s="160"/>
      <c r="AJ194" s="161"/>
      <c r="AK194" s="161"/>
      <c r="AL194" s="161"/>
      <c r="AM194" s="161"/>
      <c r="AN194" s="161"/>
      <c r="AO194" s="65"/>
      <c r="AP194" s="167"/>
      <c r="AQ194" s="32"/>
      <c r="AR194" s="32"/>
    </row>
    <row r="195" s="151" customFormat="1" ht="18.95" customHeight="1" spans="1:44">
      <c r="A195" s="33">
        <f>MAX(A$4:$A194)+1</f>
        <v>89</v>
      </c>
      <c r="B195" s="32" t="s">
        <v>25</v>
      </c>
      <c r="C195" s="35" t="s">
        <v>327</v>
      </c>
      <c r="D195" s="47" t="s">
        <v>363</v>
      </c>
      <c r="E195" s="37">
        <v>30</v>
      </c>
      <c r="F195" s="48" t="s">
        <v>45</v>
      </c>
      <c r="G195" s="39">
        <f t="shared" si="34"/>
        <v>30</v>
      </c>
      <c r="H195" s="40" t="s">
        <v>46</v>
      </c>
      <c r="I195" s="40">
        <f t="shared" si="31"/>
        <v>0</v>
      </c>
      <c r="J195" s="163"/>
      <c r="K195" s="163"/>
      <c r="L195" s="163"/>
      <c r="M195" s="163"/>
      <c r="N195" s="164"/>
      <c r="O195" s="163"/>
      <c r="P195" s="163"/>
      <c r="Q195" s="164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4"/>
      <c r="AE195" s="163"/>
      <c r="AF195" s="164"/>
      <c r="AG195" s="163"/>
      <c r="AH195" s="163"/>
      <c r="AI195" s="163"/>
      <c r="AJ195" s="164"/>
      <c r="AK195" s="164"/>
      <c r="AL195" s="164"/>
      <c r="AM195" s="164"/>
      <c r="AN195" s="164"/>
      <c r="AO195" s="67"/>
      <c r="AP195" s="166"/>
      <c r="AQ195" s="99"/>
      <c r="AR195" s="99"/>
    </row>
    <row r="196" s="152" customFormat="1" ht="18.95" customHeight="1" spans="1:44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1"/>
        <v>0</v>
      </c>
      <c r="J196" s="160"/>
      <c r="K196" s="160"/>
      <c r="L196" s="160"/>
      <c r="M196" s="160"/>
      <c r="N196" s="161"/>
      <c r="O196" s="160"/>
      <c r="P196" s="160"/>
      <c r="Q196" s="161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1"/>
      <c r="AE196" s="160"/>
      <c r="AF196" s="161"/>
      <c r="AG196" s="160"/>
      <c r="AH196" s="160"/>
      <c r="AI196" s="160"/>
      <c r="AJ196" s="161"/>
      <c r="AK196" s="161"/>
      <c r="AL196" s="161"/>
      <c r="AM196" s="161"/>
      <c r="AN196" s="161"/>
      <c r="AO196" s="65"/>
      <c r="AP196" s="167"/>
      <c r="AQ196" s="32"/>
      <c r="AR196" s="32"/>
    </row>
    <row r="197" s="151" customFormat="1" ht="18.95" customHeight="1" spans="1:44">
      <c r="A197" s="33">
        <f>MAX(A$4:$A196)+1</f>
        <v>90</v>
      </c>
      <c r="B197" s="32" t="s">
        <v>364</v>
      </c>
      <c r="C197" s="35" t="s">
        <v>365</v>
      </c>
      <c r="D197" s="47" t="s">
        <v>44</v>
      </c>
      <c r="E197" s="37">
        <v>109</v>
      </c>
      <c r="F197" s="48" t="s">
        <v>45</v>
      </c>
      <c r="G197" s="39">
        <f t="shared" ref="G197:G201" si="35">E197+I197-I198</f>
        <v>109</v>
      </c>
      <c r="H197" s="40" t="s">
        <v>46</v>
      </c>
      <c r="I197" s="40">
        <f t="shared" si="31"/>
        <v>0</v>
      </c>
      <c r="J197" s="163"/>
      <c r="K197" s="163"/>
      <c r="L197" s="163"/>
      <c r="M197" s="163"/>
      <c r="N197" s="164"/>
      <c r="O197" s="163"/>
      <c r="P197" s="163"/>
      <c r="Q197" s="164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4"/>
      <c r="AE197" s="163"/>
      <c r="AF197" s="164"/>
      <c r="AG197" s="163"/>
      <c r="AH197" s="163"/>
      <c r="AI197" s="163"/>
      <c r="AJ197" s="164"/>
      <c r="AK197" s="164"/>
      <c r="AL197" s="164"/>
      <c r="AM197" s="164"/>
      <c r="AN197" s="164"/>
      <c r="AO197" s="67"/>
      <c r="AP197" s="166"/>
      <c r="AQ197" s="99"/>
      <c r="AR197" s="99"/>
    </row>
    <row r="198" s="152" customFormat="1" ht="18.95" customHeight="1" spans="1:44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ref="I198:I206" si="36">SUM(J198:AO198)</f>
        <v>0</v>
      </c>
      <c r="J198" s="160"/>
      <c r="K198" s="160"/>
      <c r="L198" s="160"/>
      <c r="M198" s="160"/>
      <c r="N198" s="161"/>
      <c r="O198" s="160"/>
      <c r="P198" s="160"/>
      <c r="Q198" s="161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1"/>
      <c r="AE198" s="160"/>
      <c r="AF198" s="161"/>
      <c r="AG198" s="160"/>
      <c r="AH198" s="160"/>
      <c r="AI198" s="160"/>
      <c r="AJ198" s="161"/>
      <c r="AK198" s="161"/>
      <c r="AL198" s="161"/>
      <c r="AM198" s="161"/>
      <c r="AN198" s="161"/>
      <c r="AO198" s="65"/>
      <c r="AP198" s="167"/>
      <c r="AQ198" s="32"/>
      <c r="AR198" s="32"/>
    </row>
    <row r="199" s="151" customFormat="1" ht="18.95" customHeight="1" spans="1:44">
      <c r="A199" s="33">
        <f>MAX(A$4:$A198)+1</f>
        <v>91</v>
      </c>
      <c r="B199" s="32" t="s">
        <v>364</v>
      </c>
      <c r="C199" s="35" t="s">
        <v>366</v>
      </c>
      <c r="D199" s="47" t="s">
        <v>44</v>
      </c>
      <c r="E199" s="37">
        <v>43</v>
      </c>
      <c r="F199" s="48" t="s">
        <v>45</v>
      </c>
      <c r="G199" s="39">
        <f t="shared" si="35"/>
        <v>43</v>
      </c>
      <c r="H199" s="40" t="s">
        <v>46</v>
      </c>
      <c r="I199" s="40">
        <f t="shared" si="36"/>
        <v>0</v>
      </c>
      <c r="J199" s="163"/>
      <c r="K199" s="163"/>
      <c r="L199" s="163"/>
      <c r="M199" s="163"/>
      <c r="N199" s="164"/>
      <c r="O199" s="163"/>
      <c r="P199" s="163"/>
      <c r="Q199" s="164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4"/>
      <c r="AE199" s="163"/>
      <c r="AF199" s="164"/>
      <c r="AG199" s="163"/>
      <c r="AH199" s="163"/>
      <c r="AI199" s="163"/>
      <c r="AJ199" s="164"/>
      <c r="AK199" s="164"/>
      <c r="AL199" s="164"/>
      <c r="AM199" s="164"/>
      <c r="AN199" s="164"/>
      <c r="AO199" s="67"/>
      <c r="AP199" s="166"/>
      <c r="AQ199" s="99"/>
      <c r="AR199" s="99"/>
    </row>
    <row r="200" s="152" customFormat="1" ht="18.95" customHeight="1" spans="1:44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36"/>
        <v>0</v>
      </c>
      <c r="J200" s="160"/>
      <c r="K200" s="160"/>
      <c r="L200" s="160"/>
      <c r="M200" s="160"/>
      <c r="N200" s="161"/>
      <c r="O200" s="160"/>
      <c r="P200" s="160"/>
      <c r="Q200" s="161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1"/>
      <c r="AE200" s="160"/>
      <c r="AF200" s="161"/>
      <c r="AG200" s="160"/>
      <c r="AH200" s="160"/>
      <c r="AI200" s="160"/>
      <c r="AJ200" s="161"/>
      <c r="AK200" s="161"/>
      <c r="AL200" s="161"/>
      <c r="AM200" s="161"/>
      <c r="AN200" s="161"/>
      <c r="AO200" s="65"/>
      <c r="AP200" s="167"/>
      <c r="AQ200" s="32"/>
      <c r="AR200" s="32"/>
    </row>
    <row r="201" s="151" customFormat="1" ht="18" customHeight="1" spans="1:44">
      <c r="A201" s="33">
        <f>MAX(A$4:$A200)+1</f>
        <v>92</v>
      </c>
      <c r="B201" s="32" t="s">
        <v>364</v>
      </c>
      <c r="C201" s="35" t="s">
        <v>367</v>
      </c>
      <c r="D201" s="47" t="s">
        <v>44</v>
      </c>
      <c r="E201" s="37">
        <v>2910</v>
      </c>
      <c r="F201" s="48" t="s">
        <v>45</v>
      </c>
      <c r="G201" s="39">
        <f t="shared" si="35"/>
        <v>2910</v>
      </c>
      <c r="H201" s="40" t="s">
        <v>46</v>
      </c>
      <c r="I201" s="40">
        <f t="shared" si="36"/>
        <v>0</v>
      </c>
      <c r="J201" s="163"/>
      <c r="K201" s="163"/>
      <c r="L201" s="163"/>
      <c r="M201" s="163"/>
      <c r="N201" s="164"/>
      <c r="O201" s="163"/>
      <c r="P201" s="163"/>
      <c r="Q201" s="164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4"/>
      <c r="AE201" s="163"/>
      <c r="AF201" s="164"/>
      <c r="AG201" s="163"/>
      <c r="AH201" s="163"/>
      <c r="AI201" s="163"/>
      <c r="AJ201" s="164"/>
      <c r="AK201" s="164"/>
      <c r="AL201" s="164"/>
      <c r="AM201" s="164"/>
      <c r="AN201" s="164"/>
      <c r="AO201" s="67"/>
      <c r="AP201" s="166"/>
      <c r="AQ201" s="99"/>
      <c r="AR201" s="99"/>
    </row>
    <row r="202" s="152" customFormat="1" ht="24" customHeight="1" spans="1:44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6"/>
        <v>0</v>
      </c>
      <c r="J202" s="160"/>
      <c r="K202" s="160"/>
      <c r="L202" s="160"/>
      <c r="M202" s="160"/>
      <c r="N202" s="161"/>
      <c r="O202" s="160"/>
      <c r="P202" s="160"/>
      <c r="Q202" s="161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1"/>
      <c r="AE202" s="160"/>
      <c r="AF202" s="161"/>
      <c r="AG202" s="160"/>
      <c r="AH202" s="160"/>
      <c r="AI202" s="160"/>
      <c r="AJ202" s="161"/>
      <c r="AK202" s="161"/>
      <c r="AL202" s="161"/>
      <c r="AM202" s="161"/>
      <c r="AN202" s="161"/>
      <c r="AO202" s="65"/>
      <c r="AP202" s="167"/>
      <c r="AQ202" s="32"/>
      <c r="AR202" s="32"/>
    </row>
    <row r="203" s="151" customFormat="1" ht="24" customHeight="1" spans="1:44">
      <c r="A203" s="33">
        <f>MAX(A$4:$A202)+1</f>
        <v>93</v>
      </c>
      <c r="B203" s="32" t="s">
        <v>364</v>
      </c>
      <c r="C203" s="35" t="s">
        <v>368</v>
      </c>
      <c r="D203" s="47" t="s">
        <v>44</v>
      </c>
      <c r="E203" s="37">
        <v>20</v>
      </c>
      <c r="F203" s="48" t="s">
        <v>45</v>
      </c>
      <c r="G203" s="39">
        <f>E203+I203-I204</f>
        <v>20</v>
      </c>
      <c r="H203" s="40" t="s">
        <v>46</v>
      </c>
      <c r="I203" s="40">
        <f t="shared" si="36"/>
        <v>0</v>
      </c>
      <c r="J203" s="163"/>
      <c r="K203" s="163"/>
      <c r="L203" s="163"/>
      <c r="M203" s="163"/>
      <c r="N203" s="164"/>
      <c r="O203" s="163"/>
      <c r="P203" s="163"/>
      <c r="Q203" s="164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4"/>
      <c r="AE203" s="163"/>
      <c r="AF203" s="164"/>
      <c r="AG203" s="163"/>
      <c r="AH203" s="163"/>
      <c r="AI203" s="163"/>
      <c r="AJ203" s="164"/>
      <c r="AK203" s="164"/>
      <c r="AL203" s="164"/>
      <c r="AM203" s="164"/>
      <c r="AN203" s="164"/>
      <c r="AO203" s="67"/>
      <c r="AP203" s="166"/>
      <c r="AQ203" s="99"/>
      <c r="AR203" s="99"/>
    </row>
    <row r="204" s="152" customFormat="1" ht="24" customHeight="1" spans="1:44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6"/>
        <v>0</v>
      </c>
      <c r="J204" s="160"/>
      <c r="K204" s="160"/>
      <c r="L204" s="160"/>
      <c r="M204" s="160"/>
      <c r="N204" s="161"/>
      <c r="O204" s="160"/>
      <c r="P204" s="160"/>
      <c r="Q204" s="161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1"/>
      <c r="AE204" s="160"/>
      <c r="AF204" s="161"/>
      <c r="AG204" s="160"/>
      <c r="AH204" s="160"/>
      <c r="AI204" s="160"/>
      <c r="AJ204" s="161"/>
      <c r="AK204" s="161"/>
      <c r="AL204" s="161"/>
      <c r="AM204" s="161"/>
      <c r="AN204" s="161"/>
      <c r="AO204" s="65"/>
      <c r="AP204" s="167"/>
      <c r="AQ204" s="32"/>
      <c r="AR204" s="32"/>
    </row>
    <row r="205" s="151" customFormat="1" ht="24" customHeight="1" spans="1:44">
      <c r="A205" s="33">
        <f>MAX(A$4:$A204)+1</f>
        <v>94</v>
      </c>
      <c r="B205" s="32" t="s">
        <v>364</v>
      </c>
      <c r="C205" s="35" t="s">
        <v>369</v>
      </c>
      <c r="D205" s="47" t="s">
        <v>44</v>
      </c>
      <c r="E205" s="37">
        <v>25</v>
      </c>
      <c r="F205" s="48" t="s">
        <v>45</v>
      </c>
      <c r="G205" s="39">
        <f t="shared" ref="G205:G209" si="37">E205+I205-I206</f>
        <v>25</v>
      </c>
      <c r="H205" s="40" t="s">
        <v>46</v>
      </c>
      <c r="I205" s="40">
        <f t="shared" si="36"/>
        <v>0</v>
      </c>
      <c r="J205" s="163"/>
      <c r="K205" s="163"/>
      <c r="L205" s="163"/>
      <c r="M205" s="163"/>
      <c r="N205" s="164"/>
      <c r="O205" s="163"/>
      <c r="P205" s="163"/>
      <c r="Q205" s="164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4"/>
      <c r="AE205" s="163"/>
      <c r="AF205" s="164"/>
      <c r="AG205" s="163"/>
      <c r="AH205" s="163"/>
      <c r="AI205" s="163"/>
      <c r="AJ205" s="164"/>
      <c r="AK205" s="164"/>
      <c r="AL205" s="164"/>
      <c r="AM205" s="164"/>
      <c r="AN205" s="164"/>
      <c r="AO205" s="67"/>
      <c r="AP205" s="166"/>
      <c r="AQ205" s="99"/>
      <c r="AR205" s="99"/>
    </row>
    <row r="206" s="152" customFormat="1" ht="24" customHeight="1" spans="1:44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6"/>
        <v>0</v>
      </c>
      <c r="J206" s="160"/>
      <c r="K206" s="160"/>
      <c r="L206" s="160"/>
      <c r="M206" s="160"/>
      <c r="N206" s="161"/>
      <c r="O206" s="160"/>
      <c r="P206" s="160"/>
      <c r="Q206" s="161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1"/>
      <c r="AE206" s="160"/>
      <c r="AF206" s="161"/>
      <c r="AG206" s="160"/>
      <c r="AH206" s="160"/>
      <c r="AI206" s="160"/>
      <c r="AJ206" s="161"/>
      <c r="AK206" s="161"/>
      <c r="AL206" s="161"/>
      <c r="AM206" s="161"/>
      <c r="AN206" s="161"/>
      <c r="AO206" s="65"/>
      <c r="AP206" s="167"/>
      <c r="AQ206" s="32"/>
      <c r="AR206" s="32"/>
    </row>
    <row r="207" s="151" customFormat="1" ht="18.95" customHeight="1" spans="1:44">
      <c r="A207" s="33">
        <f>MAX(A$4:$A202)+1</f>
        <v>93</v>
      </c>
      <c r="B207" s="32" t="s">
        <v>364</v>
      </c>
      <c r="C207" s="35" t="s">
        <v>109</v>
      </c>
      <c r="D207" s="47" t="s">
        <v>44</v>
      </c>
      <c r="E207" s="37">
        <v>1644</v>
      </c>
      <c r="F207" s="48" t="s">
        <v>45</v>
      </c>
      <c r="G207" s="39">
        <f t="shared" si="37"/>
        <v>1644</v>
      </c>
      <c r="H207" s="40" t="s">
        <v>46</v>
      </c>
      <c r="I207" s="40">
        <f t="shared" ref="I207:I210" si="38">SUM(J207:AO207)</f>
        <v>0</v>
      </c>
      <c r="J207" s="163"/>
      <c r="K207" s="163"/>
      <c r="L207" s="163"/>
      <c r="M207" s="163"/>
      <c r="N207" s="164"/>
      <c r="O207" s="163"/>
      <c r="P207" s="163"/>
      <c r="Q207" s="164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4"/>
      <c r="AE207" s="163"/>
      <c r="AF207" s="164"/>
      <c r="AG207" s="163"/>
      <c r="AH207" s="163"/>
      <c r="AI207" s="163"/>
      <c r="AJ207" s="164"/>
      <c r="AK207" s="164"/>
      <c r="AL207" s="164"/>
      <c r="AM207" s="164"/>
      <c r="AN207" s="164"/>
      <c r="AO207" s="67"/>
      <c r="AP207" s="166"/>
      <c r="AQ207" s="99"/>
      <c r="AR207" s="99"/>
    </row>
    <row r="208" s="152" customFormat="1" ht="18.95" customHeight="1" spans="1:44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160"/>
      <c r="K208" s="160"/>
      <c r="L208" s="160"/>
      <c r="M208" s="160"/>
      <c r="N208" s="161"/>
      <c r="O208" s="160"/>
      <c r="P208" s="160"/>
      <c r="Q208" s="161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1"/>
      <c r="AE208" s="160"/>
      <c r="AF208" s="161"/>
      <c r="AG208" s="160"/>
      <c r="AH208" s="160"/>
      <c r="AI208" s="160"/>
      <c r="AJ208" s="161"/>
      <c r="AK208" s="161"/>
      <c r="AL208" s="161"/>
      <c r="AM208" s="161"/>
      <c r="AN208" s="161"/>
      <c r="AO208" s="65"/>
      <c r="AP208" s="167"/>
      <c r="AQ208" s="32"/>
      <c r="AR208" s="32"/>
    </row>
    <row r="209" s="151" customFormat="1" ht="18.95" customHeight="1" spans="1:44">
      <c r="A209" s="33">
        <f>MAX(A$4:$A204)+1</f>
        <v>94</v>
      </c>
      <c r="B209" s="32" t="s">
        <v>364</v>
      </c>
      <c r="C209" s="35" t="s">
        <v>370</v>
      </c>
      <c r="D209" s="47" t="s">
        <v>44</v>
      </c>
      <c r="E209" s="37">
        <v>55</v>
      </c>
      <c r="F209" s="48" t="s">
        <v>45</v>
      </c>
      <c r="G209" s="39">
        <f t="shared" si="37"/>
        <v>55</v>
      </c>
      <c r="H209" s="40" t="s">
        <v>46</v>
      </c>
      <c r="I209" s="40">
        <f t="shared" si="38"/>
        <v>0</v>
      </c>
      <c r="J209" s="163"/>
      <c r="K209" s="163"/>
      <c r="L209" s="163"/>
      <c r="M209" s="163"/>
      <c r="N209" s="164"/>
      <c r="O209" s="163"/>
      <c r="P209" s="163"/>
      <c r="Q209" s="164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4"/>
      <c r="AE209" s="163"/>
      <c r="AF209" s="164"/>
      <c r="AG209" s="163"/>
      <c r="AH209" s="163"/>
      <c r="AI209" s="163"/>
      <c r="AJ209" s="164"/>
      <c r="AK209" s="164"/>
      <c r="AL209" s="164"/>
      <c r="AM209" s="164"/>
      <c r="AN209" s="164"/>
      <c r="AO209" s="67"/>
      <c r="AP209" s="166"/>
      <c r="AQ209" s="99"/>
      <c r="AR209" s="99"/>
    </row>
    <row r="210" s="152" customFormat="1" ht="18.95" customHeight="1" spans="1:44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160"/>
      <c r="K210" s="160"/>
      <c r="L210" s="160"/>
      <c r="M210" s="160"/>
      <c r="N210" s="161"/>
      <c r="O210" s="160"/>
      <c r="P210" s="160"/>
      <c r="Q210" s="161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1"/>
      <c r="AE210" s="160"/>
      <c r="AF210" s="161"/>
      <c r="AG210" s="160"/>
      <c r="AH210" s="160"/>
      <c r="AI210" s="160"/>
      <c r="AJ210" s="161"/>
      <c r="AK210" s="161"/>
      <c r="AL210" s="161"/>
      <c r="AM210" s="161"/>
      <c r="AN210" s="161"/>
      <c r="AO210" s="65"/>
      <c r="AP210" s="167"/>
      <c r="AQ210" s="32"/>
      <c r="AR210" s="32"/>
    </row>
    <row r="211" s="151" customFormat="1" ht="18" customHeight="1" spans="1:44">
      <c r="A211" s="33">
        <f>MAX(A$4:$A208)+1</f>
        <v>95</v>
      </c>
      <c r="B211" s="32" t="s">
        <v>364</v>
      </c>
      <c r="C211" s="35" t="s">
        <v>119</v>
      </c>
      <c r="D211" s="47" t="s">
        <v>44</v>
      </c>
      <c r="E211" s="37">
        <v>1015</v>
      </c>
      <c r="F211" s="48" t="s">
        <v>45</v>
      </c>
      <c r="G211" s="39">
        <f>E211+I211-I212</f>
        <v>1015</v>
      </c>
      <c r="H211" s="40" t="s">
        <v>46</v>
      </c>
      <c r="I211" s="40">
        <f t="shared" ref="I211:I253" si="39">SUM(J211:AO211)</f>
        <v>0</v>
      </c>
      <c r="J211" s="163"/>
      <c r="K211" s="163"/>
      <c r="L211" s="163"/>
      <c r="M211" s="163"/>
      <c r="N211" s="164"/>
      <c r="O211" s="163"/>
      <c r="P211" s="163"/>
      <c r="Q211" s="164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4"/>
      <c r="AE211" s="163"/>
      <c r="AF211" s="164"/>
      <c r="AG211" s="163"/>
      <c r="AH211" s="163"/>
      <c r="AI211" s="163"/>
      <c r="AJ211" s="164"/>
      <c r="AK211" s="164"/>
      <c r="AL211" s="164"/>
      <c r="AM211" s="164"/>
      <c r="AN211" s="164"/>
      <c r="AO211" s="67"/>
      <c r="AP211" s="166"/>
      <c r="AQ211" s="99"/>
      <c r="AR211" s="99"/>
    </row>
    <row r="212" s="152" customFormat="1" ht="26" customHeight="1" spans="1:44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9"/>
        <v>0</v>
      </c>
      <c r="J212" s="160"/>
      <c r="K212" s="160"/>
      <c r="L212" s="160"/>
      <c r="M212" s="160"/>
      <c r="N212" s="161"/>
      <c r="O212" s="160"/>
      <c r="P212" s="160"/>
      <c r="Q212" s="161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1"/>
      <c r="AE212" s="160"/>
      <c r="AF212" s="161"/>
      <c r="AG212" s="160"/>
      <c r="AH212" s="160"/>
      <c r="AI212" s="160"/>
      <c r="AJ212" s="161"/>
      <c r="AK212" s="161"/>
      <c r="AL212" s="161"/>
      <c r="AM212" s="161"/>
      <c r="AN212" s="161"/>
      <c r="AO212" s="65"/>
      <c r="AP212" s="167"/>
      <c r="AQ212" s="32"/>
      <c r="AR212" s="32"/>
    </row>
    <row r="213" s="151" customFormat="1" ht="18.95" customHeight="1" spans="1:44">
      <c r="A213" s="33">
        <f>MAX(A$4:$A212)+1</f>
        <v>96</v>
      </c>
      <c r="B213" s="32" t="s">
        <v>364</v>
      </c>
      <c r="C213" s="35" t="s">
        <v>126</v>
      </c>
      <c r="D213" s="47" t="s">
        <v>44</v>
      </c>
      <c r="E213" s="37">
        <v>528</v>
      </c>
      <c r="F213" s="48" t="s">
        <v>45</v>
      </c>
      <c r="G213" s="39">
        <f>E213+I213-I214</f>
        <v>528</v>
      </c>
      <c r="H213" s="40" t="s">
        <v>46</v>
      </c>
      <c r="I213" s="40">
        <f t="shared" si="39"/>
        <v>0</v>
      </c>
      <c r="J213" s="163"/>
      <c r="K213" s="163"/>
      <c r="L213" s="163"/>
      <c r="M213" s="163"/>
      <c r="N213" s="164"/>
      <c r="O213" s="163"/>
      <c r="P213" s="163"/>
      <c r="Q213" s="164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4"/>
      <c r="AE213" s="163"/>
      <c r="AF213" s="164"/>
      <c r="AG213" s="163"/>
      <c r="AH213" s="163"/>
      <c r="AI213" s="163"/>
      <c r="AJ213" s="164"/>
      <c r="AK213" s="164"/>
      <c r="AL213" s="164"/>
      <c r="AM213" s="164"/>
      <c r="AN213" s="164"/>
      <c r="AO213" s="67"/>
      <c r="AP213" s="166"/>
      <c r="AQ213" s="99"/>
      <c r="AR213" s="99"/>
    </row>
    <row r="214" s="152" customFormat="1" ht="18.95" customHeight="1" spans="1:44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9"/>
        <v>0</v>
      </c>
      <c r="J214" s="160"/>
      <c r="K214" s="160"/>
      <c r="L214" s="160"/>
      <c r="M214" s="160"/>
      <c r="N214" s="161"/>
      <c r="O214" s="160"/>
      <c r="P214" s="160"/>
      <c r="Q214" s="161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1"/>
      <c r="AE214" s="160"/>
      <c r="AF214" s="161"/>
      <c r="AG214" s="160"/>
      <c r="AH214" s="160"/>
      <c r="AI214" s="160"/>
      <c r="AJ214" s="161"/>
      <c r="AK214" s="161"/>
      <c r="AL214" s="161"/>
      <c r="AM214" s="161"/>
      <c r="AN214" s="161"/>
      <c r="AO214" s="65"/>
      <c r="AP214" s="167"/>
      <c r="AQ214" s="32"/>
      <c r="AR214" s="32"/>
    </row>
    <row r="215" s="151" customFormat="1" ht="18.95" customHeight="1" spans="1:44">
      <c r="A215" s="33">
        <f>MAX(A$4:$A214)+1</f>
        <v>97</v>
      </c>
      <c r="B215" s="32" t="s">
        <v>364</v>
      </c>
      <c r="C215" s="35" t="s">
        <v>371</v>
      </c>
      <c r="D215" s="47" t="s">
        <v>44</v>
      </c>
      <c r="E215" s="37">
        <v>710</v>
      </c>
      <c r="F215" s="48" t="s">
        <v>45</v>
      </c>
      <c r="G215" s="39">
        <f t="shared" ref="G215:G219" si="40">E215+I215-I216</f>
        <v>710</v>
      </c>
      <c r="H215" s="40" t="s">
        <v>46</v>
      </c>
      <c r="I215" s="40">
        <f t="shared" si="39"/>
        <v>0</v>
      </c>
      <c r="J215" s="163"/>
      <c r="K215" s="163"/>
      <c r="L215" s="163"/>
      <c r="M215" s="163"/>
      <c r="N215" s="164"/>
      <c r="O215" s="163"/>
      <c r="P215" s="163"/>
      <c r="Q215" s="164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4"/>
      <c r="AE215" s="163"/>
      <c r="AF215" s="164"/>
      <c r="AG215" s="163"/>
      <c r="AH215" s="163"/>
      <c r="AI215" s="163"/>
      <c r="AJ215" s="164"/>
      <c r="AK215" s="164"/>
      <c r="AL215" s="164"/>
      <c r="AM215" s="164"/>
      <c r="AN215" s="164"/>
      <c r="AO215" s="67"/>
      <c r="AP215" s="166"/>
      <c r="AQ215" s="99"/>
      <c r="AR215" s="99"/>
    </row>
    <row r="216" s="152" customFormat="1" ht="18.95" customHeight="1" spans="1:44">
      <c r="A216" s="41"/>
      <c r="B216" s="32"/>
      <c r="C216" s="42"/>
      <c r="D216" s="47"/>
      <c r="E216" s="43"/>
      <c r="F216" s="49"/>
      <c r="G216" s="45"/>
      <c r="H216" s="46" t="s">
        <v>47</v>
      </c>
      <c r="I216" s="46">
        <f t="shared" si="39"/>
        <v>0</v>
      </c>
      <c r="J216" s="160"/>
      <c r="K216" s="160"/>
      <c r="L216" s="160"/>
      <c r="M216" s="160"/>
      <c r="N216" s="161"/>
      <c r="O216" s="160"/>
      <c r="P216" s="160"/>
      <c r="Q216" s="161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1"/>
      <c r="AE216" s="160"/>
      <c r="AF216" s="161"/>
      <c r="AG216" s="160"/>
      <c r="AH216" s="160"/>
      <c r="AI216" s="160"/>
      <c r="AJ216" s="161"/>
      <c r="AK216" s="161"/>
      <c r="AL216" s="161"/>
      <c r="AM216" s="161"/>
      <c r="AN216" s="161"/>
      <c r="AO216" s="65"/>
      <c r="AP216" s="167"/>
      <c r="AQ216" s="32"/>
      <c r="AR216" s="32"/>
    </row>
    <row r="217" s="151" customFormat="1" ht="18.95" customHeight="1" spans="1:44">
      <c r="A217" s="33">
        <f>MAX(A$4:$A216)+1</f>
        <v>98</v>
      </c>
      <c r="B217" s="32" t="s">
        <v>364</v>
      </c>
      <c r="C217" s="35" t="s">
        <v>372</v>
      </c>
      <c r="D217" s="47" t="s">
        <v>44</v>
      </c>
      <c r="E217" s="37">
        <v>24</v>
      </c>
      <c r="F217" s="48" t="s">
        <v>45</v>
      </c>
      <c r="G217" s="39">
        <f t="shared" si="40"/>
        <v>24</v>
      </c>
      <c r="H217" s="40" t="s">
        <v>46</v>
      </c>
      <c r="I217" s="40">
        <f t="shared" si="39"/>
        <v>0</v>
      </c>
      <c r="J217" s="163"/>
      <c r="K217" s="163"/>
      <c r="L217" s="163"/>
      <c r="M217" s="163"/>
      <c r="N217" s="164"/>
      <c r="O217" s="163"/>
      <c r="P217" s="163"/>
      <c r="Q217" s="164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4"/>
      <c r="AE217" s="163"/>
      <c r="AF217" s="164"/>
      <c r="AG217" s="163"/>
      <c r="AH217" s="163"/>
      <c r="AI217" s="163"/>
      <c r="AJ217" s="164"/>
      <c r="AK217" s="164"/>
      <c r="AL217" s="164"/>
      <c r="AM217" s="164"/>
      <c r="AN217" s="164"/>
      <c r="AO217" s="67"/>
      <c r="AP217" s="166"/>
      <c r="AQ217" s="99"/>
      <c r="AR217" s="99"/>
    </row>
    <row r="218" s="152" customFormat="1" ht="18.95" customHeight="1" spans="1:44">
      <c r="A218" s="41"/>
      <c r="B218" s="32"/>
      <c r="C218" s="42"/>
      <c r="D218" s="47"/>
      <c r="E218" s="43"/>
      <c r="F218" s="49"/>
      <c r="G218" s="45"/>
      <c r="H218" s="46" t="s">
        <v>47</v>
      </c>
      <c r="I218" s="46">
        <f t="shared" si="39"/>
        <v>0</v>
      </c>
      <c r="J218" s="160"/>
      <c r="K218" s="160"/>
      <c r="L218" s="160"/>
      <c r="M218" s="160"/>
      <c r="N218" s="161"/>
      <c r="O218" s="160"/>
      <c r="P218" s="160"/>
      <c r="Q218" s="161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1"/>
      <c r="AE218" s="160"/>
      <c r="AF218" s="161"/>
      <c r="AG218" s="160"/>
      <c r="AH218" s="160"/>
      <c r="AI218" s="160"/>
      <c r="AJ218" s="161"/>
      <c r="AK218" s="161"/>
      <c r="AL218" s="161"/>
      <c r="AM218" s="161"/>
      <c r="AN218" s="161"/>
      <c r="AO218" s="65"/>
      <c r="AP218" s="167"/>
      <c r="AQ218" s="32"/>
      <c r="AR218" s="32"/>
    </row>
    <row r="219" s="151" customFormat="1" ht="18" customHeight="1" spans="1:44">
      <c r="A219" s="33">
        <f>MAX(A$4:$A218)+1</f>
        <v>99</v>
      </c>
      <c r="B219" s="32" t="s">
        <v>364</v>
      </c>
      <c r="C219" s="35" t="s">
        <v>373</v>
      </c>
      <c r="D219" s="47" t="s">
        <v>44</v>
      </c>
      <c r="E219" s="37">
        <v>1411</v>
      </c>
      <c r="F219" s="48" t="s">
        <v>45</v>
      </c>
      <c r="G219" s="39">
        <f t="shared" si="40"/>
        <v>1411</v>
      </c>
      <c r="H219" s="40" t="s">
        <v>46</v>
      </c>
      <c r="I219" s="40">
        <f t="shared" si="39"/>
        <v>0</v>
      </c>
      <c r="J219" s="163"/>
      <c r="K219" s="163"/>
      <c r="L219" s="163"/>
      <c r="M219" s="163"/>
      <c r="N219" s="164"/>
      <c r="O219" s="163"/>
      <c r="P219" s="163"/>
      <c r="Q219" s="164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4"/>
      <c r="AE219" s="163"/>
      <c r="AF219" s="164"/>
      <c r="AG219" s="163"/>
      <c r="AH219" s="163"/>
      <c r="AI219" s="163"/>
      <c r="AJ219" s="164"/>
      <c r="AK219" s="164"/>
      <c r="AL219" s="164"/>
      <c r="AM219" s="164"/>
      <c r="AN219" s="164"/>
      <c r="AO219" s="67"/>
      <c r="AP219" s="166"/>
      <c r="AQ219" s="99"/>
      <c r="AR219" s="99"/>
    </row>
    <row r="220" s="152" customFormat="1" ht="18" customHeight="1" spans="1:44">
      <c r="A220" s="41"/>
      <c r="B220" s="32"/>
      <c r="C220" s="42"/>
      <c r="D220" s="47"/>
      <c r="E220" s="43"/>
      <c r="F220" s="49"/>
      <c r="G220" s="45"/>
      <c r="H220" s="46" t="s">
        <v>47</v>
      </c>
      <c r="I220" s="46">
        <f t="shared" si="39"/>
        <v>0</v>
      </c>
      <c r="J220" s="160"/>
      <c r="K220" s="160"/>
      <c r="L220" s="160"/>
      <c r="M220" s="160"/>
      <c r="N220" s="161"/>
      <c r="O220" s="160"/>
      <c r="P220" s="160"/>
      <c r="Q220" s="161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1"/>
      <c r="AE220" s="160"/>
      <c r="AF220" s="161"/>
      <c r="AG220" s="160"/>
      <c r="AH220" s="160"/>
      <c r="AI220" s="160"/>
      <c r="AJ220" s="161"/>
      <c r="AK220" s="161"/>
      <c r="AL220" s="161"/>
      <c r="AM220" s="161"/>
      <c r="AN220" s="161"/>
      <c r="AO220" s="65"/>
      <c r="AP220" s="167"/>
      <c r="AQ220" s="32"/>
      <c r="AR220" s="32"/>
    </row>
    <row r="221" s="151" customFormat="1" ht="18" customHeight="1" spans="1:44">
      <c r="A221" s="33">
        <f>MAX(A$4:$A220)+1</f>
        <v>100</v>
      </c>
      <c r="B221" s="32" t="s">
        <v>364</v>
      </c>
      <c r="C221" s="35" t="s">
        <v>132</v>
      </c>
      <c r="D221" s="47" t="s">
        <v>44</v>
      </c>
      <c r="E221" s="37">
        <v>79</v>
      </c>
      <c r="F221" s="48" t="s">
        <v>45</v>
      </c>
      <c r="G221" s="39">
        <f t="shared" ref="G221:G225" si="41">E221+I221-I222</f>
        <v>79</v>
      </c>
      <c r="H221" s="40" t="s">
        <v>46</v>
      </c>
      <c r="I221" s="40">
        <f t="shared" si="39"/>
        <v>0</v>
      </c>
      <c r="J221" s="163"/>
      <c r="K221" s="163"/>
      <c r="L221" s="163"/>
      <c r="M221" s="163"/>
      <c r="N221" s="164"/>
      <c r="O221" s="163"/>
      <c r="P221" s="163"/>
      <c r="Q221" s="164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4"/>
      <c r="AE221" s="163"/>
      <c r="AF221" s="164"/>
      <c r="AG221" s="163"/>
      <c r="AH221" s="163"/>
      <c r="AI221" s="163"/>
      <c r="AJ221" s="164"/>
      <c r="AK221" s="164"/>
      <c r="AL221" s="164"/>
      <c r="AM221" s="164"/>
      <c r="AN221" s="164"/>
      <c r="AO221" s="67"/>
      <c r="AP221" s="166"/>
      <c r="AQ221" s="99"/>
      <c r="AR221" s="99"/>
    </row>
    <row r="222" s="152" customFormat="1" ht="18" customHeight="1" spans="1:44">
      <c r="A222" s="41"/>
      <c r="B222" s="32"/>
      <c r="C222" s="42"/>
      <c r="D222" s="47"/>
      <c r="E222" s="43"/>
      <c r="F222" s="49"/>
      <c r="G222" s="45"/>
      <c r="H222" s="46" t="s">
        <v>47</v>
      </c>
      <c r="I222" s="46">
        <f t="shared" si="39"/>
        <v>0</v>
      </c>
      <c r="J222" s="160"/>
      <c r="K222" s="160"/>
      <c r="L222" s="160"/>
      <c r="M222" s="160"/>
      <c r="N222" s="161"/>
      <c r="O222" s="160"/>
      <c r="P222" s="160"/>
      <c r="Q222" s="161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1"/>
      <c r="AE222" s="160"/>
      <c r="AF222" s="161"/>
      <c r="AG222" s="160"/>
      <c r="AH222" s="160"/>
      <c r="AI222" s="160"/>
      <c r="AJ222" s="161"/>
      <c r="AK222" s="161"/>
      <c r="AL222" s="161"/>
      <c r="AM222" s="161"/>
      <c r="AN222" s="161"/>
      <c r="AO222" s="65"/>
      <c r="AP222" s="167"/>
      <c r="AQ222" s="32"/>
      <c r="AR222" s="32"/>
    </row>
    <row r="223" s="151" customFormat="1" ht="18.95" customHeight="1" spans="1:44">
      <c r="A223" s="33">
        <f>MAX(A$4:$A222)+1</f>
        <v>101</v>
      </c>
      <c r="B223" s="32" t="s">
        <v>364</v>
      </c>
      <c r="C223" s="35" t="s">
        <v>374</v>
      </c>
      <c r="D223" s="47" t="s">
        <v>44</v>
      </c>
      <c r="E223" s="37">
        <v>25</v>
      </c>
      <c r="F223" s="48" t="s">
        <v>45</v>
      </c>
      <c r="G223" s="39">
        <f t="shared" si="41"/>
        <v>25</v>
      </c>
      <c r="H223" s="40" t="s">
        <v>46</v>
      </c>
      <c r="I223" s="40">
        <f t="shared" si="39"/>
        <v>0</v>
      </c>
      <c r="J223" s="163"/>
      <c r="K223" s="163"/>
      <c r="L223" s="163"/>
      <c r="M223" s="163"/>
      <c r="N223" s="164"/>
      <c r="O223" s="163"/>
      <c r="P223" s="163"/>
      <c r="Q223" s="164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4"/>
      <c r="AE223" s="163"/>
      <c r="AF223" s="164"/>
      <c r="AG223" s="163"/>
      <c r="AH223" s="163"/>
      <c r="AI223" s="163"/>
      <c r="AJ223" s="164"/>
      <c r="AK223" s="164"/>
      <c r="AL223" s="164"/>
      <c r="AM223" s="164"/>
      <c r="AN223" s="164"/>
      <c r="AO223" s="67"/>
      <c r="AP223" s="166"/>
      <c r="AQ223" s="99"/>
      <c r="AR223" s="99"/>
    </row>
    <row r="224" s="152" customFormat="1" ht="18.95" customHeight="1" spans="1:44">
      <c r="A224" s="41"/>
      <c r="B224" s="32"/>
      <c r="C224" s="42"/>
      <c r="D224" s="47"/>
      <c r="E224" s="43"/>
      <c r="F224" s="49"/>
      <c r="G224" s="45"/>
      <c r="H224" s="46" t="s">
        <v>47</v>
      </c>
      <c r="I224" s="46">
        <f t="shared" si="39"/>
        <v>0</v>
      </c>
      <c r="J224" s="160"/>
      <c r="K224" s="160"/>
      <c r="L224" s="160"/>
      <c r="M224" s="160"/>
      <c r="N224" s="161"/>
      <c r="O224" s="160"/>
      <c r="P224" s="160"/>
      <c r="Q224" s="161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1"/>
      <c r="AE224" s="160"/>
      <c r="AF224" s="161"/>
      <c r="AG224" s="160"/>
      <c r="AH224" s="160"/>
      <c r="AI224" s="160"/>
      <c r="AJ224" s="161"/>
      <c r="AK224" s="161"/>
      <c r="AL224" s="161"/>
      <c r="AM224" s="161"/>
      <c r="AN224" s="161"/>
      <c r="AO224" s="65"/>
      <c r="AP224" s="167"/>
      <c r="AQ224" s="32"/>
      <c r="AR224" s="32"/>
    </row>
    <row r="225" s="151" customFormat="1" ht="18.95" customHeight="1" spans="1:44">
      <c r="A225" s="33">
        <f>MAX(A$4:$A224)+1</f>
        <v>102</v>
      </c>
      <c r="B225" s="32" t="s">
        <v>364</v>
      </c>
      <c r="C225" s="35" t="s">
        <v>245</v>
      </c>
      <c r="D225" s="47" t="s">
        <v>44</v>
      </c>
      <c r="E225" s="37">
        <v>129</v>
      </c>
      <c r="F225" s="48" t="s">
        <v>45</v>
      </c>
      <c r="G225" s="39">
        <f t="shared" si="41"/>
        <v>129</v>
      </c>
      <c r="H225" s="40" t="s">
        <v>46</v>
      </c>
      <c r="I225" s="40">
        <f t="shared" si="39"/>
        <v>0</v>
      </c>
      <c r="J225" s="163"/>
      <c r="K225" s="163"/>
      <c r="L225" s="163"/>
      <c r="M225" s="163"/>
      <c r="N225" s="164"/>
      <c r="O225" s="163"/>
      <c r="P225" s="163"/>
      <c r="Q225" s="164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4"/>
      <c r="AE225" s="163"/>
      <c r="AF225" s="164"/>
      <c r="AG225" s="163"/>
      <c r="AH225" s="163"/>
      <c r="AI225" s="163"/>
      <c r="AJ225" s="164"/>
      <c r="AK225" s="164"/>
      <c r="AL225" s="164"/>
      <c r="AM225" s="164"/>
      <c r="AN225" s="164"/>
      <c r="AO225" s="67"/>
      <c r="AP225" s="166"/>
      <c r="AQ225" s="99"/>
      <c r="AR225" s="99"/>
    </row>
    <row r="226" s="152" customFormat="1" ht="18.95" customHeight="1" spans="1:44">
      <c r="A226" s="41"/>
      <c r="B226" s="32"/>
      <c r="C226" s="42"/>
      <c r="D226" s="47"/>
      <c r="E226" s="43"/>
      <c r="F226" s="49"/>
      <c r="G226" s="45"/>
      <c r="H226" s="46" t="s">
        <v>47</v>
      </c>
      <c r="I226" s="46">
        <f t="shared" si="39"/>
        <v>0</v>
      </c>
      <c r="J226" s="160"/>
      <c r="K226" s="160"/>
      <c r="L226" s="160"/>
      <c r="M226" s="160"/>
      <c r="N226" s="161"/>
      <c r="O226" s="160"/>
      <c r="P226" s="160"/>
      <c r="Q226" s="161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1"/>
      <c r="AE226" s="160"/>
      <c r="AF226" s="161"/>
      <c r="AG226" s="160"/>
      <c r="AH226" s="160"/>
      <c r="AI226" s="160"/>
      <c r="AJ226" s="161"/>
      <c r="AK226" s="161"/>
      <c r="AL226" s="161"/>
      <c r="AM226" s="161"/>
      <c r="AN226" s="161"/>
      <c r="AO226" s="65"/>
      <c r="AP226" s="167"/>
      <c r="AQ226" s="32"/>
      <c r="AR226" s="32"/>
    </row>
    <row r="227" s="151" customFormat="1" ht="18.95" customHeight="1" spans="1:44">
      <c r="A227" s="33">
        <f>MAX(A$4:$A226)+1</f>
        <v>103</v>
      </c>
      <c r="B227" s="32" t="s">
        <v>364</v>
      </c>
      <c r="C227" s="35" t="s">
        <v>375</v>
      </c>
      <c r="D227" s="47" t="s">
        <v>44</v>
      </c>
      <c r="E227" s="37">
        <v>22</v>
      </c>
      <c r="F227" s="48" t="s">
        <v>45</v>
      </c>
      <c r="G227" s="39">
        <f>E227+I227-I228</f>
        <v>22</v>
      </c>
      <c r="H227" s="40" t="s">
        <v>46</v>
      </c>
      <c r="I227" s="40">
        <f t="shared" si="39"/>
        <v>0</v>
      </c>
      <c r="J227" s="163"/>
      <c r="K227" s="163"/>
      <c r="L227" s="163"/>
      <c r="M227" s="163"/>
      <c r="N227" s="164"/>
      <c r="O227" s="163"/>
      <c r="P227" s="163"/>
      <c r="Q227" s="164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4"/>
      <c r="AE227" s="163"/>
      <c r="AF227" s="164"/>
      <c r="AG227" s="163"/>
      <c r="AH227" s="163"/>
      <c r="AI227" s="163"/>
      <c r="AJ227" s="164"/>
      <c r="AK227" s="164"/>
      <c r="AL227" s="164"/>
      <c r="AM227" s="164"/>
      <c r="AN227" s="164"/>
      <c r="AO227" s="67"/>
      <c r="AP227" s="166"/>
      <c r="AQ227" s="99"/>
      <c r="AR227" s="99"/>
    </row>
    <row r="228" s="152" customFormat="1" ht="18.95" customHeight="1" spans="1:44">
      <c r="A228" s="41"/>
      <c r="B228" s="32"/>
      <c r="C228" s="42"/>
      <c r="D228" s="47"/>
      <c r="E228" s="43"/>
      <c r="F228" s="49"/>
      <c r="G228" s="45"/>
      <c r="H228" s="46" t="s">
        <v>47</v>
      </c>
      <c r="I228" s="46">
        <f t="shared" si="39"/>
        <v>0</v>
      </c>
      <c r="J228" s="160"/>
      <c r="K228" s="160"/>
      <c r="L228" s="160"/>
      <c r="M228" s="160"/>
      <c r="N228" s="161"/>
      <c r="O228" s="160"/>
      <c r="P228" s="160"/>
      <c r="Q228" s="161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1"/>
      <c r="AE228" s="160"/>
      <c r="AF228" s="161"/>
      <c r="AG228" s="160"/>
      <c r="AH228" s="160"/>
      <c r="AI228" s="160"/>
      <c r="AJ228" s="161"/>
      <c r="AK228" s="161"/>
      <c r="AL228" s="161"/>
      <c r="AM228" s="161"/>
      <c r="AN228" s="161"/>
      <c r="AO228" s="65"/>
      <c r="AP228" s="167"/>
      <c r="AQ228" s="32"/>
      <c r="AR228" s="32"/>
    </row>
    <row r="229" s="151" customFormat="1" ht="18.95" customHeight="1" spans="1:44">
      <c r="A229" s="33">
        <f>MAX(A$4:$A228)+1</f>
        <v>104</v>
      </c>
      <c r="B229" s="32" t="s">
        <v>364</v>
      </c>
      <c r="C229" s="35" t="s">
        <v>376</v>
      </c>
      <c r="D229" s="47" t="s">
        <v>44</v>
      </c>
      <c r="E229" s="37">
        <v>73</v>
      </c>
      <c r="F229" s="48" t="s">
        <v>45</v>
      </c>
      <c r="G229" s="39">
        <f>E229+I229-I230</f>
        <v>73</v>
      </c>
      <c r="H229" s="40" t="s">
        <v>46</v>
      </c>
      <c r="I229" s="40">
        <f t="shared" si="39"/>
        <v>0</v>
      </c>
      <c r="J229" s="163"/>
      <c r="K229" s="163"/>
      <c r="L229" s="163"/>
      <c r="M229" s="163"/>
      <c r="N229" s="164"/>
      <c r="O229" s="163"/>
      <c r="P229" s="163"/>
      <c r="Q229" s="164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4"/>
      <c r="AE229" s="163"/>
      <c r="AF229" s="164"/>
      <c r="AG229" s="163"/>
      <c r="AH229" s="163"/>
      <c r="AI229" s="163"/>
      <c r="AJ229" s="164"/>
      <c r="AK229" s="164"/>
      <c r="AL229" s="164"/>
      <c r="AM229" s="164"/>
      <c r="AN229" s="164"/>
      <c r="AO229" s="67"/>
      <c r="AP229" s="166"/>
      <c r="AQ229" s="99"/>
      <c r="AR229" s="99"/>
    </row>
    <row r="230" s="152" customFormat="1" ht="18.95" customHeight="1" spans="1:44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39"/>
        <v>0</v>
      </c>
      <c r="J230" s="160"/>
      <c r="K230" s="160"/>
      <c r="L230" s="160"/>
      <c r="M230" s="160"/>
      <c r="N230" s="161"/>
      <c r="O230" s="160"/>
      <c r="P230" s="160"/>
      <c r="Q230" s="161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1"/>
      <c r="AE230" s="160"/>
      <c r="AF230" s="161"/>
      <c r="AG230" s="160"/>
      <c r="AH230" s="160"/>
      <c r="AI230" s="160"/>
      <c r="AJ230" s="161"/>
      <c r="AK230" s="161"/>
      <c r="AL230" s="161"/>
      <c r="AM230" s="161"/>
      <c r="AN230" s="161"/>
      <c r="AO230" s="65"/>
      <c r="AP230" s="167"/>
      <c r="AQ230" s="32"/>
      <c r="AR230" s="32"/>
    </row>
    <row r="231" s="151" customFormat="1" ht="18.95" customHeight="1" spans="1:44">
      <c r="A231" s="33">
        <f>MAX(A$4:$A230)+1</f>
        <v>105</v>
      </c>
      <c r="B231" s="32" t="s">
        <v>364</v>
      </c>
      <c r="C231" s="35" t="s">
        <v>250</v>
      </c>
      <c r="D231" s="47" t="s">
        <v>44</v>
      </c>
      <c r="E231" s="37">
        <v>11</v>
      </c>
      <c r="F231" s="48" t="s">
        <v>45</v>
      </c>
      <c r="G231" s="39">
        <f>E231+I231-I232</f>
        <v>11</v>
      </c>
      <c r="H231" s="40" t="s">
        <v>46</v>
      </c>
      <c r="I231" s="40">
        <f t="shared" si="39"/>
        <v>0</v>
      </c>
      <c r="J231" s="163"/>
      <c r="K231" s="163"/>
      <c r="L231" s="163"/>
      <c r="M231" s="163"/>
      <c r="N231" s="164"/>
      <c r="O231" s="163"/>
      <c r="P231" s="163"/>
      <c r="Q231" s="164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4"/>
      <c r="AE231" s="163"/>
      <c r="AF231" s="164"/>
      <c r="AG231" s="163"/>
      <c r="AH231" s="163"/>
      <c r="AI231" s="163"/>
      <c r="AJ231" s="164"/>
      <c r="AK231" s="164"/>
      <c r="AL231" s="164"/>
      <c r="AM231" s="164"/>
      <c r="AN231" s="164"/>
      <c r="AO231" s="67"/>
      <c r="AP231" s="166"/>
      <c r="AQ231" s="99"/>
      <c r="AR231" s="99"/>
    </row>
    <row r="232" s="152" customFormat="1" ht="18.95" customHeight="1" spans="1:44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39"/>
        <v>0</v>
      </c>
      <c r="J232" s="160"/>
      <c r="K232" s="160"/>
      <c r="L232" s="160"/>
      <c r="M232" s="160"/>
      <c r="N232" s="161"/>
      <c r="O232" s="160"/>
      <c r="P232" s="160"/>
      <c r="Q232" s="161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1"/>
      <c r="AE232" s="160"/>
      <c r="AF232" s="161"/>
      <c r="AG232" s="160"/>
      <c r="AH232" s="160"/>
      <c r="AI232" s="160"/>
      <c r="AJ232" s="161"/>
      <c r="AK232" s="161"/>
      <c r="AL232" s="161"/>
      <c r="AM232" s="161"/>
      <c r="AN232" s="161"/>
      <c r="AO232" s="65"/>
      <c r="AP232" s="167"/>
      <c r="AQ232" s="32"/>
      <c r="AR232" s="32"/>
    </row>
    <row r="233" s="151" customFormat="1" ht="18.95" customHeight="1" spans="1:44">
      <c r="A233" s="33">
        <f>MAX(A$4:$A232)+1</f>
        <v>106</v>
      </c>
      <c r="B233" s="32" t="s">
        <v>364</v>
      </c>
      <c r="C233" s="35" t="s">
        <v>377</v>
      </c>
      <c r="D233" s="47" t="s">
        <v>44</v>
      </c>
      <c r="E233" s="37">
        <v>154</v>
      </c>
      <c r="F233" s="48" t="s">
        <v>45</v>
      </c>
      <c r="G233" s="39">
        <f>E233+I233-I234</f>
        <v>154</v>
      </c>
      <c r="H233" s="40" t="s">
        <v>46</v>
      </c>
      <c r="I233" s="40">
        <f t="shared" si="39"/>
        <v>0</v>
      </c>
      <c r="J233" s="163"/>
      <c r="K233" s="163"/>
      <c r="L233" s="163"/>
      <c r="M233" s="163"/>
      <c r="N233" s="164"/>
      <c r="O233" s="163"/>
      <c r="P233" s="163"/>
      <c r="Q233" s="164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4"/>
      <c r="AE233" s="163"/>
      <c r="AF233" s="164"/>
      <c r="AG233" s="163"/>
      <c r="AH233" s="163"/>
      <c r="AI233" s="163"/>
      <c r="AJ233" s="164"/>
      <c r="AK233" s="164"/>
      <c r="AL233" s="164"/>
      <c r="AM233" s="164"/>
      <c r="AN233" s="164"/>
      <c r="AO233" s="67"/>
      <c r="AP233" s="166"/>
      <c r="AQ233" s="99"/>
      <c r="AR233" s="99"/>
    </row>
    <row r="234" s="152" customFormat="1" ht="18.95" customHeight="1" spans="1:44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39"/>
        <v>0</v>
      </c>
      <c r="J234" s="160"/>
      <c r="K234" s="160"/>
      <c r="L234" s="160"/>
      <c r="M234" s="160"/>
      <c r="N234" s="161"/>
      <c r="O234" s="160"/>
      <c r="P234" s="160"/>
      <c r="Q234" s="161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1"/>
      <c r="AE234" s="160"/>
      <c r="AF234" s="161"/>
      <c r="AG234" s="160"/>
      <c r="AH234" s="160"/>
      <c r="AI234" s="160"/>
      <c r="AJ234" s="161"/>
      <c r="AK234" s="161"/>
      <c r="AL234" s="161"/>
      <c r="AM234" s="161"/>
      <c r="AN234" s="161"/>
      <c r="AO234" s="65"/>
      <c r="AP234" s="167"/>
      <c r="AQ234" s="32"/>
      <c r="AR234" s="32"/>
    </row>
    <row r="235" s="151" customFormat="1" ht="18.95" customHeight="1" spans="1:44">
      <c r="A235" s="33">
        <f>MAX(A$4:$A234)+1</f>
        <v>107</v>
      </c>
      <c r="B235" s="32" t="s">
        <v>364</v>
      </c>
      <c r="C235" s="35" t="s">
        <v>378</v>
      </c>
      <c r="D235" s="47" t="s">
        <v>44</v>
      </c>
      <c r="E235" s="37">
        <v>12</v>
      </c>
      <c r="F235" s="48" t="s">
        <v>45</v>
      </c>
      <c r="G235" s="39">
        <f t="shared" ref="G235:G239" si="42">E235+I235-I236</f>
        <v>12</v>
      </c>
      <c r="H235" s="40" t="s">
        <v>46</v>
      </c>
      <c r="I235" s="40">
        <f t="shared" si="39"/>
        <v>0</v>
      </c>
      <c r="J235" s="163"/>
      <c r="K235" s="163"/>
      <c r="L235" s="163"/>
      <c r="M235" s="163"/>
      <c r="N235" s="164"/>
      <c r="O235" s="163"/>
      <c r="P235" s="163"/>
      <c r="Q235" s="164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4"/>
      <c r="AE235" s="163"/>
      <c r="AF235" s="164"/>
      <c r="AG235" s="163"/>
      <c r="AH235" s="163"/>
      <c r="AI235" s="163"/>
      <c r="AJ235" s="164"/>
      <c r="AK235" s="164"/>
      <c r="AL235" s="164"/>
      <c r="AM235" s="164"/>
      <c r="AN235" s="164"/>
      <c r="AO235" s="67"/>
      <c r="AP235" s="166"/>
      <c r="AQ235" s="99"/>
      <c r="AR235" s="99"/>
    </row>
    <row r="236" s="152" customFormat="1" ht="18.95" customHeight="1" spans="1:44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39"/>
        <v>0</v>
      </c>
      <c r="J236" s="160"/>
      <c r="K236" s="160"/>
      <c r="L236" s="160"/>
      <c r="M236" s="160"/>
      <c r="N236" s="161"/>
      <c r="O236" s="160"/>
      <c r="P236" s="160"/>
      <c r="Q236" s="161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1"/>
      <c r="AE236" s="160"/>
      <c r="AF236" s="161"/>
      <c r="AG236" s="160"/>
      <c r="AH236" s="160"/>
      <c r="AI236" s="160"/>
      <c r="AJ236" s="161"/>
      <c r="AK236" s="161"/>
      <c r="AL236" s="161"/>
      <c r="AM236" s="161"/>
      <c r="AN236" s="161"/>
      <c r="AO236" s="65"/>
      <c r="AP236" s="167"/>
      <c r="AQ236" s="32"/>
      <c r="AR236" s="32"/>
    </row>
    <row r="237" s="151" customFormat="1" ht="18.95" customHeight="1" spans="1:44">
      <c r="A237" s="33">
        <f>MAX(A$4:$A236)+1</f>
        <v>108</v>
      </c>
      <c r="B237" s="32" t="s">
        <v>364</v>
      </c>
      <c r="C237" s="35" t="s">
        <v>379</v>
      </c>
      <c r="D237" s="47" t="s">
        <v>44</v>
      </c>
      <c r="E237" s="37">
        <v>27</v>
      </c>
      <c r="F237" s="48" t="s">
        <v>45</v>
      </c>
      <c r="G237" s="39">
        <f t="shared" si="42"/>
        <v>27</v>
      </c>
      <c r="H237" s="40" t="s">
        <v>46</v>
      </c>
      <c r="I237" s="40">
        <f t="shared" si="39"/>
        <v>0</v>
      </c>
      <c r="J237" s="163"/>
      <c r="K237" s="163"/>
      <c r="L237" s="163"/>
      <c r="M237" s="163"/>
      <c r="N237" s="164"/>
      <c r="O237" s="163"/>
      <c r="P237" s="163"/>
      <c r="Q237" s="164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4"/>
      <c r="AE237" s="163"/>
      <c r="AF237" s="164"/>
      <c r="AG237" s="163"/>
      <c r="AH237" s="163"/>
      <c r="AI237" s="163"/>
      <c r="AJ237" s="164"/>
      <c r="AK237" s="164"/>
      <c r="AL237" s="164"/>
      <c r="AM237" s="164"/>
      <c r="AN237" s="164"/>
      <c r="AO237" s="67"/>
      <c r="AP237" s="166"/>
      <c r="AQ237" s="99"/>
      <c r="AR237" s="99"/>
    </row>
    <row r="238" s="152" customFormat="1" ht="18.95" customHeight="1" spans="1:44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39"/>
        <v>0</v>
      </c>
      <c r="J238" s="160"/>
      <c r="K238" s="160"/>
      <c r="L238" s="160"/>
      <c r="M238" s="160"/>
      <c r="N238" s="161"/>
      <c r="O238" s="160"/>
      <c r="P238" s="160"/>
      <c r="Q238" s="161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1"/>
      <c r="AE238" s="160"/>
      <c r="AF238" s="161"/>
      <c r="AG238" s="160"/>
      <c r="AH238" s="160"/>
      <c r="AI238" s="160"/>
      <c r="AJ238" s="161"/>
      <c r="AK238" s="161"/>
      <c r="AL238" s="161"/>
      <c r="AM238" s="161"/>
      <c r="AN238" s="161"/>
      <c r="AO238" s="65"/>
      <c r="AP238" s="167"/>
      <c r="AQ238" s="32"/>
      <c r="AR238" s="32"/>
    </row>
    <row r="239" s="151" customFormat="1" ht="18.95" customHeight="1" spans="1:44">
      <c r="A239" s="33">
        <f>MAX(A$4:$A238)+1</f>
        <v>109</v>
      </c>
      <c r="B239" s="32" t="s">
        <v>364</v>
      </c>
      <c r="C239" s="35" t="s">
        <v>380</v>
      </c>
      <c r="D239" s="47" t="s">
        <v>44</v>
      </c>
      <c r="E239" s="37">
        <v>6</v>
      </c>
      <c r="F239" s="48" t="s">
        <v>45</v>
      </c>
      <c r="G239" s="39">
        <f t="shared" si="42"/>
        <v>6</v>
      </c>
      <c r="H239" s="40" t="s">
        <v>46</v>
      </c>
      <c r="I239" s="40">
        <f t="shared" si="39"/>
        <v>0</v>
      </c>
      <c r="J239" s="163"/>
      <c r="K239" s="163"/>
      <c r="L239" s="163"/>
      <c r="M239" s="163"/>
      <c r="N239" s="164"/>
      <c r="O239" s="163"/>
      <c r="P239" s="163"/>
      <c r="Q239" s="164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4"/>
      <c r="AE239" s="163"/>
      <c r="AF239" s="164"/>
      <c r="AG239" s="163"/>
      <c r="AH239" s="163"/>
      <c r="AI239" s="163"/>
      <c r="AJ239" s="164"/>
      <c r="AK239" s="164"/>
      <c r="AL239" s="164"/>
      <c r="AM239" s="164"/>
      <c r="AN239" s="164"/>
      <c r="AO239" s="67"/>
      <c r="AP239" s="166"/>
      <c r="AQ239" s="99"/>
      <c r="AR239" s="99"/>
    </row>
    <row r="240" s="152" customFormat="1" ht="18.95" customHeight="1" spans="1:44">
      <c r="A240" s="41"/>
      <c r="B240" s="32"/>
      <c r="C240" s="42"/>
      <c r="D240" s="47"/>
      <c r="E240" s="43"/>
      <c r="F240" s="49"/>
      <c r="G240" s="45"/>
      <c r="H240" s="46" t="s">
        <v>47</v>
      </c>
      <c r="I240" s="46">
        <f t="shared" si="39"/>
        <v>0</v>
      </c>
      <c r="J240" s="160"/>
      <c r="K240" s="160"/>
      <c r="L240" s="160"/>
      <c r="M240" s="160"/>
      <c r="N240" s="161"/>
      <c r="O240" s="160"/>
      <c r="P240" s="160"/>
      <c r="Q240" s="161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1"/>
      <c r="AE240" s="160"/>
      <c r="AF240" s="161"/>
      <c r="AG240" s="160"/>
      <c r="AH240" s="160"/>
      <c r="AI240" s="160"/>
      <c r="AJ240" s="161"/>
      <c r="AK240" s="161"/>
      <c r="AL240" s="161"/>
      <c r="AM240" s="161"/>
      <c r="AN240" s="161"/>
      <c r="AO240" s="65"/>
      <c r="AP240" s="167"/>
      <c r="AQ240" s="32"/>
      <c r="AR240" s="32"/>
    </row>
    <row r="241" s="151" customFormat="1" ht="18.95" customHeight="1" spans="1:44">
      <c r="A241" s="33">
        <f>MAX(A$4:$A240)+1</f>
        <v>110</v>
      </c>
      <c r="B241" s="32" t="s">
        <v>364</v>
      </c>
      <c r="C241" s="35" t="s">
        <v>381</v>
      </c>
      <c r="D241" s="47" t="s">
        <v>44</v>
      </c>
      <c r="E241" s="37">
        <v>820</v>
      </c>
      <c r="F241" s="48" t="s">
        <v>45</v>
      </c>
      <c r="G241" s="39">
        <f>E241+I241-I242</f>
        <v>820</v>
      </c>
      <c r="H241" s="40" t="s">
        <v>46</v>
      </c>
      <c r="I241" s="40">
        <f t="shared" si="39"/>
        <v>0</v>
      </c>
      <c r="J241" s="163"/>
      <c r="K241" s="163"/>
      <c r="L241" s="163"/>
      <c r="M241" s="163"/>
      <c r="N241" s="164"/>
      <c r="O241" s="163"/>
      <c r="P241" s="163"/>
      <c r="Q241" s="164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4"/>
      <c r="AE241" s="163"/>
      <c r="AF241" s="164"/>
      <c r="AG241" s="163"/>
      <c r="AH241" s="163"/>
      <c r="AI241" s="163"/>
      <c r="AJ241" s="164"/>
      <c r="AK241" s="164"/>
      <c r="AL241" s="164"/>
      <c r="AM241" s="164"/>
      <c r="AN241" s="164"/>
      <c r="AO241" s="67"/>
      <c r="AP241" s="166"/>
      <c r="AQ241" s="99"/>
      <c r="AR241" s="99"/>
    </row>
    <row r="242" s="152" customFormat="1" ht="18.95" customHeight="1" spans="1:44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39"/>
        <v>0</v>
      </c>
      <c r="J242" s="160"/>
      <c r="K242" s="160"/>
      <c r="L242" s="160"/>
      <c r="M242" s="160"/>
      <c r="N242" s="161"/>
      <c r="O242" s="160"/>
      <c r="P242" s="160"/>
      <c r="Q242" s="161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1"/>
      <c r="AE242" s="160"/>
      <c r="AF242" s="161"/>
      <c r="AG242" s="160"/>
      <c r="AH242" s="160"/>
      <c r="AI242" s="160"/>
      <c r="AJ242" s="161"/>
      <c r="AK242" s="161"/>
      <c r="AL242" s="161"/>
      <c r="AM242" s="161"/>
      <c r="AN242" s="161"/>
      <c r="AO242" s="65"/>
      <c r="AP242" s="167"/>
      <c r="AQ242" s="32"/>
      <c r="AR242" s="32"/>
    </row>
    <row r="243" s="151" customFormat="1" ht="18.95" customHeight="1" spans="1:44">
      <c r="A243" s="33">
        <f>MAX(A$4:$A242)+1</f>
        <v>111</v>
      </c>
      <c r="B243" s="32" t="s">
        <v>364</v>
      </c>
      <c r="C243" s="35" t="s">
        <v>382</v>
      </c>
      <c r="D243" s="47" t="s">
        <v>44</v>
      </c>
      <c r="E243" s="37">
        <v>70</v>
      </c>
      <c r="F243" s="48" t="s">
        <v>45</v>
      </c>
      <c r="G243" s="39">
        <f>E243+I243-I244</f>
        <v>70</v>
      </c>
      <c r="H243" s="40" t="s">
        <v>46</v>
      </c>
      <c r="I243" s="40">
        <f t="shared" si="39"/>
        <v>0</v>
      </c>
      <c r="J243" s="163"/>
      <c r="K243" s="163"/>
      <c r="L243" s="163"/>
      <c r="M243" s="163"/>
      <c r="N243" s="164"/>
      <c r="O243" s="163"/>
      <c r="P243" s="163"/>
      <c r="Q243" s="164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4"/>
      <c r="AE243" s="163"/>
      <c r="AF243" s="164"/>
      <c r="AG243" s="163"/>
      <c r="AH243" s="163"/>
      <c r="AI243" s="163"/>
      <c r="AJ243" s="164"/>
      <c r="AK243" s="164"/>
      <c r="AL243" s="164"/>
      <c r="AM243" s="164"/>
      <c r="AN243" s="164"/>
      <c r="AO243" s="67"/>
      <c r="AP243" s="166"/>
      <c r="AQ243" s="99"/>
      <c r="AR243" s="99"/>
    </row>
    <row r="244" s="152" customFormat="1" ht="18.95" customHeight="1" spans="1:44">
      <c r="A244" s="41"/>
      <c r="B244" s="32"/>
      <c r="C244" s="42"/>
      <c r="D244" s="47"/>
      <c r="E244" s="43"/>
      <c r="F244" s="49"/>
      <c r="G244" s="45"/>
      <c r="H244" s="46" t="s">
        <v>47</v>
      </c>
      <c r="I244" s="46">
        <f t="shared" si="39"/>
        <v>0</v>
      </c>
      <c r="J244" s="160"/>
      <c r="K244" s="160"/>
      <c r="L244" s="160"/>
      <c r="M244" s="160"/>
      <c r="N244" s="161"/>
      <c r="O244" s="160"/>
      <c r="P244" s="160"/>
      <c r="Q244" s="161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1"/>
      <c r="AE244" s="160"/>
      <c r="AF244" s="161"/>
      <c r="AG244" s="160"/>
      <c r="AH244" s="160"/>
      <c r="AI244" s="160"/>
      <c r="AJ244" s="161"/>
      <c r="AK244" s="161"/>
      <c r="AL244" s="161"/>
      <c r="AM244" s="161"/>
      <c r="AN244" s="161"/>
      <c r="AO244" s="65"/>
      <c r="AP244" s="167"/>
      <c r="AQ244" s="32"/>
      <c r="AR244" s="32"/>
    </row>
    <row r="245" s="151" customFormat="1" ht="18.95" customHeight="1" spans="1:44">
      <c r="A245" s="33">
        <f>MAX(A$4:$A244)+1</f>
        <v>112</v>
      </c>
      <c r="B245" s="32" t="s">
        <v>364</v>
      </c>
      <c r="C245" s="35" t="s">
        <v>383</v>
      </c>
      <c r="D245" s="47" t="s">
        <v>44</v>
      </c>
      <c r="E245" s="37">
        <v>5</v>
      </c>
      <c r="F245" s="48" t="s">
        <v>45</v>
      </c>
      <c r="G245" s="39">
        <f>E245+I245-I246</f>
        <v>5</v>
      </c>
      <c r="H245" s="40" t="s">
        <v>46</v>
      </c>
      <c r="I245" s="40">
        <f t="shared" si="39"/>
        <v>0</v>
      </c>
      <c r="J245" s="163"/>
      <c r="K245" s="163"/>
      <c r="L245" s="163"/>
      <c r="M245" s="163"/>
      <c r="N245" s="164"/>
      <c r="O245" s="163"/>
      <c r="P245" s="163"/>
      <c r="Q245" s="164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4"/>
      <c r="AE245" s="163"/>
      <c r="AF245" s="164"/>
      <c r="AG245" s="163"/>
      <c r="AH245" s="163"/>
      <c r="AI245" s="163"/>
      <c r="AJ245" s="164"/>
      <c r="AK245" s="164"/>
      <c r="AL245" s="164"/>
      <c r="AM245" s="164"/>
      <c r="AN245" s="164"/>
      <c r="AO245" s="67"/>
      <c r="AP245" s="166"/>
      <c r="AQ245" s="99"/>
      <c r="AR245" s="99"/>
    </row>
    <row r="246" s="152" customFormat="1" ht="18.95" customHeight="1" spans="1:44">
      <c r="A246" s="41"/>
      <c r="B246" s="32"/>
      <c r="C246" s="42"/>
      <c r="D246" s="47"/>
      <c r="E246" s="43"/>
      <c r="F246" s="49"/>
      <c r="G246" s="45"/>
      <c r="H246" s="46" t="s">
        <v>47</v>
      </c>
      <c r="I246" s="46">
        <f t="shared" si="39"/>
        <v>0</v>
      </c>
      <c r="J246" s="160"/>
      <c r="K246" s="160"/>
      <c r="L246" s="160"/>
      <c r="M246" s="160"/>
      <c r="N246" s="161"/>
      <c r="O246" s="160"/>
      <c r="P246" s="160"/>
      <c r="Q246" s="161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1"/>
      <c r="AE246" s="160"/>
      <c r="AF246" s="161"/>
      <c r="AG246" s="160"/>
      <c r="AH246" s="160"/>
      <c r="AI246" s="160"/>
      <c r="AJ246" s="161"/>
      <c r="AK246" s="161"/>
      <c r="AL246" s="161"/>
      <c r="AM246" s="161"/>
      <c r="AN246" s="161"/>
      <c r="AO246" s="65"/>
      <c r="AP246" s="167"/>
      <c r="AQ246" s="32"/>
      <c r="AR246" s="32"/>
    </row>
    <row r="247" s="151" customFormat="1" ht="18.95" customHeight="1" spans="1:44">
      <c r="A247" s="33">
        <f>MAX(A$4:$A246)+1</f>
        <v>113</v>
      </c>
      <c r="B247" s="32" t="s">
        <v>364</v>
      </c>
      <c r="C247" s="35" t="s">
        <v>384</v>
      </c>
      <c r="D247" s="47" t="s">
        <v>44</v>
      </c>
      <c r="E247" s="37">
        <v>14</v>
      </c>
      <c r="F247" s="48" t="s">
        <v>45</v>
      </c>
      <c r="G247" s="39">
        <f>E247+I247-I248</f>
        <v>14</v>
      </c>
      <c r="H247" s="40" t="s">
        <v>46</v>
      </c>
      <c r="I247" s="40">
        <f t="shared" si="39"/>
        <v>0</v>
      </c>
      <c r="J247" s="163"/>
      <c r="K247" s="163"/>
      <c r="L247" s="163"/>
      <c r="M247" s="163"/>
      <c r="N247" s="164"/>
      <c r="O247" s="163"/>
      <c r="P247" s="163"/>
      <c r="Q247" s="164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4"/>
      <c r="AE247" s="163"/>
      <c r="AF247" s="164"/>
      <c r="AG247" s="163"/>
      <c r="AH247" s="163"/>
      <c r="AI247" s="163"/>
      <c r="AJ247" s="164"/>
      <c r="AK247" s="164"/>
      <c r="AL247" s="164"/>
      <c r="AM247" s="164"/>
      <c r="AN247" s="164"/>
      <c r="AO247" s="67"/>
      <c r="AP247" s="166"/>
      <c r="AQ247" s="99"/>
      <c r="AR247" s="99"/>
    </row>
    <row r="248" s="152" customFormat="1" ht="18.95" customHeight="1" spans="1:44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39"/>
        <v>0</v>
      </c>
      <c r="J248" s="160"/>
      <c r="K248" s="160"/>
      <c r="L248" s="160"/>
      <c r="M248" s="160"/>
      <c r="N248" s="161"/>
      <c r="O248" s="160"/>
      <c r="P248" s="160"/>
      <c r="Q248" s="161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1"/>
      <c r="AE248" s="160"/>
      <c r="AF248" s="161"/>
      <c r="AG248" s="160"/>
      <c r="AH248" s="160"/>
      <c r="AI248" s="160"/>
      <c r="AJ248" s="161"/>
      <c r="AK248" s="161"/>
      <c r="AL248" s="161"/>
      <c r="AM248" s="161"/>
      <c r="AN248" s="161"/>
      <c r="AO248" s="65"/>
      <c r="AP248" s="167"/>
      <c r="AQ248" s="32"/>
      <c r="AR248" s="32"/>
    </row>
    <row r="249" s="151" customFormat="1" ht="18.95" customHeight="1" spans="1:44">
      <c r="A249" s="33">
        <f>MAX(A$4:$A248)+1</f>
        <v>114</v>
      </c>
      <c r="B249" s="32" t="s">
        <v>364</v>
      </c>
      <c r="C249" s="35" t="s">
        <v>385</v>
      </c>
      <c r="D249" s="47" t="s">
        <v>44</v>
      </c>
      <c r="E249" s="37">
        <v>739</v>
      </c>
      <c r="F249" s="48" t="s">
        <v>45</v>
      </c>
      <c r="G249" s="39">
        <f t="shared" ref="G249:G253" si="43">E249+I249-I250</f>
        <v>739</v>
      </c>
      <c r="H249" s="40" t="s">
        <v>46</v>
      </c>
      <c r="I249" s="40">
        <f t="shared" si="39"/>
        <v>0</v>
      </c>
      <c r="J249" s="163"/>
      <c r="K249" s="163"/>
      <c r="L249" s="163"/>
      <c r="M249" s="163"/>
      <c r="N249" s="164"/>
      <c r="O249" s="163"/>
      <c r="P249" s="163"/>
      <c r="Q249" s="164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4"/>
      <c r="AE249" s="163"/>
      <c r="AF249" s="164"/>
      <c r="AG249" s="163"/>
      <c r="AH249" s="163"/>
      <c r="AI249" s="163"/>
      <c r="AJ249" s="164"/>
      <c r="AK249" s="164"/>
      <c r="AL249" s="164"/>
      <c r="AM249" s="164"/>
      <c r="AN249" s="164"/>
      <c r="AO249" s="67"/>
      <c r="AP249" s="166"/>
      <c r="AQ249" s="99"/>
      <c r="AR249" s="99"/>
    </row>
    <row r="250" s="152" customFormat="1" ht="18.95" customHeight="1" spans="1:44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39"/>
        <v>0</v>
      </c>
      <c r="J250" s="160"/>
      <c r="K250" s="160"/>
      <c r="L250" s="160"/>
      <c r="M250" s="160"/>
      <c r="N250" s="161"/>
      <c r="O250" s="160"/>
      <c r="P250" s="160"/>
      <c r="Q250" s="161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1"/>
      <c r="AE250" s="160"/>
      <c r="AF250" s="161"/>
      <c r="AG250" s="160"/>
      <c r="AH250" s="160"/>
      <c r="AI250" s="160"/>
      <c r="AJ250" s="161"/>
      <c r="AK250" s="161"/>
      <c r="AL250" s="161"/>
      <c r="AM250" s="161"/>
      <c r="AN250" s="161"/>
      <c r="AO250" s="65"/>
      <c r="AP250" s="167"/>
      <c r="AQ250" s="32"/>
      <c r="AR250" s="32"/>
    </row>
    <row r="251" s="151" customFormat="1" ht="18.95" customHeight="1" spans="1:44">
      <c r="A251" s="33">
        <f>MAX(A$4:$A250)+1</f>
        <v>115</v>
      </c>
      <c r="B251" s="32" t="s">
        <v>364</v>
      </c>
      <c r="C251" s="35" t="s">
        <v>386</v>
      </c>
      <c r="D251" s="47" t="s">
        <v>44</v>
      </c>
      <c r="E251" s="37">
        <v>1043</v>
      </c>
      <c r="F251" s="48" t="s">
        <v>45</v>
      </c>
      <c r="G251" s="39">
        <f t="shared" si="43"/>
        <v>1043</v>
      </c>
      <c r="H251" s="40" t="s">
        <v>46</v>
      </c>
      <c r="I251" s="40">
        <f t="shared" si="39"/>
        <v>0</v>
      </c>
      <c r="J251" s="163"/>
      <c r="K251" s="163"/>
      <c r="L251" s="163"/>
      <c r="M251" s="163"/>
      <c r="N251" s="164"/>
      <c r="O251" s="163"/>
      <c r="P251" s="163"/>
      <c r="Q251" s="164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4"/>
      <c r="AE251" s="163"/>
      <c r="AF251" s="164"/>
      <c r="AG251" s="163"/>
      <c r="AH251" s="163"/>
      <c r="AI251" s="163"/>
      <c r="AJ251" s="164"/>
      <c r="AK251" s="164"/>
      <c r="AL251" s="164"/>
      <c r="AM251" s="164"/>
      <c r="AN251" s="164"/>
      <c r="AO251" s="67"/>
      <c r="AP251" s="166"/>
      <c r="AQ251" s="99"/>
      <c r="AR251" s="99"/>
    </row>
    <row r="252" s="152" customFormat="1" ht="18.95" customHeight="1" spans="1:44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39"/>
        <v>0</v>
      </c>
      <c r="J252" s="160"/>
      <c r="K252" s="160"/>
      <c r="L252" s="160"/>
      <c r="M252" s="160"/>
      <c r="N252" s="161"/>
      <c r="O252" s="160"/>
      <c r="P252" s="160"/>
      <c r="Q252" s="161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1"/>
      <c r="AE252" s="160"/>
      <c r="AF252" s="161"/>
      <c r="AG252" s="160"/>
      <c r="AH252" s="160"/>
      <c r="AI252" s="160"/>
      <c r="AJ252" s="161"/>
      <c r="AK252" s="161"/>
      <c r="AL252" s="161"/>
      <c r="AM252" s="161"/>
      <c r="AN252" s="161"/>
      <c r="AO252" s="65"/>
      <c r="AP252" s="167"/>
      <c r="AQ252" s="32"/>
      <c r="AR252" s="32"/>
    </row>
    <row r="253" s="151" customFormat="1" ht="18.95" customHeight="1" spans="1:44">
      <c r="A253" s="33">
        <f>MAX(A$4:$A252)+1</f>
        <v>116</v>
      </c>
      <c r="B253" s="32" t="s">
        <v>364</v>
      </c>
      <c r="C253" s="35" t="s">
        <v>251</v>
      </c>
      <c r="D253" s="47" t="s">
        <v>44</v>
      </c>
      <c r="E253" s="37">
        <v>47</v>
      </c>
      <c r="F253" s="48" t="s">
        <v>45</v>
      </c>
      <c r="G253" s="39">
        <f t="shared" si="43"/>
        <v>47</v>
      </c>
      <c r="H253" s="40" t="s">
        <v>46</v>
      </c>
      <c r="I253" s="40">
        <f t="shared" si="39"/>
        <v>0</v>
      </c>
      <c r="J253" s="163"/>
      <c r="K253" s="163"/>
      <c r="L253" s="163"/>
      <c r="M253" s="163"/>
      <c r="N253" s="164"/>
      <c r="O253" s="163"/>
      <c r="P253" s="163"/>
      <c r="Q253" s="164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4"/>
      <c r="AE253" s="163"/>
      <c r="AF253" s="164"/>
      <c r="AG253" s="163"/>
      <c r="AH253" s="163"/>
      <c r="AI253" s="163"/>
      <c r="AJ253" s="164"/>
      <c r="AK253" s="164"/>
      <c r="AL253" s="164"/>
      <c r="AM253" s="164"/>
      <c r="AN253" s="164"/>
      <c r="AO253" s="67"/>
      <c r="AP253" s="166"/>
      <c r="AQ253" s="99"/>
      <c r="AR253" s="99"/>
    </row>
    <row r="254" s="152" customFormat="1" ht="18.95" customHeight="1" spans="1:44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ref="I254:I263" si="44">SUM(J254:AO254)</f>
        <v>0</v>
      </c>
      <c r="J254" s="160"/>
      <c r="K254" s="160"/>
      <c r="L254" s="160"/>
      <c r="M254" s="160"/>
      <c r="N254" s="161"/>
      <c r="O254" s="160"/>
      <c r="P254" s="160"/>
      <c r="Q254" s="161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1"/>
      <c r="AE254" s="160"/>
      <c r="AF254" s="161"/>
      <c r="AG254" s="160"/>
      <c r="AH254" s="160"/>
      <c r="AI254" s="160"/>
      <c r="AJ254" s="161"/>
      <c r="AK254" s="161"/>
      <c r="AL254" s="161"/>
      <c r="AM254" s="161"/>
      <c r="AN254" s="161"/>
      <c r="AO254" s="65"/>
      <c r="AP254" s="167"/>
      <c r="AQ254" s="32"/>
      <c r="AR254" s="32"/>
    </row>
    <row r="255" s="151" customFormat="1" ht="18" customHeight="1" spans="1:44">
      <c r="A255" s="33">
        <f>MAX(A$4:$A254)+1</f>
        <v>117</v>
      </c>
      <c r="B255" s="32" t="s">
        <v>364</v>
      </c>
      <c r="C255" s="35" t="s">
        <v>387</v>
      </c>
      <c r="D255" s="47" t="s">
        <v>44</v>
      </c>
      <c r="E255" s="37">
        <v>9</v>
      </c>
      <c r="F255" s="48" t="s">
        <v>45</v>
      </c>
      <c r="G255" s="39">
        <f t="shared" ref="G255:G259" si="45">E255+I255-I256</f>
        <v>9</v>
      </c>
      <c r="H255" s="40" t="s">
        <v>46</v>
      </c>
      <c r="I255" s="40">
        <f t="shared" si="44"/>
        <v>0</v>
      </c>
      <c r="J255" s="163"/>
      <c r="K255" s="163"/>
      <c r="L255" s="163"/>
      <c r="M255" s="163"/>
      <c r="N255" s="164"/>
      <c r="O255" s="163"/>
      <c r="P255" s="163"/>
      <c r="Q255" s="164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4"/>
      <c r="AE255" s="163"/>
      <c r="AF255" s="164"/>
      <c r="AG255" s="163"/>
      <c r="AH255" s="163"/>
      <c r="AI255" s="163"/>
      <c r="AJ255" s="164"/>
      <c r="AK255" s="164"/>
      <c r="AL255" s="164"/>
      <c r="AM255" s="164"/>
      <c r="AN255" s="164"/>
      <c r="AO255" s="67"/>
      <c r="AP255" s="166"/>
      <c r="AQ255" s="99"/>
      <c r="AR255" s="99"/>
    </row>
    <row r="256" s="152" customFormat="1" ht="19" customHeight="1" spans="1:44">
      <c r="A256" s="41"/>
      <c r="B256" s="32"/>
      <c r="C256" s="42"/>
      <c r="D256" s="47"/>
      <c r="E256" s="43"/>
      <c r="F256" s="49"/>
      <c r="G256" s="45"/>
      <c r="H256" s="46" t="s">
        <v>47</v>
      </c>
      <c r="I256" s="46">
        <f t="shared" si="44"/>
        <v>0</v>
      </c>
      <c r="J256" s="160"/>
      <c r="K256" s="160"/>
      <c r="L256" s="160"/>
      <c r="M256" s="160"/>
      <c r="N256" s="161"/>
      <c r="O256" s="160"/>
      <c r="P256" s="160"/>
      <c r="Q256" s="161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1"/>
      <c r="AE256" s="160"/>
      <c r="AF256" s="161"/>
      <c r="AG256" s="160"/>
      <c r="AH256" s="160"/>
      <c r="AI256" s="160"/>
      <c r="AJ256" s="161"/>
      <c r="AK256" s="161"/>
      <c r="AL256" s="161"/>
      <c r="AM256" s="161"/>
      <c r="AN256" s="161"/>
      <c r="AO256" s="65"/>
      <c r="AP256" s="167"/>
      <c r="AQ256" s="32"/>
      <c r="AR256" s="32"/>
    </row>
    <row r="257" s="151" customFormat="1" ht="18.95" customHeight="1" spans="1:44">
      <c r="A257" s="33">
        <f>MAX(A$4:$A256)+1</f>
        <v>118</v>
      </c>
      <c r="B257" s="32" t="s">
        <v>364</v>
      </c>
      <c r="C257" s="35" t="s">
        <v>388</v>
      </c>
      <c r="D257" s="47" t="s">
        <v>44</v>
      </c>
      <c r="E257" s="37">
        <v>357</v>
      </c>
      <c r="F257" s="48" t="s">
        <v>45</v>
      </c>
      <c r="G257" s="39">
        <f t="shared" si="45"/>
        <v>357</v>
      </c>
      <c r="H257" s="40" t="s">
        <v>46</v>
      </c>
      <c r="I257" s="40">
        <f t="shared" si="44"/>
        <v>0</v>
      </c>
      <c r="J257" s="163"/>
      <c r="K257" s="163"/>
      <c r="L257" s="163"/>
      <c r="M257" s="163"/>
      <c r="N257" s="164"/>
      <c r="O257" s="163"/>
      <c r="P257" s="163"/>
      <c r="Q257" s="164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4"/>
      <c r="AE257" s="163"/>
      <c r="AF257" s="164"/>
      <c r="AG257" s="163"/>
      <c r="AH257" s="163"/>
      <c r="AI257" s="163"/>
      <c r="AJ257" s="164"/>
      <c r="AK257" s="164"/>
      <c r="AL257" s="164"/>
      <c r="AM257" s="164"/>
      <c r="AN257" s="164"/>
      <c r="AO257" s="67"/>
      <c r="AP257" s="166"/>
      <c r="AQ257" s="99"/>
      <c r="AR257" s="99"/>
    </row>
    <row r="258" s="152" customFormat="1" ht="18.95" customHeight="1" spans="1:44">
      <c r="A258" s="41"/>
      <c r="B258" s="32"/>
      <c r="C258" s="42"/>
      <c r="D258" s="47"/>
      <c r="E258" s="43"/>
      <c r="F258" s="49"/>
      <c r="G258" s="45"/>
      <c r="H258" s="46" t="s">
        <v>47</v>
      </c>
      <c r="I258" s="46">
        <f t="shared" si="44"/>
        <v>0</v>
      </c>
      <c r="J258" s="160"/>
      <c r="K258" s="160"/>
      <c r="L258" s="160"/>
      <c r="M258" s="160"/>
      <c r="N258" s="161"/>
      <c r="O258" s="160"/>
      <c r="P258" s="160"/>
      <c r="Q258" s="161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1"/>
      <c r="AE258" s="160"/>
      <c r="AF258" s="161"/>
      <c r="AG258" s="160"/>
      <c r="AH258" s="160"/>
      <c r="AI258" s="160"/>
      <c r="AJ258" s="161"/>
      <c r="AK258" s="161"/>
      <c r="AL258" s="161"/>
      <c r="AM258" s="161"/>
      <c r="AN258" s="161"/>
      <c r="AO258" s="65"/>
      <c r="AP258" s="167"/>
      <c r="AQ258" s="32"/>
      <c r="AR258" s="32"/>
    </row>
    <row r="259" s="151" customFormat="1" ht="18.95" customHeight="1" spans="1:44">
      <c r="A259" s="33">
        <f>MAX(A$4:$A258)+1</f>
        <v>119</v>
      </c>
      <c r="B259" s="32" t="s">
        <v>364</v>
      </c>
      <c r="C259" s="35" t="s">
        <v>389</v>
      </c>
      <c r="D259" s="47" t="s">
        <v>44</v>
      </c>
      <c r="E259" s="37">
        <v>10</v>
      </c>
      <c r="F259" s="48" t="s">
        <v>45</v>
      </c>
      <c r="G259" s="39">
        <f t="shared" si="45"/>
        <v>10</v>
      </c>
      <c r="H259" s="40" t="s">
        <v>46</v>
      </c>
      <c r="I259" s="40">
        <f t="shared" si="44"/>
        <v>0</v>
      </c>
      <c r="J259" s="163"/>
      <c r="K259" s="163"/>
      <c r="L259" s="163"/>
      <c r="M259" s="163"/>
      <c r="N259" s="164"/>
      <c r="O259" s="163"/>
      <c r="P259" s="163"/>
      <c r="Q259" s="164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4"/>
      <c r="AE259" s="163"/>
      <c r="AF259" s="164"/>
      <c r="AG259" s="163"/>
      <c r="AH259" s="163"/>
      <c r="AI259" s="163"/>
      <c r="AJ259" s="164"/>
      <c r="AK259" s="164"/>
      <c r="AL259" s="164"/>
      <c r="AM259" s="164"/>
      <c r="AN259" s="164"/>
      <c r="AO259" s="67"/>
      <c r="AP259" s="166"/>
      <c r="AQ259" s="99"/>
      <c r="AR259" s="99"/>
    </row>
    <row r="260" s="152" customFormat="1" ht="18.95" customHeight="1" spans="1:44">
      <c r="A260" s="41"/>
      <c r="B260" s="32"/>
      <c r="C260" s="42"/>
      <c r="D260" s="47"/>
      <c r="E260" s="43"/>
      <c r="F260" s="49"/>
      <c r="G260" s="45"/>
      <c r="H260" s="46" t="s">
        <v>47</v>
      </c>
      <c r="I260" s="46">
        <f t="shared" si="44"/>
        <v>0</v>
      </c>
      <c r="J260" s="160"/>
      <c r="K260" s="160"/>
      <c r="L260" s="160"/>
      <c r="M260" s="160"/>
      <c r="N260" s="161"/>
      <c r="O260" s="160"/>
      <c r="P260" s="160"/>
      <c r="Q260" s="161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1"/>
      <c r="AE260" s="160"/>
      <c r="AF260" s="161"/>
      <c r="AG260" s="160"/>
      <c r="AH260" s="160"/>
      <c r="AI260" s="160"/>
      <c r="AJ260" s="161"/>
      <c r="AK260" s="161"/>
      <c r="AL260" s="161"/>
      <c r="AM260" s="161"/>
      <c r="AN260" s="161"/>
      <c r="AO260" s="65"/>
      <c r="AP260" s="167"/>
      <c r="AQ260" s="32"/>
      <c r="AR260" s="32"/>
    </row>
    <row r="261" s="151" customFormat="1" ht="18.95" customHeight="1" spans="1:44">
      <c r="A261" s="33">
        <f>MAX(A$4:$A260)+1</f>
        <v>120</v>
      </c>
      <c r="B261" s="32" t="s">
        <v>364</v>
      </c>
      <c r="C261" s="35" t="s">
        <v>390</v>
      </c>
      <c r="D261" s="47" t="s">
        <v>44</v>
      </c>
      <c r="E261" s="37">
        <v>12</v>
      </c>
      <c r="F261" s="48" t="s">
        <v>45</v>
      </c>
      <c r="G261" s="39">
        <f>E261+I261-I262</f>
        <v>12</v>
      </c>
      <c r="H261" s="40" t="s">
        <v>46</v>
      </c>
      <c r="I261" s="40">
        <f t="shared" si="44"/>
        <v>0</v>
      </c>
      <c r="J261" s="163"/>
      <c r="K261" s="163"/>
      <c r="L261" s="163"/>
      <c r="M261" s="163"/>
      <c r="N261" s="164"/>
      <c r="O261" s="163"/>
      <c r="P261" s="163"/>
      <c r="Q261" s="164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4"/>
      <c r="AE261" s="163"/>
      <c r="AF261" s="164"/>
      <c r="AG261" s="163"/>
      <c r="AH261" s="163"/>
      <c r="AI261" s="163"/>
      <c r="AJ261" s="164"/>
      <c r="AK261" s="164"/>
      <c r="AL261" s="164"/>
      <c r="AM261" s="164"/>
      <c r="AN261" s="164"/>
      <c r="AO261" s="67"/>
      <c r="AP261" s="166"/>
      <c r="AQ261" s="99"/>
      <c r="AR261" s="99"/>
    </row>
    <row r="262" s="152" customFormat="1" ht="18.95" customHeight="1" spans="1:44">
      <c r="A262" s="41"/>
      <c r="B262" s="32"/>
      <c r="C262" s="42"/>
      <c r="D262" s="47"/>
      <c r="E262" s="43"/>
      <c r="F262" s="49"/>
      <c r="G262" s="45"/>
      <c r="H262" s="46" t="s">
        <v>47</v>
      </c>
      <c r="I262" s="46">
        <f t="shared" si="44"/>
        <v>0</v>
      </c>
      <c r="J262" s="160"/>
      <c r="K262" s="160"/>
      <c r="L262" s="160"/>
      <c r="M262" s="160"/>
      <c r="N262" s="161"/>
      <c r="O262" s="160"/>
      <c r="P262" s="160"/>
      <c r="Q262" s="161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1"/>
      <c r="AE262" s="160"/>
      <c r="AF262" s="161"/>
      <c r="AG262" s="160"/>
      <c r="AH262" s="160"/>
      <c r="AI262" s="160"/>
      <c r="AJ262" s="161"/>
      <c r="AK262" s="161"/>
      <c r="AL262" s="161"/>
      <c r="AM262" s="161"/>
      <c r="AN262" s="161"/>
      <c r="AO262" s="65"/>
      <c r="AP262" s="167"/>
      <c r="AQ262" s="32"/>
      <c r="AR262" s="32"/>
    </row>
    <row r="263" s="151" customFormat="1" ht="18.95" customHeight="1" spans="1:44">
      <c r="A263" s="33">
        <f>MAX(A$4:$A262)+1</f>
        <v>121</v>
      </c>
      <c r="B263" s="32" t="s">
        <v>364</v>
      </c>
      <c r="C263" s="35" t="s">
        <v>391</v>
      </c>
      <c r="D263" s="47" t="s">
        <v>44</v>
      </c>
      <c r="E263" s="37">
        <v>8</v>
      </c>
      <c r="F263" s="48" t="s">
        <v>45</v>
      </c>
      <c r="G263" s="39">
        <f t="shared" ref="G263:G267" si="46">E263+I263-I264</f>
        <v>8</v>
      </c>
      <c r="H263" s="40" t="s">
        <v>46</v>
      </c>
      <c r="I263" s="40">
        <f t="shared" si="44"/>
        <v>0</v>
      </c>
      <c r="J263" s="163"/>
      <c r="K263" s="163"/>
      <c r="L263" s="163"/>
      <c r="M263" s="163"/>
      <c r="N263" s="164"/>
      <c r="O263" s="163"/>
      <c r="P263" s="163"/>
      <c r="Q263" s="164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4"/>
      <c r="AE263" s="163"/>
      <c r="AF263" s="164"/>
      <c r="AG263" s="163"/>
      <c r="AH263" s="163"/>
      <c r="AI263" s="163"/>
      <c r="AJ263" s="164"/>
      <c r="AK263" s="164"/>
      <c r="AL263" s="164"/>
      <c r="AM263" s="164"/>
      <c r="AN263" s="164"/>
      <c r="AO263" s="67"/>
      <c r="AP263" s="166"/>
      <c r="AQ263" s="99"/>
      <c r="AR263" s="99"/>
    </row>
    <row r="264" s="152" customFormat="1" ht="18.95" customHeight="1" spans="1:44">
      <c r="A264" s="41"/>
      <c r="B264" s="32"/>
      <c r="C264" s="42"/>
      <c r="D264" s="47"/>
      <c r="E264" s="43"/>
      <c r="F264" s="49"/>
      <c r="G264" s="45"/>
      <c r="H264" s="46" t="s">
        <v>47</v>
      </c>
      <c r="I264" s="46">
        <f t="shared" ref="I264:I270" si="47">SUM(J264:AO264)</f>
        <v>0</v>
      </c>
      <c r="J264" s="160"/>
      <c r="K264" s="160"/>
      <c r="L264" s="160"/>
      <c r="M264" s="160"/>
      <c r="N264" s="161"/>
      <c r="O264" s="160"/>
      <c r="P264" s="160"/>
      <c r="Q264" s="161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1"/>
      <c r="AE264" s="160"/>
      <c r="AF264" s="161"/>
      <c r="AG264" s="160"/>
      <c r="AH264" s="160"/>
      <c r="AI264" s="160"/>
      <c r="AJ264" s="161"/>
      <c r="AK264" s="161"/>
      <c r="AL264" s="161"/>
      <c r="AM264" s="161"/>
      <c r="AN264" s="161"/>
      <c r="AO264" s="65"/>
      <c r="AP264" s="167"/>
      <c r="AQ264" s="32"/>
      <c r="AR264" s="32"/>
    </row>
    <row r="265" s="151" customFormat="1" ht="18.95" customHeight="1" spans="1:44">
      <c r="A265" s="33">
        <f>MAX(A$4:$A264)+1</f>
        <v>122</v>
      </c>
      <c r="B265" s="32" t="s">
        <v>364</v>
      </c>
      <c r="C265" s="35" t="s">
        <v>392</v>
      </c>
      <c r="D265" s="47" t="s">
        <v>44</v>
      </c>
      <c r="E265" s="37">
        <v>9</v>
      </c>
      <c r="F265" s="48" t="s">
        <v>45</v>
      </c>
      <c r="G265" s="39">
        <f t="shared" si="46"/>
        <v>9</v>
      </c>
      <c r="H265" s="40" t="s">
        <v>46</v>
      </c>
      <c r="I265" s="40">
        <f t="shared" si="47"/>
        <v>0</v>
      </c>
      <c r="J265" s="163"/>
      <c r="K265" s="163"/>
      <c r="L265" s="163"/>
      <c r="M265" s="163"/>
      <c r="N265" s="164"/>
      <c r="O265" s="163"/>
      <c r="P265" s="163"/>
      <c r="Q265" s="164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4"/>
      <c r="AE265" s="163"/>
      <c r="AF265" s="164"/>
      <c r="AG265" s="163"/>
      <c r="AH265" s="163"/>
      <c r="AI265" s="163"/>
      <c r="AJ265" s="164"/>
      <c r="AK265" s="164"/>
      <c r="AL265" s="164"/>
      <c r="AM265" s="164"/>
      <c r="AN265" s="164"/>
      <c r="AO265" s="67"/>
      <c r="AP265" s="166"/>
      <c r="AQ265" s="99"/>
      <c r="AR265" s="99"/>
    </row>
    <row r="266" s="152" customFormat="1" ht="18.95" customHeight="1" spans="1:44">
      <c r="A266" s="41"/>
      <c r="B266" s="32"/>
      <c r="C266" s="42"/>
      <c r="D266" s="47"/>
      <c r="E266" s="43"/>
      <c r="F266" s="49"/>
      <c r="G266" s="45"/>
      <c r="H266" s="46" t="s">
        <v>47</v>
      </c>
      <c r="I266" s="46">
        <f t="shared" si="47"/>
        <v>0</v>
      </c>
      <c r="J266" s="160"/>
      <c r="K266" s="160"/>
      <c r="L266" s="160"/>
      <c r="M266" s="160"/>
      <c r="N266" s="161"/>
      <c r="O266" s="160"/>
      <c r="P266" s="160"/>
      <c r="Q266" s="161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1"/>
      <c r="AE266" s="160"/>
      <c r="AF266" s="161"/>
      <c r="AG266" s="160"/>
      <c r="AH266" s="160"/>
      <c r="AI266" s="160"/>
      <c r="AJ266" s="161"/>
      <c r="AK266" s="161"/>
      <c r="AL266" s="161"/>
      <c r="AM266" s="161"/>
      <c r="AN266" s="161"/>
      <c r="AO266" s="65"/>
      <c r="AP266" s="167"/>
      <c r="AQ266" s="32"/>
      <c r="AR266" s="32"/>
    </row>
    <row r="267" s="151" customFormat="1" ht="18.95" customHeight="1" spans="1:44">
      <c r="A267" s="33">
        <f>MAX(A$4:$A266)+1</f>
        <v>123</v>
      </c>
      <c r="B267" s="32" t="s">
        <v>364</v>
      </c>
      <c r="C267" s="35" t="s">
        <v>393</v>
      </c>
      <c r="D267" s="47" t="s">
        <v>44</v>
      </c>
      <c r="E267" s="37">
        <v>53</v>
      </c>
      <c r="F267" s="48" t="s">
        <v>45</v>
      </c>
      <c r="G267" s="39">
        <f t="shared" si="46"/>
        <v>53</v>
      </c>
      <c r="H267" s="40" t="s">
        <v>46</v>
      </c>
      <c r="I267" s="40">
        <f t="shared" si="47"/>
        <v>0</v>
      </c>
      <c r="J267" s="163"/>
      <c r="K267" s="163"/>
      <c r="L267" s="163"/>
      <c r="M267" s="163"/>
      <c r="N267" s="164"/>
      <c r="O267" s="163"/>
      <c r="P267" s="163"/>
      <c r="Q267" s="164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4"/>
      <c r="AE267" s="163"/>
      <c r="AF267" s="164"/>
      <c r="AG267" s="163"/>
      <c r="AH267" s="163"/>
      <c r="AI267" s="163"/>
      <c r="AJ267" s="164"/>
      <c r="AK267" s="164"/>
      <c r="AL267" s="164"/>
      <c r="AM267" s="164"/>
      <c r="AN267" s="164"/>
      <c r="AO267" s="67"/>
      <c r="AP267" s="166"/>
      <c r="AQ267" s="99"/>
      <c r="AR267" s="99"/>
    </row>
    <row r="268" s="152" customFormat="1" ht="18.95" customHeight="1" spans="1:44">
      <c r="A268" s="41"/>
      <c r="B268" s="32"/>
      <c r="C268" s="42"/>
      <c r="D268" s="47"/>
      <c r="E268" s="43"/>
      <c r="F268" s="49"/>
      <c r="G268" s="45"/>
      <c r="H268" s="46" t="s">
        <v>47</v>
      </c>
      <c r="I268" s="46">
        <f t="shared" si="47"/>
        <v>0</v>
      </c>
      <c r="J268" s="160"/>
      <c r="K268" s="160"/>
      <c r="L268" s="160"/>
      <c r="M268" s="160"/>
      <c r="N268" s="161"/>
      <c r="O268" s="160"/>
      <c r="P268" s="160"/>
      <c r="Q268" s="161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1"/>
      <c r="AE268" s="160"/>
      <c r="AF268" s="161"/>
      <c r="AG268" s="160"/>
      <c r="AH268" s="160"/>
      <c r="AI268" s="160"/>
      <c r="AJ268" s="161"/>
      <c r="AK268" s="161"/>
      <c r="AL268" s="161"/>
      <c r="AM268" s="161"/>
      <c r="AN268" s="161"/>
      <c r="AO268" s="65"/>
      <c r="AP268" s="167"/>
      <c r="AQ268" s="32"/>
      <c r="AR268" s="32"/>
    </row>
    <row r="269" s="151" customFormat="1" ht="18.95" customHeight="1" spans="1:44">
      <c r="A269" s="33">
        <f>MAX(A$4:$A268)+1</f>
        <v>124</v>
      </c>
      <c r="B269" s="32" t="s">
        <v>364</v>
      </c>
      <c r="C269" s="35" t="s">
        <v>394</v>
      </c>
      <c r="D269" s="47" t="s">
        <v>44</v>
      </c>
      <c r="E269" s="37">
        <v>10</v>
      </c>
      <c r="F269" s="48" t="s">
        <v>45</v>
      </c>
      <c r="G269" s="39">
        <f>E269+I269-I270</f>
        <v>10</v>
      </c>
      <c r="H269" s="40" t="s">
        <v>46</v>
      </c>
      <c r="I269" s="40">
        <f t="shared" si="47"/>
        <v>0</v>
      </c>
      <c r="J269" s="163"/>
      <c r="K269" s="163"/>
      <c r="L269" s="163"/>
      <c r="M269" s="163"/>
      <c r="N269" s="164"/>
      <c r="O269" s="163"/>
      <c r="P269" s="163"/>
      <c r="Q269" s="164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4"/>
      <c r="AE269" s="163"/>
      <c r="AF269" s="164"/>
      <c r="AG269" s="163"/>
      <c r="AH269" s="163"/>
      <c r="AI269" s="163"/>
      <c r="AJ269" s="164"/>
      <c r="AK269" s="164"/>
      <c r="AL269" s="164"/>
      <c r="AM269" s="164"/>
      <c r="AN269" s="164"/>
      <c r="AO269" s="67"/>
      <c r="AP269" s="166"/>
      <c r="AQ269" s="99"/>
      <c r="AR269" s="99"/>
    </row>
    <row r="270" s="152" customFormat="1" ht="18.95" customHeight="1" spans="1:44">
      <c r="A270" s="41"/>
      <c r="B270" s="32"/>
      <c r="C270" s="42"/>
      <c r="D270" s="47"/>
      <c r="E270" s="43"/>
      <c r="F270" s="49"/>
      <c r="G270" s="45"/>
      <c r="H270" s="46" t="s">
        <v>47</v>
      </c>
      <c r="I270" s="46">
        <f t="shared" si="47"/>
        <v>0</v>
      </c>
      <c r="J270" s="160"/>
      <c r="K270" s="160"/>
      <c r="L270" s="160"/>
      <c r="M270" s="160"/>
      <c r="N270" s="161"/>
      <c r="O270" s="160"/>
      <c r="P270" s="160"/>
      <c r="Q270" s="161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1"/>
      <c r="AE270" s="160"/>
      <c r="AF270" s="161"/>
      <c r="AG270" s="160"/>
      <c r="AH270" s="160"/>
      <c r="AI270" s="160"/>
      <c r="AJ270" s="161"/>
      <c r="AK270" s="161"/>
      <c r="AL270" s="161"/>
      <c r="AM270" s="161"/>
      <c r="AN270" s="161"/>
      <c r="AO270" s="65"/>
      <c r="AP270" s="167"/>
      <c r="AQ270" s="32"/>
      <c r="AR270" s="32"/>
    </row>
    <row r="271" s="151" customFormat="1" ht="18.95" customHeight="1" spans="1:44">
      <c r="A271" s="33">
        <f>MAX(A$4:$A268)+1</f>
        <v>124</v>
      </c>
      <c r="B271" s="32" t="s">
        <v>364</v>
      </c>
      <c r="C271" s="35" t="s">
        <v>395</v>
      </c>
      <c r="D271" s="47" t="s">
        <v>44</v>
      </c>
      <c r="E271" s="37">
        <v>5</v>
      </c>
      <c r="F271" s="48" t="s">
        <v>45</v>
      </c>
      <c r="G271" s="39">
        <f t="shared" ref="G271:G275" si="48">E271+I271-I272</f>
        <v>5</v>
      </c>
      <c r="H271" s="40" t="s">
        <v>46</v>
      </c>
      <c r="I271" s="40">
        <f t="shared" ref="I271:I293" si="49">SUM(J271:AO271)</f>
        <v>0</v>
      </c>
      <c r="J271" s="163"/>
      <c r="K271" s="163"/>
      <c r="L271" s="163"/>
      <c r="M271" s="163"/>
      <c r="N271" s="164"/>
      <c r="O271" s="163"/>
      <c r="P271" s="163"/>
      <c r="Q271" s="164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4"/>
      <c r="AE271" s="163"/>
      <c r="AF271" s="164"/>
      <c r="AG271" s="163"/>
      <c r="AH271" s="163"/>
      <c r="AI271" s="163"/>
      <c r="AJ271" s="164"/>
      <c r="AK271" s="164"/>
      <c r="AL271" s="164"/>
      <c r="AM271" s="164"/>
      <c r="AN271" s="164"/>
      <c r="AO271" s="67"/>
      <c r="AP271" s="166"/>
      <c r="AQ271" s="99"/>
      <c r="AR271" s="99"/>
    </row>
    <row r="272" s="152" customFormat="1" ht="18.95" customHeight="1" spans="1:44">
      <c r="A272" s="41"/>
      <c r="B272" s="32"/>
      <c r="C272" s="42"/>
      <c r="D272" s="47"/>
      <c r="E272" s="43"/>
      <c r="F272" s="49"/>
      <c r="G272" s="45"/>
      <c r="H272" s="46" t="s">
        <v>47</v>
      </c>
      <c r="I272" s="46">
        <f t="shared" si="49"/>
        <v>0</v>
      </c>
      <c r="J272" s="160"/>
      <c r="K272" s="160"/>
      <c r="L272" s="160"/>
      <c r="M272" s="160"/>
      <c r="N272" s="161"/>
      <c r="O272" s="160"/>
      <c r="P272" s="160"/>
      <c r="Q272" s="161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1"/>
      <c r="AE272" s="160"/>
      <c r="AF272" s="161"/>
      <c r="AG272" s="160"/>
      <c r="AH272" s="160"/>
      <c r="AI272" s="160"/>
      <c r="AJ272" s="161"/>
      <c r="AK272" s="161"/>
      <c r="AL272" s="161"/>
      <c r="AM272" s="161"/>
      <c r="AN272" s="161"/>
      <c r="AO272" s="65"/>
      <c r="AP272" s="167"/>
      <c r="AQ272" s="32"/>
      <c r="AR272" s="32"/>
    </row>
    <row r="273" s="151" customFormat="1" ht="18.95" customHeight="1" spans="1:44">
      <c r="A273" s="33">
        <f>MAX(A$4:$A272)+1</f>
        <v>125</v>
      </c>
      <c r="B273" s="32" t="s">
        <v>364</v>
      </c>
      <c r="C273" s="35" t="s">
        <v>396</v>
      </c>
      <c r="D273" s="47" t="s">
        <v>44</v>
      </c>
      <c r="E273" s="37">
        <v>727</v>
      </c>
      <c r="F273" s="48" t="s">
        <v>45</v>
      </c>
      <c r="G273" s="39">
        <f t="shared" si="48"/>
        <v>727</v>
      </c>
      <c r="H273" s="40" t="s">
        <v>46</v>
      </c>
      <c r="I273" s="40">
        <f t="shared" si="49"/>
        <v>0</v>
      </c>
      <c r="J273" s="163"/>
      <c r="K273" s="163"/>
      <c r="L273" s="163"/>
      <c r="M273" s="163"/>
      <c r="N273" s="164"/>
      <c r="O273" s="163"/>
      <c r="P273" s="163"/>
      <c r="Q273" s="164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4"/>
      <c r="AE273" s="163"/>
      <c r="AF273" s="164"/>
      <c r="AG273" s="163"/>
      <c r="AH273" s="163"/>
      <c r="AI273" s="163"/>
      <c r="AJ273" s="164"/>
      <c r="AK273" s="164"/>
      <c r="AL273" s="164"/>
      <c r="AM273" s="164"/>
      <c r="AN273" s="164"/>
      <c r="AO273" s="67"/>
      <c r="AP273" s="166"/>
      <c r="AQ273" s="99"/>
      <c r="AR273" s="99"/>
    </row>
    <row r="274" s="152" customFormat="1" ht="18.95" customHeight="1" spans="1:44">
      <c r="A274" s="41"/>
      <c r="B274" s="32"/>
      <c r="C274" s="42"/>
      <c r="D274" s="47"/>
      <c r="E274" s="43"/>
      <c r="F274" s="49"/>
      <c r="G274" s="45"/>
      <c r="H274" s="46" t="s">
        <v>47</v>
      </c>
      <c r="I274" s="46">
        <f t="shared" si="49"/>
        <v>0</v>
      </c>
      <c r="J274" s="160"/>
      <c r="K274" s="160"/>
      <c r="L274" s="160"/>
      <c r="M274" s="160"/>
      <c r="N274" s="161"/>
      <c r="O274" s="160"/>
      <c r="P274" s="160"/>
      <c r="Q274" s="161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1"/>
      <c r="AE274" s="160"/>
      <c r="AF274" s="161"/>
      <c r="AG274" s="160"/>
      <c r="AH274" s="160"/>
      <c r="AI274" s="160"/>
      <c r="AJ274" s="161"/>
      <c r="AK274" s="161"/>
      <c r="AL274" s="161"/>
      <c r="AM274" s="161"/>
      <c r="AN274" s="161"/>
      <c r="AO274" s="65"/>
      <c r="AP274" s="167"/>
      <c r="AQ274" s="32"/>
      <c r="AR274" s="32"/>
    </row>
    <row r="275" s="151" customFormat="1" ht="18.95" customHeight="1" spans="1:44">
      <c r="A275" s="33">
        <f>MAX(A$4:$A274)+1</f>
        <v>126</v>
      </c>
      <c r="B275" s="32" t="s">
        <v>364</v>
      </c>
      <c r="C275" s="35" t="s">
        <v>397</v>
      </c>
      <c r="D275" s="47" t="s">
        <v>44</v>
      </c>
      <c r="E275" s="37">
        <v>1880</v>
      </c>
      <c r="F275" s="48" t="s">
        <v>45</v>
      </c>
      <c r="G275" s="39">
        <f t="shared" si="48"/>
        <v>1880</v>
      </c>
      <c r="H275" s="40" t="s">
        <v>46</v>
      </c>
      <c r="I275" s="40">
        <f t="shared" si="49"/>
        <v>0</v>
      </c>
      <c r="J275" s="163"/>
      <c r="K275" s="163"/>
      <c r="L275" s="163"/>
      <c r="M275" s="163"/>
      <c r="N275" s="164"/>
      <c r="O275" s="163"/>
      <c r="P275" s="163"/>
      <c r="Q275" s="164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4"/>
      <c r="AE275" s="163"/>
      <c r="AF275" s="164"/>
      <c r="AG275" s="163"/>
      <c r="AH275" s="163"/>
      <c r="AI275" s="163"/>
      <c r="AJ275" s="164"/>
      <c r="AK275" s="164"/>
      <c r="AL275" s="164"/>
      <c r="AM275" s="164"/>
      <c r="AN275" s="164"/>
      <c r="AO275" s="67"/>
      <c r="AP275" s="166"/>
      <c r="AQ275" s="99"/>
      <c r="AR275" s="99"/>
    </row>
    <row r="276" s="152" customFormat="1" ht="18.95" customHeight="1" spans="1:44">
      <c r="A276" s="41"/>
      <c r="B276" s="32"/>
      <c r="C276" s="42"/>
      <c r="D276" s="47"/>
      <c r="E276" s="43"/>
      <c r="F276" s="49"/>
      <c r="G276" s="45"/>
      <c r="H276" s="46" t="s">
        <v>47</v>
      </c>
      <c r="I276" s="46">
        <f t="shared" si="49"/>
        <v>0</v>
      </c>
      <c r="J276" s="160"/>
      <c r="K276" s="160"/>
      <c r="L276" s="160"/>
      <c r="M276" s="160"/>
      <c r="N276" s="161"/>
      <c r="O276" s="160"/>
      <c r="P276" s="160"/>
      <c r="Q276" s="161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1"/>
      <c r="AE276" s="160"/>
      <c r="AF276" s="161"/>
      <c r="AG276" s="160"/>
      <c r="AH276" s="160"/>
      <c r="AI276" s="160"/>
      <c r="AJ276" s="161"/>
      <c r="AK276" s="161"/>
      <c r="AL276" s="161"/>
      <c r="AM276" s="161"/>
      <c r="AN276" s="161"/>
      <c r="AO276" s="65"/>
      <c r="AP276" s="167"/>
      <c r="AQ276" s="32"/>
      <c r="AR276" s="32"/>
    </row>
    <row r="277" s="151" customFormat="1" ht="18" customHeight="1" spans="1:44">
      <c r="A277" s="33">
        <f>MAX(A$4:$A276)+1</f>
        <v>127</v>
      </c>
      <c r="B277" s="32" t="s">
        <v>364</v>
      </c>
      <c r="C277" s="35" t="s">
        <v>398</v>
      </c>
      <c r="D277" s="47" t="s">
        <v>44</v>
      </c>
      <c r="E277" s="37">
        <v>6</v>
      </c>
      <c r="F277" s="48" t="s">
        <v>45</v>
      </c>
      <c r="G277" s="39">
        <f t="shared" ref="G277:G281" si="50">E277+I277-I278</f>
        <v>6</v>
      </c>
      <c r="H277" s="40" t="s">
        <v>46</v>
      </c>
      <c r="I277" s="40">
        <f t="shared" si="49"/>
        <v>0</v>
      </c>
      <c r="J277" s="163"/>
      <c r="K277" s="163"/>
      <c r="L277" s="163"/>
      <c r="M277" s="163"/>
      <c r="N277" s="164"/>
      <c r="O277" s="163"/>
      <c r="P277" s="163"/>
      <c r="Q277" s="164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4"/>
      <c r="AE277" s="163"/>
      <c r="AF277" s="164"/>
      <c r="AG277" s="163"/>
      <c r="AH277" s="163"/>
      <c r="AI277" s="163"/>
      <c r="AJ277" s="164"/>
      <c r="AK277" s="164"/>
      <c r="AL277" s="164"/>
      <c r="AM277" s="164"/>
      <c r="AN277" s="164"/>
      <c r="AO277" s="67"/>
      <c r="AP277" s="166"/>
      <c r="AQ277" s="99"/>
      <c r="AR277" s="99"/>
    </row>
    <row r="278" s="152" customFormat="1" ht="24" customHeight="1" spans="1:44">
      <c r="A278" s="41"/>
      <c r="B278" s="32"/>
      <c r="C278" s="42"/>
      <c r="D278" s="47"/>
      <c r="E278" s="43"/>
      <c r="F278" s="49"/>
      <c r="G278" s="45"/>
      <c r="H278" s="46" t="s">
        <v>47</v>
      </c>
      <c r="I278" s="46">
        <f t="shared" si="49"/>
        <v>0</v>
      </c>
      <c r="J278" s="160"/>
      <c r="K278" s="160"/>
      <c r="L278" s="160"/>
      <c r="M278" s="160"/>
      <c r="N278" s="161"/>
      <c r="O278" s="160"/>
      <c r="P278" s="160"/>
      <c r="Q278" s="161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1"/>
      <c r="AE278" s="160"/>
      <c r="AF278" s="161"/>
      <c r="AG278" s="160"/>
      <c r="AH278" s="160"/>
      <c r="AI278" s="160"/>
      <c r="AJ278" s="161"/>
      <c r="AK278" s="161"/>
      <c r="AL278" s="161"/>
      <c r="AM278" s="161"/>
      <c r="AN278" s="161"/>
      <c r="AO278" s="65"/>
      <c r="AP278" s="167"/>
      <c r="AQ278" s="32"/>
      <c r="AR278" s="32"/>
    </row>
    <row r="279" s="151" customFormat="1" ht="18.95" customHeight="1" spans="1:44">
      <c r="A279" s="33">
        <f>MAX(A$4:$A278)+1</f>
        <v>128</v>
      </c>
      <c r="B279" s="32" t="s">
        <v>364</v>
      </c>
      <c r="C279" s="35" t="s">
        <v>399</v>
      </c>
      <c r="D279" s="47" t="s">
        <v>44</v>
      </c>
      <c r="E279" s="37">
        <v>1262</v>
      </c>
      <c r="F279" s="48" t="s">
        <v>45</v>
      </c>
      <c r="G279" s="39">
        <f t="shared" si="50"/>
        <v>1262</v>
      </c>
      <c r="H279" s="40" t="s">
        <v>46</v>
      </c>
      <c r="I279" s="40">
        <f t="shared" si="49"/>
        <v>0</v>
      </c>
      <c r="J279" s="163"/>
      <c r="K279" s="163"/>
      <c r="L279" s="163"/>
      <c r="M279" s="163"/>
      <c r="N279" s="164"/>
      <c r="O279" s="163"/>
      <c r="P279" s="163"/>
      <c r="Q279" s="164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4"/>
      <c r="AE279" s="163"/>
      <c r="AF279" s="164"/>
      <c r="AG279" s="163"/>
      <c r="AH279" s="163"/>
      <c r="AI279" s="163"/>
      <c r="AJ279" s="164"/>
      <c r="AK279" s="164"/>
      <c r="AL279" s="164"/>
      <c r="AM279" s="164"/>
      <c r="AN279" s="164"/>
      <c r="AO279" s="67"/>
      <c r="AP279" s="166"/>
      <c r="AQ279" s="99"/>
      <c r="AR279" s="99"/>
    </row>
    <row r="280" s="152" customFormat="1" ht="18.95" customHeight="1" spans="1:44">
      <c r="A280" s="41"/>
      <c r="B280" s="32"/>
      <c r="C280" s="42"/>
      <c r="D280" s="47"/>
      <c r="E280" s="43"/>
      <c r="F280" s="49"/>
      <c r="G280" s="45"/>
      <c r="H280" s="46" t="s">
        <v>47</v>
      </c>
      <c r="I280" s="46">
        <f t="shared" si="49"/>
        <v>0</v>
      </c>
      <c r="J280" s="160"/>
      <c r="K280" s="160"/>
      <c r="L280" s="160"/>
      <c r="M280" s="160"/>
      <c r="N280" s="161"/>
      <c r="O280" s="160"/>
      <c r="P280" s="160"/>
      <c r="Q280" s="161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1"/>
      <c r="AE280" s="160"/>
      <c r="AF280" s="161"/>
      <c r="AG280" s="160"/>
      <c r="AH280" s="160"/>
      <c r="AI280" s="160"/>
      <c r="AJ280" s="161"/>
      <c r="AK280" s="161"/>
      <c r="AL280" s="161"/>
      <c r="AM280" s="161"/>
      <c r="AN280" s="161"/>
      <c r="AO280" s="65"/>
      <c r="AP280" s="167"/>
      <c r="AQ280" s="32"/>
      <c r="AR280" s="32"/>
    </row>
    <row r="281" s="151" customFormat="1" ht="18.95" customHeight="1" spans="1:44">
      <c r="A281" s="33">
        <f>MAX(A$4:$A280)+1</f>
        <v>129</v>
      </c>
      <c r="B281" s="32" t="s">
        <v>364</v>
      </c>
      <c r="C281" s="35" t="s">
        <v>253</v>
      </c>
      <c r="D281" s="47" t="s">
        <v>44</v>
      </c>
      <c r="E281" s="37">
        <v>39</v>
      </c>
      <c r="F281" s="48" t="s">
        <v>45</v>
      </c>
      <c r="G281" s="39">
        <f t="shared" si="50"/>
        <v>39</v>
      </c>
      <c r="H281" s="40" t="s">
        <v>46</v>
      </c>
      <c r="I281" s="40">
        <f t="shared" si="49"/>
        <v>0</v>
      </c>
      <c r="J281" s="163"/>
      <c r="K281" s="163"/>
      <c r="L281" s="163"/>
      <c r="M281" s="163"/>
      <c r="N281" s="164"/>
      <c r="O281" s="163"/>
      <c r="P281" s="163"/>
      <c r="Q281" s="164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4"/>
      <c r="AE281" s="163"/>
      <c r="AF281" s="164"/>
      <c r="AG281" s="163"/>
      <c r="AH281" s="163"/>
      <c r="AI281" s="163"/>
      <c r="AJ281" s="164"/>
      <c r="AK281" s="164"/>
      <c r="AL281" s="164"/>
      <c r="AM281" s="164"/>
      <c r="AN281" s="164"/>
      <c r="AO281" s="67"/>
      <c r="AP281" s="166"/>
      <c r="AQ281" s="99"/>
      <c r="AR281" s="99"/>
    </row>
    <row r="282" s="152" customFormat="1" ht="18.95" customHeight="1" spans="1:44">
      <c r="A282" s="41"/>
      <c r="B282" s="32"/>
      <c r="C282" s="42"/>
      <c r="D282" s="47"/>
      <c r="E282" s="43"/>
      <c r="F282" s="49"/>
      <c r="G282" s="45"/>
      <c r="H282" s="46" t="s">
        <v>47</v>
      </c>
      <c r="I282" s="46">
        <f t="shared" si="49"/>
        <v>0</v>
      </c>
      <c r="J282" s="160"/>
      <c r="K282" s="160"/>
      <c r="L282" s="160"/>
      <c r="M282" s="160"/>
      <c r="N282" s="161"/>
      <c r="O282" s="160"/>
      <c r="P282" s="160"/>
      <c r="Q282" s="161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1"/>
      <c r="AE282" s="160"/>
      <c r="AF282" s="161"/>
      <c r="AG282" s="160"/>
      <c r="AH282" s="160"/>
      <c r="AI282" s="160"/>
      <c r="AJ282" s="161"/>
      <c r="AK282" s="161"/>
      <c r="AL282" s="161"/>
      <c r="AM282" s="161"/>
      <c r="AN282" s="161"/>
      <c r="AO282" s="65"/>
      <c r="AP282" s="167"/>
      <c r="AQ282" s="32"/>
      <c r="AR282" s="32"/>
    </row>
    <row r="283" s="151" customFormat="1" ht="18.95" customHeight="1" spans="1:44">
      <c r="A283" s="33">
        <f>MAX(A$4:$A282)+1</f>
        <v>130</v>
      </c>
      <c r="B283" s="32" t="s">
        <v>364</v>
      </c>
      <c r="C283" s="35" t="s">
        <v>400</v>
      </c>
      <c r="D283" s="47" t="s">
        <v>44</v>
      </c>
      <c r="E283" s="37">
        <v>12</v>
      </c>
      <c r="F283" s="48" t="s">
        <v>45</v>
      </c>
      <c r="G283" s="39">
        <f>E283+I283-I284</f>
        <v>12</v>
      </c>
      <c r="H283" s="40" t="s">
        <v>46</v>
      </c>
      <c r="I283" s="40">
        <f t="shared" si="49"/>
        <v>0</v>
      </c>
      <c r="J283" s="163"/>
      <c r="K283" s="163"/>
      <c r="L283" s="163"/>
      <c r="M283" s="163"/>
      <c r="N283" s="164"/>
      <c r="O283" s="163"/>
      <c r="P283" s="163"/>
      <c r="Q283" s="164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4"/>
      <c r="AE283" s="163"/>
      <c r="AF283" s="164"/>
      <c r="AG283" s="163"/>
      <c r="AH283" s="163"/>
      <c r="AI283" s="163"/>
      <c r="AJ283" s="164"/>
      <c r="AK283" s="164"/>
      <c r="AL283" s="164"/>
      <c r="AM283" s="164"/>
      <c r="AN283" s="164"/>
      <c r="AO283" s="67"/>
      <c r="AP283" s="166"/>
      <c r="AQ283" s="99"/>
      <c r="AR283" s="99"/>
    </row>
    <row r="284" s="152" customFormat="1" ht="18.95" customHeight="1" spans="1:44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si="49"/>
        <v>0</v>
      </c>
      <c r="J284" s="160"/>
      <c r="K284" s="160"/>
      <c r="L284" s="160"/>
      <c r="M284" s="160"/>
      <c r="N284" s="161"/>
      <c r="O284" s="160"/>
      <c r="P284" s="160"/>
      <c r="Q284" s="161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1"/>
      <c r="AE284" s="160"/>
      <c r="AF284" s="161"/>
      <c r="AG284" s="160"/>
      <c r="AH284" s="160"/>
      <c r="AI284" s="160"/>
      <c r="AJ284" s="161"/>
      <c r="AK284" s="161"/>
      <c r="AL284" s="161"/>
      <c r="AM284" s="161"/>
      <c r="AN284" s="161"/>
      <c r="AO284" s="65"/>
      <c r="AP284" s="167"/>
      <c r="AQ284" s="32"/>
      <c r="AR284" s="32"/>
    </row>
    <row r="285" s="151" customFormat="1" ht="18" customHeight="1" spans="1:44">
      <c r="A285" s="33">
        <f>MAX(A$4:$A284)+1</f>
        <v>131</v>
      </c>
      <c r="B285" s="32" t="s">
        <v>364</v>
      </c>
      <c r="C285" s="35" t="s">
        <v>401</v>
      </c>
      <c r="D285" s="47" t="s">
        <v>44</v>
      </c>
      <c r="E285" s="37">
        <v>14</v>
      </c>
      <c r="F285" s="48" t="s">
        <v>45</v>
      </c>
      <c r="G285" s="39">
        <f>E285+I285-I286</f>
        <v>14</v>
      </c>
      <c r="H285" s="40" t="s">
        <v>46</v>
      </c>
      <c r="I285" s="40">
        <f t="shared" si="49"/>
        <v>0</v>
      </c>
      <c r="J285" s="163"/>
      <c r="K285" s="163"/>
      <c r="L285" s="163"/>
      <c r="M285" s="163"/>
      <c r="N285" s="164"/>
      <c r="O285" s="163"/>
      <c r="P285" s="163"/>
      <c r="Q285" s="164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4"/>
      <c r="AE285" s="163"/>
      <c r="AF285" s="164"/>
      <c r="AG285" s="163"/>
      <c r="AH285" s="163"/>
      <c r="AI285" s="163"/>
      <c r="AJ285" s="164"/>
      <c r="AK285" s="164"/>
      <c r="AL285" s="164"/>
      <c r="AM285" s="164"/>
      <c r="AN285" s="164"/>
      <c r="AO285" s="67"/>
      <c r="AP285" s="166"/>
      <c r="AQ285" s="99"/>
      <c r="AR285" s="99"/>
    </row>
    <row r="286" s="152" customFormat="1" ht="18" customHeight="1" spans="1:44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si="49"/>
        <v>0</v>
      </c>
      <c r="J286" s="160"/>
      <c r="K286" s="160"/>
      <c r="L286" s="160"/>
      <c r="M286" s="160"/>
      <c r="N286" s="161"/>
      <c r="O286" s="160"/>
      <c r="P286" s="160"/>
      <c r="Q286" s="161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1"/>
      <c r="AE286" s="160"/>
      <c r="AF286" s="161"/>
      <c r="AG286" s="160"/>
      <c r="AH286" s="160"/>
      <c r="AI286" s="160"/>
      <c r="AJ286" s="161"/>
      <c r="AK286" s="161"/>
      <c r="AL286" s="161"/>
      <c r="AM286" s="161"/>
      <c r="AN286" s="161"/>
      <c r="AO286" s="65"/>
      <c r="AP286" s="167"/>
      <c r="AQ286" s="32"/>
      <c r="AR286" s="32"/>
    </row>
    <row r="287" s="151" customFormat="1" ht="18.95" customHeight="1" spans="1:44">
      <c r="A287" s="33">
        <f>MAX(A$4:$A286)+1</f>
        <v>132</v>
      </c>
      <c r="B287" s="32" t="s">
        <v>364</v>
      </c>
      <c r="C287" s="35" t="s">
        <v>402</v>
      </c>
      <c r="D287" s="47" t="s">
        <v>44</v>
      </c>
      <c r="E287" s="37">
        <v>8</v>
      </c>
      <c r="F287" s="48" t="s">
        <v>45</v>
      </c>
      <c r="G287" s="39">
        <f>E287+I287-I288</f>
        <v>8</v>
      </c>
      <c r="H287" s="40" t="s">
        <v>46</v>
      </c>
      <c r="I287" s="40">
        <f t="shared" si="49"/>
        <v>0</v>
      </c>
      <c r="J287" s="163"/>
      <c r="K287" s="163"/>
      <c r="L287" s="163"/>
      <c r="M287" s="163"/>
      <c r="N287" s="164"/>
      <c r="O287" s="163"/>
      <c r="P287" s="163"/>
      <c r="Q287" s="164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4"/>
      <c r="AE287" s="163"/>
      <c r="AF287" s="164"/>
      <c r="AG287" s="163"/>
      <c r="AH287" s="163"/>
      <c r="AI287" s="163"/>
      <c r="AJ287" s="164"/>
      <c r="AK287" s="164"/>
      <c r="AL287" s="164"/>
      <c r="AM287" s="164"/>
      <c r="AN287" s="164"/>
      <c r="AO287" s="67"/>
      <c r="AP287" s="166"/>
      <c r="AQ287" s="99"/>
      <c r="AR287" s="99"/>
    </row>
    <row r="288" s="152" customFormat="1" ht="18.95" customHeight="1" spans="1:44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49"/>
        <v>0</v>
      </c>
      <c r="J288" s="160"/>
      <c r="K288" s="160"/>
      <c r="L288" s="160"/>
      <c r="M288" s="160"/>
      <c r="N288" s="161"/>
      <c r="O288" s="160"/>
      <c r="P288" s="160"/>
      <c r="Q288" s="161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1"/>
      <c r="AE288" s="160"/>
      <c r="AF288" s="161"/>
      <c r="AG288" s="160"/>
      <c r="AH288" s="160"/>
      <c r="AI288" s="160"/>
      <c r="AJ288" s="161"/>
      <c r="AK288" s="161"/>
      <c r="AL288" s="161"/>
      <c r="AM288" s="161"/>
      <c r="AN288" s="161"/>
      <c r="AO288" s="65"/>
      <c r="AP288" s="167"/>
      <c r="AQ288" s="32"/>
      <c r="AR288" s="32"/>
    </row>
    <row r="289" s="151" customFormat="1" ht="18.95" customHeight="1" spans="1:44">
      <c r="A289" s="33">
        <f>MAX(A$4:$A288)+1</f>
        <v>133</v>
      </c>
      <c r="B289" s="32" t="s">
        <v>364</v>
      </c>
      <c r="C289" s="35" t="s">
        <v>403</v>
      </c>
      <c r="D289" s="47" t="s">
        <v>44</v>
      </c>
      <c r="E289" s="37">
        <v>71</v>
      </c>
      <c r="F289" s="48" t="s">
        <v>45</v>
      </c>
      <c r="G289" s="39">
        <f>E289+I289-I290</f>
        <v>71</v>
      </c>
      <c r="H289" s="40" t="s">
        <v>46</v>
      </c>
      <c r="I289" s="40">
        <f t="shared" si="49"/>
        <v>0</v>
      </c>
      <c r="J289" s="163"/>
      <c r="K289" s="163"/>
      <c r="L289" s="163"/>
      <c r="M289" s="163"/>
      <c r="N289" s="164"/>
      <c r="O289" s="163"/>
      <c r="P289" s="163"/>
      <c r="Q289" s="164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4"/>
      <c r="AE289" s="163"/>
      <c r="AF289" s="164"/>
      <c r="AG289" s="163"/>
      <c r="AH289" s="163"/>
      <c r="AI289" s="163"/>
      <c r="AJ289" s="164"/>
      <c r="AK289" s="164"/>
      <c r="AL289" s="164"/>
      <c r="AM289" s="164"/>
      <c r="AN289" s="164"/>
      <c r="AO289" s="67"/>
      <c r="AP289" s="166"/>
      <c r="AQ289" s="99"/>
      <c r="AR289" s="99"/>
    </row>
    <row r="290" s="152" customFormat="1" ht="18.95" customHeight="1" spans="1:44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49"/>
        <v>0</v>
      </c>
      <c r="J290" s="160"/>
      <c r="K290" s="160"/>
      <c r="L290" s="160"/>
      <c r="M290" s="160"/>
      <c r="N290" s="161"/>
      <c r="O290" s="160"/>
      <c r="P290" s="160"/>
      <c r="Q290" s="161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1"/>
      <c r="AE290" s="160"/>
      <c r="AF290" s="161"/>
      <c r="AG290" s="160"/>
      <c r="AH290" s="160"/>
      <c r="AI290" s="160"/>
      <c r="AJ290" s="161"/>
      <c r="AK290" s="161"/>
      <c r="AL290" s="161"/>
      <c r="AM290" s="161"/>
      <c r="AN290" s="161"/>
      <c r="AO290" s="65"/>
      <c r="AP290" s="167"/>
      <c r="AQ290" s="32"/>
      <c r="AR290" s="32"/>
    </row>
    <row r="291" s="151" customFormat="1" ht="18" customHeight="1" spans="1:44">
      <c r="A291" s="33">
        <f>MAX(A$4:$A290)+1</f>
        <v>134</v>
      </c>
      <c r="B291" s="32" t="s">
        <v>364</v>
      </c>
      <c r="C291" s="35" t="s">
        <v>404</v>
      </c>
      <c r="D291" s="47" t="s">
        <v>44</v>
      </c>
      <c r="E291" s="37">
        <v>17</v>
      </c>
      <c r="F291" s="48" t="s">
        <v>45</v>
      </c>
      <c r="G291" s="39">
        <f>E291+I291-I292</f>
        <v>17</v>
      </c>
      <c r="H291" s="40" t="s">
        <v>46</v>
      </c>
      <c r="I291" s="40">
        <f t="shared" si="49"/>
        <v>0</v>
      </c>
      <c r="J291" s="163"/>
      <c r="K291" s="163"/>
      <c r="L291" s="163"/>
      <c r="M291" s="163"/>
      <c r="N291" s="164"/>
      <c r="O291" s="163"/>
      <c r="P291" s="163"/>
      <c r="Q291" s="164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4"/>
      <c r="AE291" s="163"/>
      <c r="AF291" s="164"/>
      <c r="AG291" s="163"/>
      <c r="AH291" s="163"/>
      <c r="AI291" s="163"/>
      <c r="AJ291" s="164"/>
      <c r="AK291" s="164"/>
      <c r="AL291" s="164"/>
      <c r="AM291" s="164"/>
      <c r="AN291" s="164"/>
      <c r="AO291" s="67"/>
      <c r="AP291" s="166"/>
      <c r="AQ291" s="99"/>
      <c r="AR291" s="99"/>
    </row>
    <row r="292" s="152" customFormat="1" ht="26" customHeight="1" spans="1:44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49"/>
        <v>0</v>
      </c>
      <c r="J292" s="160"/>
      <c r="K292" s="160"/>
      <c r="L292" s="160"/>
      <c r="M292" s="160"/>
      <c r="N292" s="161"/>
      <c r="O292" s="160"/>
      <c r="P292" s="160"/>
      <c r="Q292" s="161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1"/>
      <c r="AE292" s="160"/>
      <c r="AF292" s="161"/>
      <c r="AG292" s="160"/>
      <c r="AH292" s="160"/>
      <c r="AI292" s="160"/>
      <c r="AJ292" s="161"/>
      <c r="AK292" s="161"/>
      <c r="AL292" s="161"/>
      <c r="AM292" s="161"/>
      <c r="AN292" s="161"/>
      <c r="AO292" s="65"/>
      <c r="AP292" s="167"/>
      <c r="AQ292" s="32"/>
      <c r="AR292" s="32"/>
    </row>
    <row r="293" s="151" customFormat="1" ht="18" customHeight="1" spans="1:44">
      <c r="A293" s="33">
        <f>MAX(A$4:$A292)+1</f>
        <v>135</v>
      </c>
      <c r="B293" s="32" t="s">
        <v>364</v>
      </c>
      <c r="C293" s="35" t="s">
        <v>160</v>
      </c>
      <c r="D293" s="47" t="s">
        <v>44</v>
      </c>
      <c r="E293" s="37">
        <v>1285</v>
      </c>
      <c r="F293" s="48" t="s">
        <v>45</v>
      </c>
      <c r="G293" s="39">
        <f t="shared" ref="G293:G297" si="51">E293+I293-I294</f>
        <v>1285</v>
      </c>
      <c r="H293" s="40" t="s">
        <v>46</v>
      </c>
      <c r="I293" s="40">
        <f t="shared" si="49"/>
        <v>0</v>
      </c>
      <c r="J293" s="163"/>
      <c r="K293" s="163"/>
      <c r="L293" s="163"/>
      <c r="M293" s="163"/>
      <c r="N293" s="164"/>
      <c r="O293" s="163"/>
      <c r="P293" s="163"/>
      <c r="Q293" s="164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4"/>
      <c r="AE293" s="163"/>
      <c r="AF293" s="164"/>
      <c r="AG293" s="163"/>
      <c r="AH293" s="163"/>
      <c r="AI293" s="163"/>
      <c r="AJ293" s="164"/>
      <c r="AK293" s="164"/>
      <c r="AL293" s="164"/>
      <c r="AM293" s="164"/>
      <c r="AN293" s="164"/>
      <c r="AO293" s="67"/>
      <c r="AP293" s="166"/>
      <c r="AQ293" s="99"/>
      <c r="AR293" s="99"/>
    </row>
    <row r="294" s="152" customFormat="1" ht="26" customHeight="1" spans="1:44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ref="I294:I306" si="52">SUM(J294:AO294)</f>
        <v>0</v>
      </c>
      <c r="J294" s="160"/>
      <c r="K294" s="160"/>
      <c r="L294" s="160"/>
      <c r="M294" s="160"/>
      <c r="N294" s="161"/>
      <c r="O294" s="160"/>
      <c r="P294" s="160"/>
      <c r="Q294" s="161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1"/>
      <c r="AE294" s="160"/>
      <c r="AF294" s="161"/>
      <c r="AG294" s="160"/>
      <c r="AH294" s="160"/>
      <c r="AI294" s="160"/>
      <c r="AJ294" s="161"/>
      <c r="AK294" s="161"/>
      <c r="AL294" s="161"/>
      <c r="AM294" s="161"/>
      <c r="AN294" s="161"/>
      <c r="AO294" s="65"/>
      <c r="AP294" s="167"/>
      <c r="AQ294" s="32"/>
      <c r="AR294" s="32"/>
    </row>
    <row r="295" s="151" customFormat="1" ht="18.95" customHeight="1" spans="1:44">
      <c r="A295" s="33">
        <f>MAX(A$4:$A294)+1</f>
        <v>136</v>
      </c>
      <c r="B295" s="32" t="s">
        <v>364</v>
      </c>
      <c r="C295" s="35" t="s">
        <v>405</v>
      </c>
      <c r="D295" s="47" t="s">
        <v>44</v>
      </c>
      <c r="E295" s="37">
        <v>30</v>
      </c>
      <c r="F295" s="48" t="s">
        <v>45</v>
      </c>
      <c r="G295" s="39">
        <f t="shared" si="51"/>
        <v>30</v>
      </c>
      <c r="H295" s="40" t="s">
        <v>46</v>
      </c>
      <c r="I295" s="40">
        <f t="shared" si="52"/>
        <v>0</v>
      </c>
      <c r="J295" s="163"/>
      <c r="K295" s="163"/>
      <c r="L295" s="163"/>
      <c r="M295" s="163"/>
      <c r="N295" s="164"/>
      <c r="O295" s="163"/>
      <c r="P295" s="163"/>
      <c r="Q295" s="164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4"/>
      <c r="AE295" s="163"/>
      <c r="AF295" s="164"/>
      <c r="AG295" s="163"/>
      <c r="AH295" s="163"/>
      <c r="AI295" s="163"/>
      <c r="AJ295" s="164"/>
      <c r="AK295" s="164"/>
      <c r="AL295" s="164"/>
      <c r="AM295" s="164"/>
      <c r="AN295" s="164"/>
      <c r="AO295" s="67"/>
      <c r="AP295" s="166"/>
      <c r="AQ295" s="99"/>
      <c r="AR295" s="99"/>
    </row>
    <row r="296" s="152" customFormat="1" ht="18.95" customHeight="1" spans="1:44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52"/>
        <v>0</v>
      </c>
      <c r="J296" s="160"/>
      <c r="K296" s="160"/>
      <c r="L296" s="160"/>
      <c r="M296" s="160"/>
      <c r="N296" s="161"/>
      <c r="O296" s="160"/>
      <c r="P296" s="160"/>
      <c r="Q296" s="161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1"/>
      <c r="AE296" s="160"/>
      <c r="AF296" s="161"/>
      <c r="AG296" s="160"/>
      <c r="AH296" s="160"/>
      <c r="AI296" s="160"/>
      <c r="AJ296" s="161"/>
      <c r="AK296" s="161"/>
      <c r="AL296" s="161"/>
      <c r="AM296" s="161"/>
      <c r="AN296" s="161"/>
      <c r="AO296" s="65"/>
      <c r="AP296" s="167"/>
      <c r="AQ296" s="32"/>
      <c r="AR296" s="32"/>
    </row>
    <row r="297" s="151" customFormat="1" ht="18.95" customHeight="1" spans="1:44">
      <c r="A297" s="33">
        <f>MAX(A$4:$A296)+1</f>
        <v>137</v>
      </c>
      <c r="B297" s="32" t="s">
        <v>364</v>
      </c>
      <c r="C297" s="35" t="s">
        <v>406</v>
      </c>
      <c r="D297" s="47" t="s">
        <v>44</v>
      </c>
      <c r="E297" s="37">
        <v>141</v>
      </c>
      <c r="F297" s="48" t="s">
        <v>45</v>
      </c>
      <c r="G297" s="39">
        <f t="shared" si="51"/>
        <v>141</v>
      </c>
      <c r="H297" s="40" t="s">
        <v>46</v>
      </c>
      <c r="I297" s="40">
        <f t="shared" si="52"/>
        <v>0</v>
      </c>
      <c r="J297" s="163"/>
      <c r="K297" s="163"/>
      <c r="L297" s="163"/>
      <c r="M297" s="163"/>
      <c r="N297" s="164"/>
      <c r="O297" s="163"/>
      <c r="P297" s="163"/>
      <c r="Q297" s="164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4"/>
      <c r="AE297" s="163"/>
      <c r="AF297" s="164"/>
      <c r="AG297" s="163"/>
      <c r="AH297" s="163"/>
      <c r="AI297" s="163"/>
      <c r="AJ297" s="164"/>
      <c r="AK297" s="164"/>
      <c r="AL297" s="164"/>
      <c r="AM297" s="164"/>
      <c r="AN297" s="164"/>
      <c r="AO297" s="67"/>
      <c r="AP297" s="166"/>
      <c r="AQ297" s="99"/>
      <c r="AR297" s="99"/>
    </row>
    <row r="298" s="152" customFormat="1" ht="18.95" customHeight="1" spans="1:44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52"/>
        <v>0</v>
      </c>
      <c r="J298" s="160"/>
      <c r="K298" s="160"/>
      <c r="L298" s="160"/>
      <c r="M298" s="160"/>
      <c r="N298" s="161"/>
      <c r="O298" s="160"/>
      <c r="P298" s="160"/>
      <c r="Q298" s="161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1"/>
      <c r="AE298" s="160"/>
      <c r="AF298" s="161"/>
      <c r="AG298" s="160"/>
      <c r="AH298" s="160"/>
      <c r="AI298" s="160"/>
      <c r="AJ298" s="161"/>
      <c r="AK298" s="161"/>
      <c r="AL298" s="161"/>
      <c r="AM298" s="161"/>
      <c r="AN298" s="161"/>
      <c r="AO298" s="65"/>
      <c r="AP298" s="167"/>
      <c r="AQ298" s="32"/>
      <c r="AR298" s="32"/>
    </row>
    <row r="299" s="151" customFormat="1" ht="18.95" customHeight="1" spans="1:44">
      <c r="A299" s="33">
        <f>MAX(A$4:$A298)+1</f>
        <v>138</v>
      </c>
      <c r="B299" s="32" t="s">
        <v>364</v>
      </c>
      <c r="C299" s="35" t="s">
        <v>407</v>
      </c>
      <c r="D299" s="47" t="s">
        <v>44</v>
      </c>
      <c r="E299" s="37">
        <v>380</v>
      </c>
      <c r="F299" s="48" t="s">
        <v>45</v>
      </c>
      <c r="G299" s="39">
        <f>E299+I299-I300</f>
        <v>380</v>
      </c>
      <c r="H299" s="40" t="s">
        <v>46</v>
      </c>
      <c r="I299" s="40">
        <f t="shared" si="52"/>
        <v>0</v>
      </c>
      <c r="J299" s="163"/>
      <c r="K299" s="163"/>
      <c r="L299" s="163"/>
      <c r="M299" s="163"/>
      <c r="N299" s="164"/>
      <c r="O299" s="163"/>
      <c r="P299" s="163"/>
      <c r="Q299" s="164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4"/>
      <c r="AE299" s="163"/>
      <c r="AF299" s="164"/>
      <c r="AG299" s="163"/>
      <c r="AH299" s="163"/>
      <c r="AI299" s="163"/>
      <c r="AJ299" s="164"/>
      <c r="AK299" s="164"/>
      <c r="AL299" s="164"/>
      <c r="AM299" s="164"/>
      <c r="AN299" s="164"/>
      <c r="AO299" s="67"/>
      <c r="AP299" s="166"/>
      <c r="AQ299" s="99"/>
      <c r="AR299" s="99"/>
    </row>
    <row r="300" s="152" customFormat="1" ht="18.95" customHeight="1" spans="1:44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52"/>
        <v>0</v>
      </c>
      <c r="J300" s="160"/>
      <c r="K300" s="160"/>
      <c r="L300" s="160"/>
      <c r="M300" s="160"/>
      <c r="N300" s="161"/>
      <c r="O300" s="160"/>
      <c r="P300" s="160"/>
      <c r="Q300" s="161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1"/>
      <c r="AE300" s="160"/>
      <c r="AF300" s="161"/>
      <c r="AG300" s="160"/>
      <c r="AH300" s="160"/>
      <c r="AI300" s="160"/>
      <c r="AJ300" s="161"/>
      <c r="AK300" s="161"/>
      <c r="AL300" s="161"/>
      <c r="AM300" s="161"/>
      <c r="AN300" s="161"/>
      <c r="AO300" s="65"/>
      <c r="AP300" s="167"/>
      <c r="AQ300" s="32"/>
      <c r="AR300" s="32"/>
    </row>
    <row r="301" s="151" customFormat="1" ht="18.95" customHeight="1" spans="1:44">
      <c r="A301" s="33">
        <f>MAX(A$4:$A300)+1</f>
        <v>139</v>
      </c>
      <c r="B301" s="32" t="s">
        <v>364</v>
      </c>
      <c r="C301" s="35" t="s">
        <v>355</v>
      </c>
      <c r="D301" s="47" t="s">
        <v>44</v>
      </c>
      <c r="E301" s="37">
        <v>1462</v>
      </c>
      <c r="F301" s="48" t="s">
        <v>45</v>
      </c>
      <c r="G301" s="39">
        <f t="shared" ref="G301:G305" si="53">E301+I301-I302</f>
        <v>1462</v>
      </c>
      <c r="H301" s="40" t="s">
        <v>46</v>
      </c>
      <c r="I301" s="40">
        <f t="shared" si="52"/>
        <v>0</v>
      </c>
      <c r="J301" s="163"/>
      <c r="K301" s="163"/>
      <c r="L301" s="163"/>
      <c r="M301" s="163"/>
      <c r="N301" s="164"/>
      <c r="O301" s="163"/>
      <c r="P301" s="163"/>
      <c r="Q301" s="164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4"/>
      <c r="AE301" s="163"/>
      <c r="AF301" s="164"/>
      <c r="AG301" s="163"/>
      <c r="AH301" s="163"/>
      <c r="AI301" s="163"/>
      <c r="AJ301" s="164"/>
      <c r="AK301" s="164"/>
      <c r="AL301" s="164"/>
      <c r="AM301" s="164"/>
      <c r="AN301" s="164"/>
      <c r="AO301" s="67"/>
      <c r="AP301" s="166"/>
      <c r="AQ301" s="99"/>
      <c r="AR301" s="99"/>
    </row>
    <row r="302" s="152" customFormat="1" ht="18.95" customHeight="1" spans="1:44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52"/>
        <v>0</v>
      </c>
      <c r="J302" s="160"/>
      <c r="K302" s="160"/>
      <c r="L302" s="160"/>
      <c r="M302" s="160"/>
      <c r="N302" s="161"/>
      <c r="O302" s="160"/>
      <c r="P302" s="160"/>
      <c r="Q302" s="161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1"/>
      <c r="AE302" s="160"/>
      <c r="AF302" s="161"/>
      <c r="AG302" s="160"/>
      <c r="AH302" s="160"/>
      <c r="AI302" s="160"/>
      <c r="AJ302" s="161"/>
      <c r="AK302" s="161"/>
      <c r="AL302" s="161"/>
      <c r="AM302" s="161"/>
      <c r="AN302" s="161"/>
      <c r="AO302" s="65"/>
      <c r="AP302" s="167"/>
      <c r="AQ302" s="32"/>
      <c r="AR302" s="32"/>
    </row>
    <row r="303" s="151" customFormat="1" ht="18.95" customHeight="1" spans="1:44">
      <c r="A303" s="33">
        <f>MAX(A$4:$A302)+1</f>
        <v>140</v>
      </c>
      <c r="B303" s="32" t="s">
        <v>364</v>
      </c>
      <c r="C303" s="35" t="s">
        <v>408</v>
      </c>
      <c r="D303" s="47" t="s">
        <v>44</v>
      </c>
      <c r="E303" s="37">
        <v>11</v>
      </c>
      <c r="F303" s="48" t="s">
        <v>45</v>
      </c>
      <c r="G303" s="39">
        <f t="shared" si="53"/>
        <v>11</v>
      </c>
      <c r="H303" s="40" t="s">
        <v>46</v>
      </c>
      <c r="I303" s="40">
        <f t="shared" si="52"/>
        <v>0</v>
      </c>
      <c r="J303" s="163"/>
      <c r="K303" s="163"/>
      <c r="L303" s="163"/>
      <c r="M303" s="163"/>
      <c r="N303" s="164"/>
      <c r="O303" s="163"/>
      <c r="P303" s="163"/>
      <c r="Q303" s="164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4"/>
      <c r="AE303" s="163"/>
      <c r="AF303" s="164"/>
      <c r="AG303" s="163"/>
      <c r="AH303" s="163"/>
      <c r="AI303" s="163"/>
      <c r="AJ303" s="164"/>
      <c r="AK303" s="164"/>
      <c r="AL303" s="164"/>
      <c r="AM303" s="164"/>
      <c r="AN303" s="164"/>
      <c r="AO303" s="67"/>
      <c r="AP303" s="166"/>
      <c r="AQ303" s="99"/>
      <c r="AR303" s="99"/>
    </row>
    <row r="304" s="152" customFormat="1" ht="18.95" customHeight="1" spans="1:44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52"/>
        <v>0</v>
      </c>
      <c r="J304" s="160"/>
      <c r="K304" s="160"/>
      <c r="L304" s="160"/>
      <c r="M304" s="160"/>
      <c r="N304" s="161"/>
      <c r="O304" s="160"/>
      <c r="P304" s="160"/>
      <c r="Q304" s="161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1"/>
      <c r="AE304" s="160"/>
      <c r="AF304" s="161"/>
      <c r="AG304" s="160"/>
      <c r="AH304" s="160"/>
      <c r="AI304" s="160"/>
      <c r="AJ304" s="161"/>
      <c r="AK304" s="161"/>
      <c r="AL304" s="161"/>
      <c r="AM304" s="161"/>
      <c r="AN304" s="161"/>
      <c r="AO304" s="65"/>
      <c r="AP304" s="167"/>
      <c r="AQ304" s="32"/>
      <c r="AR304" s="32"/>
    </row>
    <row r="305" s="151" customFormat="1" ht="18.95" customHeight="1" spans="1:44">
      <c r="A305" s="33">
        <f>MAX(A$4:$A304)+1</f>
        <v>141</v>
      </c>
      <c r="B305" s="32" t="s">
        <v>364</v>
      </c>
      <c r="C305" s="35" t="s">
        <v>409</v>
      </c>
      <c r="D305" s="47" t="s">
        <v>44</v>
      </c>
      <c r="E305" s="37">
        <v>12</v>
      </c>
      <c r="F305" s="48" t="s">
        <v>45</v>
      </c>
      <c r="G305" s="39">
        <f t="shared" si="53"/>
        <v>12</v>
      </c>
      <c r="H305" s="40" t="s">
        <v>46</v>
      </c>
      <c r="I305" s="40">
        <f t="shared" si="52"/>
        <v>0</v>
      </c>
      <c r="J305" s="163"/>
      <c r="K305" s="163"/>
      <c r="L305" s="163"/>
      <c r="M305" s="163"/>
      <c r="N305" s="164"/>
      <c r="O305" s="163"/>
      <c r="P305" s="163"/>
      <c r="Q305" s="164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4"/>
      <c r="AE305" s="163"/>
      <c r="AF305" s="164"/>
      <c r="AG305" s="163"/>
      <c r="AH305" s="163"/>
      <c r="AI305" s="163"/>
      <c r="AJ305" s="164"/>
      <c r="AK305" s="164"/>
      <c r="AL305" s="164"/>
      <c r="AM305" s="164"/>
      <c r="AN305" s="164"/>
      <c r="AO305" s="67"/>
      <c r="AP305" s="166"/>
      <c r="AQ305" s="99"/>
      <c r="AR305" s="99"/>
    </row>
    <row r="306" s="152" customFormat="1" ht="18.95" customHeight="1" spans="1:44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si="52"/>
        <v>0</v>
      </c>
      <c r="J306" s="160"/>
      <c r="K306" s="160"/>
      <c r="L306" s="160"/>
      <c r="M306" s="160"/>
      <c r="N306" s="161"/>
      <c r="O306" s="160"/>
      <c r="P306" s="160"/>
      <c r="Q306" s="161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1"/>
      <c r="AE306" s="160"/>
      <c r="AF306" s="161"/>
      <c r="AG306" s="160"/>
      <c r="AH306" s="160"/>
      <c r="AI306" s="160"/>
      <c r="AJ306" s="161"/>
      <c r="AK306" s="161"/>
      <c r="AL306" s="161"/>
      <c r="AM306" s="161"/>
      <c r="AN306" s="161"/>
      <c r="AO306" s="65"/>
      <c r="AP306" s="167"/>
      <c r="AQ306" s="32"/>
      <c r="AR306" s="32"/>
    </row>
    <row r="307" s="151" customFormat="1" ht="18.95" customHeight="1" spans="1:44">
      <c r="A307" s="33">
        <f>MAX(A$4:$A306)+1</f>
        <v>142</v>
      </c>
      <c r="B307" s="32"/>
      <c r="C307" s="35"/>
      <c r="D307" s="47"/>
      <c r="E307" s="37">
        <v>0</v>
      </c>
      <c r="F307" s="48" t="s">
        <v>45</v>
      </c>
      <c r="G307" s="39">
        <f>E307+I307-I308</f>
        <v>0</v>
      </c>
      <c r="H307" s="40" t="s">
        <v>46</v>
      </c>
      <c r="I307" s="40">
        <f t="shared" ref="I307:I312" si="54">SUM(J307:AO307)</f>
        <v>0</v>
      </c>
      <c r="J307" s="163"/>
      <c r="K307" s="163"/>
      <c r="L307" s="163"/>
      <c r="M307" s="163"/>
      <c r="N307" s="164"/>
      <c r="O307" s="163"/>
      <c r="P307" s="163"/>
      <c r="Q307" s="164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4"/>
      <c r="AE307" s="163"/>
      <c r="AF307" s="164"/>
      <c r="AG307" s="163"/>
      <c r="AH307" s="163"/>
      <c r="AI307" s="163"/>
      <c r="AJ307" s="164"/>
      <c r="AK307" s="164"/>
      <c r="AL307" s="164"/>
      <c r="AM307" s="164"/>
      <c r="AN307" s="164"/>
      <c r="AO307" s="67"/>
      <c r="AP307" s="166"/>
      <c r="AQ307" s="99"/>
      <c r="AR307" s="99"/>
    </row>
    <row r="308" s="152" customFormat="1" ht="18.95" customHeight="1" spans="1:44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54"/>
        <v>0</v>
      </c>
      <c r="J308" s="160"/>
      <c r="K308" s="160"/>
      <c r="L308" s="160"/>
      <c r="M308" s="160"/>
      <c r="N308" s="161"/>
      <c r="O308" s="160"/>
      <c r="P308" s="160"/>
      <c r="Q308" s="161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1"/>
      <c r="AE308" s="160"/>
      <c r="AF308" s="161"/>
      <c r="AG308" s="160"/>
      <c r="AH308" s="160"/>
      <c r="AI308" s="160"/>
      <c r="AJ308" s="161"/>
      <c r="AK308" s="161"/>
      <c r="AL308" s="161"/>
      <c r="AM308" s="161"/>
      <c r="AN308" s="161"/>
      <c r="AO308" s="65"/>
      <c r="AP308" s="167"/>
      <c r="AQ308" s="32"/>
      <c r="AR308" s="32"/>
    </row>
    <row r="309" s="151" customFormat="1" ht="18.95" customHeight="1" spans="1:44">
      <c r="A309" s="33">
        <f>MAX(A$4:$A308)+1</f>
        <v>143</v>
      </c>
      <c r="B309" s="32"/>
      <c r="C309" s="35"/>
      <c r="D309" s="47"/>
      <c r="E309" s="37">
        <v>0</v>
      </c>
      <c r="F309" s="48" t="s">
        <v>45</v>
      </c>
      <c r="G309" s="39">
        <f>E309+I309-I310</f>
        <v>0</v>
      </c>
      <c r="H309" s="40" t="s">
        <v>46</v>
      </c>
      <c r="I309" s="40">
        <f t="shared" si="54"/>
        <v>0</v>
      </c>
      <c r="J309" s="163"/>
      <c r="K309" s="163"/>
      <c r="L309" s="163"/>
      <c r="M309" s="163"/>
      <c r="N309" s="164"/>
      <c r="O309" s="163"/>
      <c r="P309" s="163"/>
      <c r="Q309" s="164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4"/>
      <c r="AE309" s="163"/>
      <c r="AF309" s="164"/>
      <c r="AG309" s="163"/>
      <c r="AH309" s="163"/>
      <c r="AI309" s="163"/>
      <c r="AJ309" s="164"/>
      <c r="AK309" s="164"/>
      <c r="AL309" s="164"/>
      <c r="AM309" s="164"/>
      <c r="AN309" s="164"/>
      <c r="AO309" s="67"/>
      <c r="AP309" s="166"/>
      <c r="AQ309" s="99"/>
      <c r="AR309" s="99"/>
    </row>
    <row r="310" s="152" customFormat="1" ht="18.95" customHeight="1" spans="1:44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4"/>
        <v>0</v>
      </c>
      <c r="J310" s="160"/>
      <c r="K310" s="160"/>
      <c r="L310" s="160"/>
      <c r="M310" s="160"/>
      <c r="N310" s="161"/>
      <c r="O310" s="160"/>
      <c r="P310" s="160"/>
      <c r="Q310" s="161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1"/>
      <c r="AE310" s="160"/>
      <c r="AF310" s="161"/>
      <c r="AG310" s="160"/>
      <c r="AH310" s="160"/>
      <c r="AI310" s="160"/>
      <c r="AJ310" s="161"/>
      <c r="AK310" s="161"/>
      <c r="AL310" s="161"/>
      <c r="AM310" s="161"/>
      <c r="AN310" s="161"/>
      <c r="AO310" s="65"/>
      <c r="AP310" s="167"/>
      <c r="AQ310" s="32"/>
      <c r="AR310" s="32"/>
    </row>
    <row r="311" s="151" customFormat="1" ht="18.95" customHeight="1" spans="1:44">
      <c r="A311" s="33">
        <f>MAX(A$4:$A310)+1</f>
        <v>144</v>
      </c>
      <c r="B311" s="32"/>
      <c r="C311" s="35"/>
      <c r="D311" s="47"/>
      <c r="E311" s="37"/>
      <c r="F311" s="48" t="s">
        <v>45</v>
      </c>
      <c r="G311" s="39">
        <f>E311+I311-I312</f>
        <v>0</v>
      </c>
      <c r="H311" s="40" t="s">
        <v>46</v>
      </c>
      <c r="I311" s="40">
        <f t="shared" si="54"/>
        <v>0</v>
      </c>
      <c r="J311" s="163"/>
      <c r="K311" s="163"/>
      <c r="L311" s="163"/>
      <c r="M311" s="163"/>
      <c r="N311" s="164"/>
      <c r="O311" s="163"/>
      <c r="P311" s="163"/>
      <c r="Q311" s="164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4"/>
      <c r="AE311" s="163"/>
      <c r="AF311" s="164"/>
      <c r="AG311" s="163"/>
      <c r="AH311" s="163"/>
      <c r="AI311" s="163"/>
      <c r="AJ311" s="164"/>
      <c r="AK311" s="164"/>
      <c r="AL311" s="164"/>
      <c r="AM311" s="164"/>
      <c r="AN311" s="164"/>
      <c r="AO311" s="67"/>
      <c r="AP311" s="166"/>
      <c r="AQ311" s="99"/>
      <c r="AR311" s="99"/>
    </row>
    <row r="312" s="152" customFormat="1" ht="18.95" customHeight="1" spans="1:44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54"/>
        <v>0</v>
      </c>
      <c r="J312" s="160"/>
      <c r="K312" s="160"/>
      <c r="L312" s="160"/>
      <c r="M312" s="160"/>
      <c r="N312" s="161"/>
      <c r="O312" s="160"/>
      <c r="P312" s="160"/>
      <c r="Q312" s="161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1"/>
      <c r="AE312" s="160"/>
      <c r="AF312" s="161"/>
      <c r="AG312" s="160"/>
      <c r="AH312" s="160"/>
      <c r="AI312" s="160"/>
      <c r="AJ312" s="161"/>
      <c r="AK312" s="161"/>
      <c r="AL312" s="161"/>
      <c r="AM312" s="161"/>
      <c r="AN312" s="161"/>
      <c r="AO312" s="65"/>
      <c r="AP312" s="167"/>
      <c r="AQ312" s="32"/>
      <c r="AR312" s="32"/>
    </row>
    <row r="313" s="151" customFormat="1" ht="18.95" customHeight="1" spans="1:44">
      <c r="A313" s="33">
        <f>MAX(A$4:$A312)+1</f>
        <v>145</v>
      </c>
      <c r="B313" s="32"/>
      <c r="C313" s="35"/>
      <c r="D313" s="47"/>
      <c r="E313" s="37"/>
      <c r="F313" s="48" t="s">
        <v>45</v>
      </c>
      <c r="G313" s="39">
        <f t="shared" ref="G313:G317" si="55">E313+I313-I314</f>
        <v>0</v>
      </c>
      <c r="H313" s="40" t="s">
        <v>46</v>
      </c>
      <c r="I313" s="40">
        <f t="shared" ref="I313:I356" si="56">SUM(J313:AO313)</f>
        <v>0</v>
      </c>
      <c r="J313" s="163"/>
      <c r="K313" s="163"/>
      <c r="L313" s="163"/>
      <c r="M313" s="163"/>
      <c r="N313" s="164"/>
      <c r="O313" s="163"/>
      <c r="P313" s="163"/>
      <c r="Q313" s="164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4"/>
      <c r="AE313" s="163"/>
      <c r="AF313" s="164"/>
      <c r="AG313" s="163"/>
      <c r="AH313" s="163"/>
      <c r="AI313" s="163"/>
      <c r="AJ313" s="164"/>
      <c r="AK313" s="164"/>
      <c r="AL313" s="164"/>
      <c r="AM313" s="164"/>
      <c r="AN313" s="164"/>
      <c r="AO313" s="67"/>
      <c r="AP313" s="166"/>
      <c r="AQ313" s="99"/>
      <c r="AR313" s="99"/>
    </row>
    <row r="314" s="152" customFormat="1" ht="18.95" customHeight="1" spans="1:44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56"/>
        <v>0</v>
      </c>
      <c r="J314" s="160"/>
      <c r="K314" s="160"/>
      <c r="L314" s="160"/>
      <c r="M314" s="160"/>
      <c r="N314" s="161"/>
      <c r="O314" s="160"/>
      <c r="P314" s="160"/>
      <c r="Q314" s="161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1"/>
      <c r="AE314" s="160"/>
      <c r="AF314" s="161"/>
      <c r="AG314" s="160"/>
      <c r="AH314" s="160"/>
      <c r="AI314" s="160"/>
      <c r="AJ314" s="161"/>
      <c r="AK314" s="161"/>
      <c r="AL314" s="161"/>
      <c r="AM314" s="161"/>
      <c r="AN314" s="161"/>
      <c r="AO314" s="65"/>
      <c r="AP314" s="167"/>
      <c r="AQ314" s="32"/>
      <c r="AR314" s="32"/>
    </row>
    <row r="315" s="151" customFormat="1" ht="18.95" customHeight="1" spans="1:44">
      <c r="A315" s="33">
        <f>MAX(A$4:$A314)+1</f>
        <v>146</v>
      </c>
      <c r="B315" s="32"/>
      <c r="C315" s="35"/>
      <c r="D315" s="47"/>
      <c r="E315" s="37"/>
      <c r="F315" s="48" t="s">
        <v>45</v>
      </c>
      <c r="G315" s="39">
        <f t="shared" si="55"/>
        <v>0</v>
      </c>
      <c r="H315" s="40" t="s">
        <v>46</v>
      </c>
      <c r="I315" s="40">
        <f t="shared" si="56"/>
        <v>0</v>
      </c>
      <c r="J315" s="163"/>
      <c r="K315" s="163"/>
      <c r="L315" s="163"/>
      <c r="M315" s="163"/>
      <c r="N315" s="164"/>
      <c r="O315" s="163"/>
      <c r="P315" s="163"/>
      <c r="Q315" s="164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4"/>
      <c r="AE315" s="163"/>
      <c r="AF315" s="164"/>
      <c r="AG315" s="163"/>
      <c r="AH315" s="163"/>
      <c r="AI315" s="163"/>
      <c r="AJ315" s="164"/>
      <c r="AK315" s="164"/>
      <c r="AL315" s="164"/>
      <c r="AM315" s="164"/>
      <c r="AN315" s="164"/>
      <c r="AO315" s="67"/>
      <c r="AP315" s="166"/>
      <c r="AQ315" s="99"/>
      <c r="AR315" s="99"/>
    </row>
    <row r="316" s="152" customFormat="1" ht="18.95" customHeight="1" spans="1:44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6"/>
        <v>0</v>
      </c>
      <c r="J316" s="160"/>
      <c r="K316" s="160"/>
      <c r="L316" s="160"/>
      <c r="M316" s="160"/>
      <c r="N316" s="161"/>
      <c r="O316" s="160"/>
      <c r="P316" s="160"/>
      <c r="Q316" s="161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1"/>
      <c r="AE316" s="160"/>
      <c r="AF316" s="161"/>
      <c r="AG316" s="160"/>
      <c r="AH316" s="160"/>
      <c r="AI316" s="160"/>
      <c r="AJ316" s="161"/>
      <c r="AK316" s="161"/>
      <c r="AL316" s="161"/>
      <c r="AM316" s="161"/>
      <c r="AN316" s="161"/>
      <c r="AO316" s="65"/>
      <c r="AP316" s="167"/>
      <c r="AQ316" s="32"/>
      <c r="AR316" s="32"/>
    </row>
    <row r="317" s="151" customFormat="1" ht="18.95" customHeight="1" spans="1:44">
      <c r="A317" s="33">
        <f>MAX(A$4:$A316)+1</f>
        <v>147</v>
      </c>
      <c r="B317" s="32"/>
      <c r="C317" s="35"/>
      <c r="D317" s="47"/>
      <c r="E317" s="37"/>
      <c r="F317" s="48" t="s">
        <v>45</v>
      </c>
      <c r="G317" s="39">
        <f t="shared" si="55"/>
        <v>0</v>
      </c>
      <c r="H317" s="40" t="s">
        <v>46</v>
      </c>
      <c r="I317" s="40">
        <f t="shared" si="56"/>
        <v>0</v>
      </c>
      <c r="J317" s="163"/>
      <c r="K317" s="163"/>
      <c r="L317" s="163"/>
      <c r="M317" s="163"/>
      <c r="N317" s="164"/>
      <c r="O317" s="163"/>
      <c r="P317" s="163"/>
      <c r="Q317" s="164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4"/>
      <c r="AE317" s="163"/>
      <c r="AF317" s="164"/>
      <c r="AG317" s="163"/>
      <c r="AH317" s="163"/>
      <c r="AI317" s="163"/>
      <c r="AJ317" s="164"/>
      <c r="AK317" s="164"/>
      <c r="AL317" s="164"/>
      <c r="AM317" s="164"/>
      <c r="AN317" s="164"/>
      <c r="AO317" s="67"/>
      <c r="AP317" s="166"/>
      <c r="AQ317" s="99"/>
      <c r="AR317" s="99"/>
    </row>
    <row r="318" s="152" customFormat="1" ht="18.95" customHeight="1" spans="1:44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56"/>
        <v>0</v>
      </c>
      <c r="J318" s="160"/>
      <c r="K318" s="160"/>
      <c r="L318" s="160"/>
      <c r="M318" s="160"/>
      <c r="N318" s="161"/>
      <c r="O318" s="160"/>
      <c r="P318" s="160"/>
      <c r="Q318" s="161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1"/>
      <c r="AE318" s="160"/>
      <c r="AF318" s="161"/>
      <c r="AG318" s="160"/>
      <c r="AH318" s="160"/>
      <c r="AI318" s="160"/>
      <c r="AJ318" s="161"/>
      <c r="AK318" s="161"/>
      <c r="AL318" s="161"/>
      <c r="AM318" s="161"/>
      <c r="AN318" s="161"/>
      <c r="AO318" s="65"/>
      <c r="AP318" s="167"/>
      <c r="AQ318" s="32"/>
      <c r="AR318" s="32"/>
    </row>
    <row r="319" s="151" customFormat="1" ht="18.95" customHeight="1" spans="1:44">
      <c r="A319" s="33">
        <f>MAX(A$4:$A318)+1</f>
        <v>148</v>
      </c>
      <c r="B319" s="32"/>
      <c r="C319" s="35"/>
      <c r="D319" s="47"/>
      <c r="E319" s="37"/>
      <c r="F319" s="48" t="s">
        <v>45</v>
      </c>
      <c r="G319" s="39">
        <f t="shared" ref="G319:G323" si="57">E319+I319-I320</f>
        <v>0</v>
      </c>
      <c r="H319" s="40" t="s">
        <v>46</v>
      </c>
      <c r="I319" s="40">
        <f t="shared" si="56"/>
        <v>0</v>
      </c>
      <c r="J319" s="163"/>
      <c r="K319" s="163"/>
      <c r="L319" s="163"/>
      <c r="M319" s="163"/>
      <c r="N319" s="164"/>
      <c r="O319" s="163"/>
      <c r="P319" s="163"/>
      <c r="Q319" s="164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4"/>
      <c r="AE319" s="163"/>
      <c r="AF319" s="164"/>
      <c r="AG319" s="163"/>
      <c r="AH319" s="163"/>
      <c r="AI319" s="163"/>
      <c r="AJ319" s="164"/>
      <c r="AK319" s="164"/>
      <c r="AL319" s="164"/>
      <c r="AM319" s="164"/>
      <c r="AN319" s="164"/>
      <c r="AO319" s="67"/>
      <c r="AP319" s="166"/>
      <c r="AQ319" s="99"/>
      <c r="AR319" s="99"/>
    </row>
    <row r="320" s="152" customFormat="1" ht="18.95" customHeight="1" spans="1:44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6"/>
        <v>0</v>
      </c>
      <c r="J320" s="160"/>
      <c r="K320" s="160"/>
      <c r="L320" s="160"/>
      <c r="M320" s="160"/>
      <c r="N320" s="161"/>
      <c r="O320" s="160"/>
      <c r="P320" s="160"/>
      <c r="Q320" s="161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1"/>
      <c r="AE320" s="160"/>
      <c r="AF320" s="161"/>
      <c r="AG320" s="160"/>
      <c r="AH320" s="160"/>
      <c r="AI320" s="160"/>
      <c r="AJ320" s="161"/>
      <c r="AK320" s="161"/>
      <c r="AL320" s="161"/>
      <c r="AM320" s="161"/>
      <c r="AN320" s="161"/>
      <c r="AO320" s="65"/>
      <c r="AP320" s="167"/>
      <c r="AQ320" s="32"/>
      <c r="AR320" s="32"/>
    </row>
    <row r="321" s="151" customFormat="1" ht="18.95" customHeight="1" spans="1:44">
      <c r="A321" s="33">
        <f>MAX(A$4:$A320)+1</f>
        <v>149</v>
      </c>
      <c r="B321" s="32"/>
      <c r="C321" s="35"/>
      <c r="D321" s="47"/>
      <c r="E321" s="37"/>
      <c r="F321" s="48" t="s">
        <v>45</v>
      </c>
      <c r="G321" s="39">
        <f t="shared" si="57"/>
        <v>0</v>
      </c>
      <c r="H321" s="40" t="s">
        <v>46</v>
      </c>
      <c r="I321" s="40">
        <f t="shared" si="56"/>
        <v>0</v>
      </c>
      <c r="J321" s="163"/>
      <c r="K321" s="163"/>
      <c r="L321" s="163"/>
      <c r="M321" s="163"/>
      <c r="N321" s="164"/>
      <c r="O321" s="163"/>
      <c r="P321" s="163"/>
      <c r="Q321" s="164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4"/>
      <c r="AE321" s="163"/>
      <c r="AF321" s="164"/>
      <c r="AG321" s="163"/>
      <c r="AH321" s="163"/>
      <c r="AI321" s="163"/>
      <c r="AJ321" s="164"/>
      <c r="AK321" s="164"/>
      <c r="AL321" s="164"/>
      <c r="AM321" s="164"/>
      <c r="AN321" s="164"/>
      <c r="AO321" s="67"/>
      <c r="AP321" s="166"/>
      <c r="AQ321" s="99"/>
      <c r="AR321" s="99"/>
    </row>
    <row r="322" s="152" customFormat="1" ht="18.95" customHeight="1" spans="1:44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6"/>
        <v>0</v>
      </c>
      <c r="J322" s="160"/>
      <c r="K322" s="160"/>
      <c r="L322" s="160"/>
      <c r="M322" s="160"/>
      <c r="N322" s="161"/>
      <c r="O322" s="160"/>
      <c r="P322" s="160"/>
      <c r="Q322" s="161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1"/>
      <c r="AE322" s="160"/>
      <c r="AF322" s="161"/>
      <c r="AG322" s="160"/>
      <c r="AH322" s="160"/>
      <c r="AI322" s="160"/>
      <c r="AJ322" s="161"/>
      <c r="AK322" s="161"/>
      <c r="AL322" s="161"/>
      <c r="AM322" s="161"/>
      <c r="AN322" s="161"/>
      <c r="AO322" s="65"/>
      <c r="AP322" s="167"/>
      <c r="AQ322" s="32"/>
      <c r="AR322" s="32"/>
    </row>
    <row r="323" s="151" customFormat="1" ht="18.95" customHeight="1" spans="1:44">
      <c r="A323" s="33">
        <v>190</v>
      </c>
      <c r="B323" s="32"/>
      <c r="C323" s="35"/>
      <c r="D323" s="47"/>
      <c r="E323" s="37"/>
      <c r="F323" s="48" t="s">
        <v>45</v>
      </c>
      <c r="G323" s="39">
        <f t="shared" si="57"/>
        <v>0</v>
      </c>
      <c r="H323" s="40" t="s">
        <v>46</v>
      </c>
      <c r="I323" s="40">
        <f t="shared" si="56"/>
        <v>0</v>
      </c>
      <c r="J323" s="163"/>
      <c r="K323" s="163"/>
      <c r="L323" s="163"/>
      <c r="M323" s="163"/>
      <c r="N323" s="164"/>
      <c r="O323" s="163"/>
      <c r="P323" s="163"/>
      <c r="Q323" s="164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4"/>
      <c r="AE323" s="163"/>
      <c r="AF323" s="164"/>
      <c r="AG323" s="163"/>
      <c r="AH323" s="163"/>
      <c r="AI323" s="163"/>
      <c r="AJ323" s="164"/>
      <c r="AK323" s="164"/>
      <c r="AL323" s="164"/>
      <c r="AM323" s="164"/>
      <c r="AN323" s="164"/>
      <c r="AO323" s="67"/>
      <c r="AP323" s="166"/>
      <c r="AQ323" s="99"/>
      <c r="AR323" s="99"/>
    </row>
    <row r="324" s="152" customFormat="1" ht="18.95" customHeight="1" spans="1:44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6"/>
        <v>0</v>
      </c>
      <c r="J324" s="160"/>
      <c r="K324" s="160"/>
      <c r="L324" s="160"/>
      <c r="M324" s="160"/>
      <c r="N324" s="161"/>
      <c r="O324" s="160"/>
      <c r="P324" s="160"/>
      <c r="Q324" s="161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1"/>
      <c r="AE324" s="160"/>
      <c r="AF324" s="161"/>
      <c r="AG324" s="160"/>
      <c r="AH324" s="160"/>
      <c r="AI324" s="160"/>
      <c r="AJ324" s="161"/>
      <c r="AK324" s="161"/>
      <c r="AL324" s="161"/>
      <c r="AM324" s="161"/>
      <c r="AN324" s="161"/>
      <c r="AO324" s="65"/>
      <c r="AP324" s="167"/>
      <c r="AQ324" s="32"/>
      <c r="AR324" s="32"/>
    </row>
    <row r="325" s="151" customFormat="1" ht="18.95" customHeight="1" spans="1:44">
      <c r="A325" s="33">
        <v>191</v>
      </c>
      <c r="B325" s="32"/>
      <c r="C325" s="35"/>
      <c r="D325" s="47"/>
      <c r="E325" s="37"/>
      <c r="F325" s="48" t="s">
        <v>45</v>
      </c>
      <c r="G325" s="39">
        <f t="shared" ref="G325:G329" si="58">E325+I325-I326</f>
        <v>0</v>
      </c>
      <c r="H325" s="40" t="s">
        <v>46</v>
      </c>
      <c r="I325" s="40">
        <f t="shared" si="56"/>
        <v>0</v>
      </c>
      <c r="J325" s="163"/>
      <c r="K325" s="163"/>
      <c r="L325" s="163"/>
      <c r="M325" s="163"/>
      <c r="N325" s="164"/>
      <c r="O325" s="163"/>
      <c r="P325" s="163"/>
      <c r="Q325" s="164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4"/>
      <c r="AE325" s="163"/>
      <c r="AF325" s="164"/>
      <c r="AG325" s="163"/>
      <c r="AH325" s="163"/>
      <c r="AI325" s="163"/>
      <c r="AJ325" s="164"/>
      <c r="AK325" s="164"/>
      <c r="AL325" s="164"/>
      <c r="AM325" s="164"/>
      <c r="AN325" s="164"/>
      <c r="AO325" s="67"/>
      <c r="AP325" s="166"/>
      <c r="AQ325" s="99"/>
      <c r="AR325" s="99"/>
    </row>
    <row r="326" s="152" customFormat="1" ht="18.95" customHeight="1" spans="1:44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6"/>
        <v>0</v>
      </c>
      <c r="J326" s="160"/>
      <c r="K326" s="160"/>
      <c r="L326" s="160"/>
      <c r="M326" s="160"/>
      <c r="N326" s="161"/>
      <c r="O326" s="160"/>
      <c r="P326" s="160"/>
      <c r="Q326" s="161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1"/>
      <c r="AE326" s="160"/>
      <c r="AF326" s="161"/>
      <c r="AG326" s="160"/>
      <c r="AH326" s="160"/>
      <c r="AI326" s="160"/>
      <c r="AJ326" s="161"/>
      <c r="AK326" s="161"/>
      <c r="AL326" s="161"/>
      <c r="AM326" s="161"/>
      <c r="AN326" s="161"/>
      <c r="AO326" s="65"/>
      <c r="AP326" s="167"/>
      <c r="AQ326" s="32"/>
      <c r="AR326" s="32"/>
    </row>
    <row r="327" s="151" customFormat="1" ht="18.95" customHeight="1" spans="1:44">
      <c r="A327" s="33">
        <v>192</v>
      </c>
      <c r="B327" s="32"/>
      <c r="C327" s="35"/>
      <c r="D327" s="47"/>
      <c r="E327" s="37"/>
      <c r="F327" s="48" t="s">
        <v>45</v>
      </c>
      <c r="G327" s="39">
        <f t="shared" si="58"/>
        <v>0</v>
      </c>
      <c r="H327" s="40" t="s">
        <v>46</v>
      </c>
      <c r="I327" s="40">
        <f t="shared" si="56"/>
        <v>0</v>
      </c>
      <c r="J327" s="163"/>
      <c r="K327" s="163"/>
      <c r="L327" s="163"/>
      <c r="M327" s="163"/>
      <c r="N327" s="164"/>
      <c r="O327" s="163"/>
      <c r="P327" s="163"/>
      <c r="Q327" s="164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4"/>
      <c r="AE327" s="163"/>
      <c r="AF327" s="164"/>
      <c r="AG327" s="163"/>
      <c r="AH327" s="163"/>
      <c r="AI327" s="163"/>
      <c r="AJ327" s="164"/>
      <c r="AK327" s="164"/>
      <c r="AL327" s="164"/>
      <c r="AM327" s="164"/>
      <c r="AN327" s="164"/>
      <c r="AO327" s="67"/>
      <c r="AP327" s="166"/>
      <c r="AQ327" s="99"/>
      <c r="AR327" s="99"/>
    </row>
    <row r="328" s="152" customFormat="1" ht="18.95" customHeight="1" spans="1:44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6"/>
        <v>0</v>
      </c>
      <c r="J328" s="160"/>
      <c r="K328" s="160"/>
      <c r="L328" s="160"/>
      <c r="M328" s="160"/>
      <c r="N328" s="161"/>
      <c r="O328" s="160"/>
      <c r="P328" s="160"/>
      <c r="Q328" s="161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1"/>
      <c r="AE328" s="160"/>
      <c r="AF328" s="161"/>
      <c r="AG328" s="160"/>
      <c r="AH328" s="160"/>
      <c r="AI328" s="160"/>
      <c r="AJ328" s="161"/>
      <c r="AK328" s="161"/>
      <c r="AL328" s="161"/>
      <c r="AM328" s="161"/>
      <c r="AN328" s="161"/>
      <c r="AO328" s="65"/>
      <c r="AP328" s="167"/>
      <c r="AQ328" s="32"/>
      <c r="AR328" s="32"/>
    </row>
    <row r="329" s="151" customFormat="1" ht="18" customHeight="1" spans="1:44">
      <c r="A329" s="33">
        <v>193</v>
      </c>
      <c r="B329" s="32"/>
      <c r="C329" s="35"/>
      <c r="D329" s="47"/>
      <c r="E329" s="37"/>
      <c r="F329" s="48" t="s">
        <v>45</v>
      </c>
      <c r="G329" s="39">
        <f t="shared" si="58"/>
        <v>0</v>
      </c>
      <c r="H329" s="40" t="s">
        <v>46</v>
      </c>
      <c r="I329" s="40">
        <f t="shared" si="56"/>
        <v>0</v>
      </c>
      <c r="J329" s="163"/>
      <c r="K329" s="163"/>
      <c r="L329" s="163"/>
      <c r="M329" s="163"/>
      <c r="N329" s="164"/>
      <c r="O329" s="163"/>
      <c r="P329" s="163"/>
      <c r="Q329" s="164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4"/>
      <c r="AE329" s="163"/>
      <c r="AF329" s="164"/>
      <c r="AG329" s="163"/>
      <c r="AH329" s="163"/>
      <c r="AI329" s="163"/>
      <c r="AJ329" s="164"/>
      <c r="AK329" s="164"/>
      <c r="AL329" s="164"/>
      <c r="AM329" s="164"/>
      <c r="AN329" s="164"/>
      <c r="AO329" s="67"/>
      <c r="AP329" s="166"/>
      <c r="AQ329" s="99"/>
      <c r="AR329" s="99"/>
    </row>
    <row r="330" s="152" customFormat="1" ht="18" customHeight="1" spans="1:44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6"/>
        <v>0</v>
      </c>
      <c r="J330" s="160"/>
      <c r="K330" s="160"/>
      <c r="L330" s="160"/>
      <c r="M330" s="160"/>
      <c r="N330" s="161"/>
      <c r="O330" s="160"/>
      <c r="P330" s="160"/>
      <c r="Q330" s="161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1"/>
      <c r="AE330" s="160"/>
      <c r="AF330" s="161"/>
      <c r="AG330" s="160"/>
      <c r="AH330" s="160"/>
      <c r="AI330" s="160"/>
      <c r="AJ330" s="161"/>
      <c r="AK330" s="161"/>
      <c r="AL330" s="161"/>
      <c r="AM330" s="161"/>
      <c r="AN330" s="161"/>
      <c r="AO330" s="65"/>
      <c r="AP330" s="167"/>
      <c r="AQ330" s="32"/>
      <c r="AR330" s="32"/>
    </row>
    <row r="331" s="151" customFormat="1" ht="18.95" customHeight="1" spans="1:44">
      <c r="A331" s="33">
        <v>194</v>
      </c>
      <c r="B331" s="32"/>
      <c r="C331" s="35"/>
      <c r="D331" s="47"/>
      <c r="E331" s="37"/>
      <c r="F331" s="48" t="s">
        <v>45</v>
      </c>
      <c r="G331" s="39">
        <f t="shared" ref="G331:G335" si="59">E331+I331-I332</f>
        <v>0</v>
      </c>
      <c r="H331" s="40" t="s">
        <v>46</v>
      </c>
      <c r="I331" s="40">
        <f t="shared" si="56"/>
        <v>0</v>
      </c>
      <c r="J331" s="163"/>
      <c r="K331" s="163"/>
      <c r="L331" s="163"/>
      <c r="M331" s="163"/>
      <c r="N331" s="164"/>
      <c r="O331" s="163"/>
      <c r="P331" s="163"/>
      <c r="Q331" s="164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4"/>
      <c r="AE331" s="163"/>
      <c r="AF331" s="164"/>
      <c r="AG331" s="163"/>
      <c r="AH331" s="163"/>
      <c r="AI331" s="163"/>
      <c r="AJ331" s="164"/>
      <c r="AK331" s="164"/>
      <c r="AL331" s="164"/>
      <c r="AM331" s="164"/>
      <c r="AN331" s="164"/>
      <c r="AO331" s="67"/>
      <c r="AP331" s="166"/>
      <c r="AQ331" s="99"/>
      <c r="AR331" s="99"/>
    </row>
    <row r="332" s="152" customFormat="1" ht="18.95" customHeight="1" spans="1:44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56"/>
        <v>0</v>
      </c>
      <c r="J332" s="160"/>
      <c r="K332" s="160"/>
      <c r="L332" s="160"/>
      <c r="M332" s="160"/>
      <c r="N332" s="161"/>
      <c r="O332" s="160"/>
      <c r="P332" s="160"/>
      <c r="Q332" s="161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1"/>
      <c r="AE332" s="160"/>
      <c r="AF332" s="161"/>
      <c r="AG332" s="160"/>
      <c r="AH332" s="160"/>
      <c r="AI332" s="160"/>
      <c r="AJ332" s="161"/>
      <c r="AK332" s="161"/>
      <c r="AL332" s="161"/>
      <c r="AM332" s="161"/>
      <c r="AN332" s="161"/>
      <c r="AO332" s="65"/>
      <c r="AP332" s="167"/>
      <c r="AQ332" s="32"/>
      <c r="AR332" s="32"/>
    </row>
    <row r="333" s="151" customFormat="1" ht="18.95" customHeight="1" spans="1:44">
      <c r="A333" s="33">
        <v>195</v>
      </c>
      <c r="B333" s="32"/>
      <c r="C333" s="35"/>
      <c r="D333" s="47"/>
      <c r="E333" s="37"/>
      <c r="F333" s="48" t="s">
        <v>45</v>
      </c>
      <c r="G333" s="39">
        <f t="shared" si="59"/>
        <v>0</v>
      </c>
      <c r="H333" s="40" t="s">
        <v>46</v>
      </c>
      <c r="I333" s="40">
        <f t="shared" si="56"/>
        <v>0</v>
      </c>
      <c r="J333" s="163"/>
      <c r="K333" s="163"/>
      <c r="L333" s="163"/>
      <c r="M333" s="163"/>
      <c r="N333" s="164"/>
      <c r="O333" s="163"/>
      <c r="P333" s="163"/>
      <c r="Q333" s="164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4"/>
      <c r="AE333" s="163"/>
      <c r="AF333" s="164"/>
      <c r="AG333" s="163"/>
      <c r="AH333" s="163"/>
      <c r="AI333" s="163"/>
      <c r="AJ333" s="164"/>
      <c r="AK333" s="164"/>
      <c r="AL333" s="164"/>
      <c r="AM333" s="164"/>
      <c r="AN333" s="164"/>
      <c r="AO333" s="67"/>
      <c r="AP333" s="166"/>
      <c r="AQ333" s="99"/>
      <c r="AR333" s="99"/>
    </row>
    <row r="334" s="152" customFormat="1" ht="18.95" customHeight="1" spans="1:44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56"/>
        <v>0</v>
      </c>
      <c r="J334" s="160"/>
      <c r="K334" s="160"/>
      <c r="L334" s="160"/>
      <c r="M334" s="160"/>
      <c r="N334" s="161"/>
      <c r="O334" s="160"/>
      <c r="P334" s="160"/>
      <c r="Q334" s="161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1"/>
      <c r="AE334" s="160"/>
      <c r="AF334" s="161"/>
      <c r="AG334" s="160"/>
      <c r="AH334" s="160"/>
      <c r="AI334" s="160"/>
      <c r="AJ334" s="161"/>
      <c r="AK334" s="161"/>
      <c r="AL334" s="161"/>
      <c r="AM334" s="161"/>
      <c r="AN334" s="161"/>
      <c r="AO334" s="65"/>
      <c r="AP334" s="167"/>
      <c r="AQ334" s="32"/>
      <c r="AR334" s="32"/>
    </row>
    <row r="335" s="151" customFormat="1" ht="18.95" customHeight="1" spans="1:44">
      <c r="A335" s="33">
        <v>196</v>
      </c>
      <c r="B335" s="32"/>
      <c r="C335" s="35"/>
      <c r="D335" s="47"/>
      <c r="E335" s="37"/>
      <c r="F335" s="48" t="s">
        <v>45</v>
      </c>
      <c r="G335" s="39">
        <f t="shared" si="59"/>
        <v>0</v>
      </c>
      <c r="H335" s="40" t="s">
        <v>46</v>
      </c>
      <c r="I335" s="40">
        <f t="shared" si="56"/>
        <v>0</v>
      </c>
      <c r="J335" s="163"/>
      <c r="K335" s="163"/>
      <c r="L335" s="163"/>
      <c r="M335" s="163"/>
      <c r="N335" s="164"/>
      <c r="O335" s="163"/>
      <c r="P335" s="163"/>
      <c r="Q335" s="164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4"/>
      <c r="AE335" s="163"/>
      <c r="AF335" s="164"/>
      <c r="AG335" s="163"/>
      <c r="AH335" s="163"/>
      <c r="AI335" s="163"/>
      <c r="AJ335" s="164"/>
      <c r="AK335" s="164"/>
      <c r="AL335" s="164"/>
      <c r="AM335" s="164"/>
      <c r="AN335" s="164"/>
      <c r="AO335" s="67"/>
      <c r="AP335" s="166"/>
      <c r="AQ335" s="99"/>
      <c r="AR335" s="99"/>
    </row>
    <row r="336" s="152" customFormat="1" ht="18.95" customHeight="1" spans="1:44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56"/>
        <v>0</v>
      </c>
      <c r="J336" s="160"/>
      <c r="K336" s="160"/>
      <c r="L336" s="160"/>
      <c r="M336" s="160"/>
      <c r="N336" s="161"/>
      <c r="O336" s="160"/>
      <c r="P336" s="160"/>
      <c r="Q336" s="161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1"/>
      <c r="AE336" s="160"/>
      <c r="AF336" s="161"/>
      <c r="AG336" s="160"/>
      <c r="AH336" s="160"/>
      <c r="AI336" s="160"/>
      <c r="AJ336" s="161"/>
      <c r="AK336" s="161"/>
      <c r="AL336" s="161"/>
      <c r="AM336" s="161"/>
      <c r="AN336" s="161"/>
      <c r="AO336" s="65"/>
      <c r="AP336" s="167"/>
      <c r="AQ336" s="32"/>
      <c r="AR336" s="32"/>
    </row>
    <row r="337" s="151" customFormat="1" ht="18" customHeight="1" spans="1:44">
      <c r="A337" s="33">
        <v>197</v>
      </c>
      <c r="B337" s="32"/>
      <c r="C337" s="35"/>
      <c r="D337" s="47"/>
      <c r="E337" s="37"/>
      <c r="F337" s="48" t="s">
        <v>45</v>
      </c>
      <c r="G337" s="39">
        <f t="shared" ref="G337:G341" si="60">E337+I337-I338</f>
        <v>0</v>
      </c>
      <c r="H337" s="40" t="s">
        <v>46</v>
      </c>
      <c r="I337" s="40">
        <f t="shared" si="56"/>
        <v>0</v>
      </c>
      <c r="J337" s="163"/>
      <c r="K337" s="163"/>
      <c r="L337" s="163"/>
      <c r="M337" s="163"/>
      <c r="N337" s="164"/>
      <c r="O337" s="163"/>
      <c r="P337" s="163"/>
      <c r="Q337" s="164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4"/>
      <c r="AE337" s="163"/>
      <c r="AF337" s="164"/>
      <c r="AG337" s="163"/>
      <c r="AH337" s="163"/>
      <c r="AI337" s="163"/>
      <c r="AJ337" s="164"/>
      <c r="AK337" s="164"/>
      <c r="AL337" s="164"/>
      <c r="AM337" s="164"/>
      <c r="AN337" s="164"/>
      <c r="AO337" s="67"/>
      <c r="AP337" s="166"/>
      <c r="AQ337" s="99"/>
      <c r="AR337" s="99"/>
    </row>
    <row r="338" s="152" customFormat="1" ht="24" customHeight="1" spans="1:44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56"/>
        <v>0</v>
      </c>
      <c r="J338" s="160"/>
      <c r="K338" s="160"/>
      <c r="L338" s="160"/>
      <c r="M338" s="160"/>
      <c r="N338" s="161"/>
      <c r="O338" s="160"/>
      <c r="P338" s="160"/>
      <c r="Q338" s="161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1"/>
      <c r="AE338" s="160"/>
      <c r="AF338" s="161"/>
      <c r="AG338" s="160"/>
      <c r="AH338" s="160"/>
      <c r="AI338" s="160"/>
      <c r="AJ338" s="161"/>
      <c r="AK338" s="161"/>
      <c r="AL338" s="161"/>
      <c r="AM338" s="161"/>
      <c r="AN338" s="161"/>
      <c r="AO338" s="65"/>
      <c r="AP338" s="167"/>
      <c r="AQ338" s="32"/>
      <c r="AR338" s="32"/>
    </row>
    <row r="339" s="151" customFormat="1" ht="18.95" customHeight="1" spans="1:44">
      <c r="A339" s="33">
        <v>198</v>
      </c>
      <c r="B339" s="32"/>
      <c r="C339" s="35"/>
      <c r="D339" s="47"/>
      <c r="E339" s="37"/>
      <c r="F339" s="48" t="s">
        <v>45</v>
      </c>
      <c r="G339" s="39">
        <f t="shared" si="60"/>
        <v>0</v>
      </c>
      <c r="H339" s="40" t="s">
        <v>46</v>
      </c>
      <c r="I339" s="40">
        <f t="shared" si="56"/>
        <v>0</v>
      </c>
      <c r="J339" s="163"/>
      <c r="K339" s="163"/>
      <c r="L339" s="163"/>
      <c r="M339" s="163"/>
      <c r="N339" s="164"/>
      <c r="O339" s="163"/>
      <c r="P339" s="163"/>
      <c r="Q339" s="164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4"/>
      <c r="AE339" s="163"/>
      <c r="AF339" s="164"/>
      <c r="AG339" s="163"/>
      <c r="AH339" s="163"/>
      <c r="AI339" s="163"/>
      <c r="AJ339" s="164"/>
      <c r="AK339" s="164"/>
      <c r="AL339" s="164"/>
      <c r="AM339" s="164"/>
      <c r="AN339" s="164"/>
      <c r="AO339" s="67"/>
      <c r="AP339" s="166"/>
      <c r="AQ339" s="99"/>
      <c r="AR339" s="99"/>
    </row>
    <row r="340" s="152" customFormat="1" ht="18.95" customHeight="1" spans="1:44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56"/>
        <v>0</v>
      </c>
      <c r="J340" s="160"/>
      <c r="K340" s="160"/>
      <c r="L340" s="160"/>
      <c r="M340" s="160"/>
      <c r="N340" s="161"/>
      <c r="O340" s="160"/>
      <c r="P340" s="160"/>
      <c r="Q340" s="161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1"/>
      <c r="AE340" s="160"/>
      <c r="AF340" s="161"/>
      <c r="AG340" s="160"/>
      <c r="AH340" s="160"/>
      <c r="AI340" s="160"/>
      <c r="AJ340" s="161"/>
      <c r="AK340" s="161"/>
      <c r="AL340" s="161"/>
      <c r="AM340" s="161"/>
      <c r="AN340" s="161"/>
      <c r="AO340" s="65"/>
      <c r="AP340" s="167"/>
      <c r="AQ340" s="32"/>
      <c r="AR340" s="32"/>
    </row>
    <row r="341" s="151" customFormat="1" ht="18" customHeight="1" spans="1:44">
      <c r="A341" s="33">
        <v>199</v>
      </c>
      <c r="B341" s="32"/>
      <c r="C341" s="35"/>
      <c r="D341" s="47"/>
      <c r="E341" s="37"/>
      <c r="F341" s="48" t="s">
        <v>45</v>
      </c>
      <c r="G341" s="39">
        <f t="shared" si="60"/>
        <v>0</v>
      </c>
      <c r="H341" s="40" t="s">
        <v>46</v>
      </c>
      <c r="I341" s="40">
        <f t="shared" si="56"/>
        <v>0</v>
      </c>
      <c r="J341" s="163"/>
      <c r="K341" s="163"/>
      <c r="L341" s="163"/>
      <c r="M341" s="163"/>
      <c r="N341" s="164"/>
      <c r="O341" s="163"/>
      <c r="P341" s="163"/>
      <c r="Q341" s="164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4"/>
      <c r="AE341" s="163"/>
      <c r="AF341" s="164"/>
      <c r="AG341" s="163"/>
      <c r="AH341" s="163"/>
      <c r="AI341" s="163"/>
      <c r="AJ341" s="164"/>
      <c r="AK341" s="164"/>
      <c r="AL341" s="164"/>
      <c r="AM341" s="164"/>
      <c r="AN341" s="164"/>
      <c r="AO341" s="67"/>
      <c r="AP341" s="166"/>
      <c r="AQ341" s="99"/>
      <c r="AR341" s="99"/>
    </row>
    <row r="342" s="152" customFormat="1" ht="26" customHeight="1" spans="1:44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56"/>
        <v>0</v>
      </c>
      <c r="J342" s="160"/>
      <c r="K342" s="160"/>
      <c r="L342" s="160"/>
      <c r="M342" s="160"/>
      <c r="N342" s="161"/>
      <c r="O342" s="160"/>
      <c r="P342" s="160"/>
      <c r="Q342" s="161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1"/>
      <c r="AE342" s="160"/>
      <c r="AF342" s="161"/>
      <c r="AG342" s="160"/>
      <c r="AH342" s="160"/>
      <c r="AI342" s="160"/>
      <c r="AJ342" s="161"/>
      <c r="AK342" s="161"/>
      <c r="AL342" s="161"/>
      <c r="AM342" s="161"/>
      <c r="AN342" s="161"/>
      <c r="AO342" s="65"/>
      <c r="AP342" s="167"/>
      <c r="AQ342" s="32"/>
      <c r="AR342" s="32"/>
    </row>
    <row r="343" s="151" customFormat="1" ht="18.95" customHeight="1" spans="1:44">
      <c r="A343" s="33">
        <v>200</v>
      </c>
      <c r="B343" s="32"/>
      <c r="C343" s="35"/>
      <c r="D343" s="47"/>
      <c r="E343" s="37"/>
      <c r="F343" s="48" t="s">
        <v>45</v>
      </c>
      <c r="G343" s="39">
        <f t="shared" ref="G343:G347" si="61">E343+I343-I344</f>
        <v>0</v>
      </c>
      <c r="H343" s="40" t="s">
        <v>46</v>
      </c>
      <c r="I343" s="40">
        <f t="shared" si="56"/>
        <v>0</v>
      </c>
      <c r="J343" s="163"/>
      <c r="K343" s="163"/>
      <c r="L343" s="163"/>
      <c r="M343" s="163"/>
      <c r="N343" s="164"/>
      <c r="O343" s="163"/>
      <c r="P343" s="163"/>
      <c r="Q343" s="164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4"/>
      <c r="AE343" s="163"/>
      <c r="AF343" s="164"/>
      <c r="AG343" s="163"/>
      <c r="AH343" s="163"/>
      <c r="AI343" s="163"/>
      <c r="AJ343" s="164"/>
      <c r="AK343" s="164"/>
      <c r="AL343" s="164"/>
      <c r="AM343" s="164"/>
      <c r="AN343" s="164"/>
      <c r="AO343" s="67"/>
      <c r="AP343" s="166"/>
      <c r="AQ343" s="99"/>
      <c r="AR343" s="99"/>
    </row>
    <row r="344" s="152" customFormat="1" ht="18.95" customHeight="1" spans="1:44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56"/>
        <v>0</v>
      </c>
      <c r="J344" s="160"/>
      <c r="K344" s="160"/>
      <c r="L344" s="160"/>
      <c r="M344" s="160"/>
      <c r="N344" s="161"/>
      <c r="O344" s="160"/>
      <c r="P344" s="160"/>
      <c r="Q344" s="161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1"/>
      <c r="AE344" s="160"/>
      <c r="AF344" s="161"/>
      <c r="AG344" s="160"/>
      <c r="AH344" s="160"/>
      <c r="AI344" s="160"/>
      <c r="AJ344" s="161"/>
      <c r="AK344" s="161"/>
      <c r="AL344" s="161"/>
      <c r="AM344" s="161"/>
      <c r="AN344" s="161"/>
      <c r="AO344" s="65"/>
      <c r="AP344" s="167"/>
      <c r="AQ344" s="32"/>
      <c r="AR344" s="32"/>
    </row>
    <row r="345" s="151" customFormat="1" ht="18.95" customHeight="1" spans="1:44">
      <c r="A345" s="33">
        <v>201</v>
      </c>
      <c r="B345" s="32"/>
      <c r="C345" s="35"/>
      <c r="D345" s="47"/>
      <c r="E345" s="37"/>
      <c r="F345" s="48" t="s">
        <v>45</v>
      </c>
      <c r="G345" s="39">
        <f t="shared" si="61"/>
        <v>0</v>
      </c>
      <c r="H345" s="40" t="s">
        <v>46</v>
      </c>
      <c r="I345" s="40">
        <f t="shared" si="56"/>
        <v>0</v>
      </c>
      <c r="J345" s="163"/>
      <c r="K345" s="163"/>
      <c r="L345" s="163"/>
      <c r="M345" s="163"/>
      <c r="N345" s="164"/>
      <c r="O345" s="163"/>
      <c r="P345" s="163"/>
      <c r="Q345" s="164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4"/>
      <c r="AE345" s="163"/>
      <c r="AF345" s="164"/>
      <c r="AG345" s="163"/>
      <c r="AH345" s="163"/>
      <c r="AI345" s="163"/>
      <c r="AJ345" s="164"/>
      <c r="AK345" s="164"/>
      <c r="AL345" s="164"/>
      <c r="AM345" s="164"/>
      <c r="AN345" s="164"/>
      <c r="AO345" s="67"/>
      <c r="AP345" s="166"/>
      <c r="AQ345" s="99"/>
      <c r="AR345" s="99"/>
    </row>
    <row r="346" s="152" customFormat="1" ht="18.95" customHeight="1" spans="1:44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56"/>
        <v>0</v>
      </c>
      <c r="J346" s="160"/>
      <c r="K346" s="160"/>
      <c r="L346" s="160"/>
      <c r="M346" s="160"/>
      <c r="N346" s="161"/>
      <c r="O346" s="160"/>
      <c r="P346" s="160"/>
      <c r="Q346" s="161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1"/>
      <c r="AE346" s="160"/>
      <c r="AF346" s="161"/>
      <c r="AG346" s="160"/>
      <c r="AH346" s="160"/>
      <c r="AI346" s="160"/>
      <c r="AJ346" s="161"/>
      <c r="AK346" s="161"/>
      <c r="AL346" s="161"/>
      <c r="AM346" s="161"/>
      <c r="AN346" s="161"/>
      <c r="AO346" s="65"/>
      <c r="AP346" s="167"/>
      <c r="AQ346" s="32"/>
      <c r="AR346" s="32"/>
    </row>
    <row r="347" s="151" customFormat="1" ht="18.95" customHeight="1" spans="1:44">
      <c r="A347" s="33">
        <v>202</v>
      </c>
      <c r="B347" s="32"/>
      <c r="C347" s="35"/>
      <c r="D347" s="47"/>
      <c r="E347" s="37"/>
      <c r="F347" s="48" t="s">
        <v>45</v>
      </c>
      <c r="G347" s="39">
        <f t="shared" si="61"/>
        <v>0</v>
      </c>
      <c r="H347" s="40" t="s">
        <v>46</v>
      </c>
      <c r="I347" s="40">
        <f t="shared" si="56"/>
        <v>0</v>
      </c>
      <c r="J347" s="163"/>
      <c r="K347" s="163"/>
      <c r="L347" s="163"/>
      <c r="M347" s="163"/>
      <c r="N347" s="164"/>
      <c r="O347" s="163"/>
      <c r="P347" s="163"/>
      <c r="Q347" s="164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4"/>
      <c r="AE347" s="163"/>
      <c r="AF347" s="164"/>
      <c r="AG347" s="163"/>
      <c r="AH347" s="163"/>
      <c r="AI347" s="163"/>
      <c r="AJ347" s="164"/>
      <c r="AK347" s="164"/>
      <c r="AL347" s="164"/>
      <c r="AM347" s="164"/>
      <c r="AN347" s="164"/>
      <c r="AO347" s="67"/>
      <c r="AP347" s="166"/>
      <c r="AQ347" s="99"/>
      <c r="AR347" s="99"/>
    </row>
    <row r="348" s="152" customFormat="1" ht="18.95" customHeight="1" spans="1:44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56"/>
        <v>0</v>
      </c>
      <c r="J348" s="160"/>
      <c r="K348" s="160"/>
      <c r="L348" s="160"/>
      <c r="M348" s="160"/>
      <c r="N348" s="161"/>
      <c r="O348" s="160"/>
      <c r="P348" s="160"/>
      <c r="Q348" s="161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1"/>
      <c r="AE348" s="160"/>
      <c r="AF348" s="161"/>
      <c r="AG348" s="160"/>
      <c r="AH348" s="160"/>
      <c r="AI348" s="160"/>
      <c r="AJ348" s="161"/>
      <c r="AK348" s="161"/>
      <c r="AL348" s="161"/>
      <c r="AM348" s="161"/>
      <c r="AN348" s="161"/>
      <c r="AO348" s="65"/>
      <c r="AP348" s="167"/>
      <c r="AQ348" s="32"/>
      <c r="AR348" s="32"/>
    </row>
    <row r="349" s="151" customFormat="1" ht="18.95" customHeight="1" spans="1:44">
      <c r="A349" s="33">
        <v>203</v>
      </c>
      <c r="B349" s="32"/>
      <c r="C349" s="35"/>
      <c r="D349" s="47"/>
      <c r="E349" s="37"/>
      <c r="F349" s="48" t="s">
        <v>45</v>
      </c>
      <c r="G349" s="39">
        <f t="shared" ref="G349:G353" si="62">E349+I349-I350</f>
        <v>0</v>
      </c>
      <c r="H349" s="40" t="s">
        <v>46</v>
      </c>
      <c r="I349" s="40">
        <f t="shared" si="56"/>
        <v>0</v>
      </c>
      <c r="J349" s="163"/>
      <c r="K349" s="163"/>
      <c r="L349" s="163"/>
      <c r="M349" s="163"/>
      <c r="N349" s="164"/>
      <c r="O349" s="163"/>
      <c r="P349" s="163"/>
      <c r="Q349" s="164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4"/>
      <c r="AE349" s="163"/>
      <c r="AF349" s="164"/>
      <c r="AG349" s="163"/>
      <c r="AH349" s="163"/>
      <c r="AI349" s="163"/>
      <c r="AJ349" s="164"/>
      <c r="AK349" s="164"/>
      <c r="AL349" s="164"/>
      <c r="AM349" s="164"/>
      <c r="AN349" s="164"/>
      <c r="AO349" s="67"/>
      <c r="AP349" s="166"/>
      <c r="AQ349" s="99"/>
      <c r="AR349" s="99"/>
    </row>
    <row r="350" s="152" customFormat="1" ht="18.95" customHeight="1" spans="1:44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56"/>
        <v>0</v>
      </c>
      <c r="J350" s="160"/>
      <c r="K350" s="160"/>
      <c r="L350" s="160"/>
      <c r="M350" s="160"/>
      <c r="N350" s="161"/>
      <c r="O350" s="160"/>
      <c r="P350" s="160"/>
      <c r="Q350" s="161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1"/>
      <c r="AE350" s="160"/>
      <c r="AF350" s="161"/>
      <c r="AG350" s="160"/>
      <c r="AH350" s="160"/>
      <c r="AI350" s="160"/>
      <c r="AJ350" s="161"/>
      <c r="AK350" s="161"/>
      <c r="AL350" s="161"/>
      <c r="AM350" s="161"/>
      <c r="AN350" s="161"/>
      <c r="AO350" s="65"/>
      <c r="AP350" s="167"/>
      <c r="AQ350" s="32"/>
      <c r="AR350" s="32"/>
    </row>
    <row r="351" s="151" customFormat="1" ht="18.95" customHeight="1" spans="1:44">
      <c r="A351" s="33">
        <v>204</v>
      </c>
      <c r="B351" s="32"/>
      <c r="C351" s="35"/>
      <c r="D351" s="47"/>
      <c r="E351" s="37"/>
      <c r="F351" s="48" t="s">
        <v>45</v>
      </c>
      <c r="G351" s="39">
        <f t="shared" si="62"/>
        <v>0</v>
      </c>
      <c r="H351" s="40" t="s">
        <v>46</v>
      </c>
      <c r="I351" s="40">
        <f t="shared" si="56"/>
        <v>0</v>
      </c>
      <c r="J351" s="163"/>
      <c r="K351" s="163"/>
      <c r="L351" s="163"/>
      <c r="M351" s="163"/>
      <c r="N351" s="164"/>
      <c r="O351" s="163"/>
      <c r="P351" s="163"/>
      <c r="Q351" s="164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4"/>
      <c r="AE351" s="163"/>
      <c r="AF351" s="164"/>
      <c r="AG351" s="163"/>
      <c r="AH351" s="163"/>
      <c r="AI351" s="163"/>
      <c r="AJ351" s="164"/>
      <c r="AK351" s="164"/>
      <c r="AL351" s="164"/>
      <c r="AM351" s="164"/>
      <c r="AN351" s="164"/>
      <c r="AO351" s="67"/>
      <c r="AP351" s="166"/>
      <c r="AQ351" s="99"/>
      <c r="AR351" s="99"/>
    </row>
    <row r="352" s="152" customFormat="1" ht="18.95" customHeight="1" spans="1:44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56"/>
        <v>0</v>
      </c>
      <c r="J352" s="160"/>
      <c r="K352" s="160"/>
      <c r="L352" s="160"/>
      <c r="M352" s="160"/>
      <c r="N352" s="161"/>
      <c r="O352" s="160"/>
      <c r="P352" s="160"/>
      <c r="Q352" s="161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1"/>
      <c r="AE352" s="160"/>
      <c r="AF352" s="161"/>
      <c r="AG352" s="160"/>
      <c r="AH352" s="160"/>
      <c r="AI352" s="160"/>
      <c r="AJ352" s="161"/>
      <c r="AK352" s="161"/>
      <c r="AL352" s="161"/>
      <c r="AM352" s="161"/>
      <c r="AN352" s="161"/>
      <c r="AO352" s="65"/>
      <c r="AP352" s="167"/>
      <c r="AQ352" s="32"/>
      <c r="AR352" s="32"/>
    </row>
    <row r="353" s="151" customFormat="1" ht="18.95" customHeight="1" spans="1:44">
      <c r="A353" s="33">
        <v>205</v>
      </c>
      <c r="B353" s="32"/>
      <c r="C353" s="35"/>
      <c r="D353" s="47"/>
      <c r="E353" s="37"/>
      <c r="F353" s="48" t="s">
        <v>45</v>
      </c>
      <c r="G353" s="39">
        <f t="shared" si="62"/>
        <v>0</v>
      </c>
      <c r="H353" s="40" t="s">
        <v>46</v>
      </c>
      <c r="I353" s="40">
        <f t="shared" si="56"/>
        <v>0</v>
      </c>
      <c r="J353" s="163"/>
      <c r="K353" s="163"/>
      <c r="L353" s="163"/>
      <c r="M353" s="163"/>
      <c r="N353" s="164"/>
      <c r="O353" s="163"/>
      <c r="P353" s="163"/>
      <c r="Q353" s="164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4"/>
      <c r="AE353" s="163"/>
      <c r="AF353" s="164"/>
      <c r="AG353" s="163"/>
      <c r="AH353" s="163"/>
      <c r="AI353" s="163"/>
      <c r="AJ353" s="164"/>
      <c r="AK353" s="164"/>
      <c r="AL353" s="164"/>
      <c r="AM353" s="164"/>
      <c r="AN353" s="164"/>
      <c r="AO353" s="67"/>
      <c r="AP353" s="166"/>
      <c r="AQ353" s="99"/>
      <c r="AR353" s="99"/>
    </row>
    <row r="354" s="152" customFormat="1" ht="18.95" customHeight="1" spans="1:44">
      <c r="A354" s="41"/>
      <c r="B354" s="32"/>
      <c r="C354" s="42"/>
      <c r="D354" s="47"/>
      <c r="E354" s="43"/>
      <c r="F354" s="49"/>
      <c r="G354" s="45"/>
      <c r="H354" s="46" t="s">
        <v>47</v>
      </c>
      <c r="I354" s="46">
        <f t="shared" si="56"/>
        <v>0</v>
      </c>
      <c r="J354" s="160"/>
      <c r="K354" s="160"/>
      <c r="L354" s="160"/>
      <c r="M354" s="160"/>
      <c r="N354" s="161"/>
      <c r="O354" s="160"/>
      <c r="P354" s="160"/>
      <c r="Q354" s="161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1"/>
      <c r="AE354" s="160"/>
      <c r="AF354" s="161"/>
      <c r="AG354" s="160"/>
      <c r="AH354" s="160"/>
      <c r="AI354" s="160"/>
      <c r="AJ354" s="161"/>
      <c r="AK354" s="161"/>
      <c r="AL354" s="161"/>
      <c r="AM354" s="161"/>
      <c r="AN354" s="161"/>
      <c r="AO354" s="65"/>
      <c r="AP354" s="167"/>
      <c r="AQ354" s="32"/>
      <c r="AR354" s="32"/>
    </row>
    <row r="355" s="151" customFormat="1" ht="18.95" customHeight="1" spans="1:44">
      <c r="A355" s="33">
        <v>206</v>
      </c>
      <c r="B355" s="32"/>
      <c r="C355" s="35"/>
      <c r="D355" s="47"/>
      <c r="E355" s="37"/>
      <c r="F355" s="48" t="s">
        <v>45</v>
      </c>
      <c r="G355" s="39">
        <f t="shared" ref="G355:G359" si="63">E355+I355-I356</f>
        <v>0</v>
      </c>
      <c r="H355" s="40" t="s">
        <v>46</v>
      </c>
      <c r="I355" s="40">
        <f t="shared" si="56"/>
        <v>0</v>
      </c>
      <c r="J355" s="163"/>
      <c r="K355" s="163"/>
      <c r="L355" s="163"/>
      <c r="M355" s="163"/>
      <c r="N355" s="164"/>
      <c r="O355" s="163"/>
      <c r="P355" s="163"/>
      <c r="Q355" s="164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4"/>
      <c r="AE355" s="163"/>
      <c r="AF355" s="164"/>
      <c r="AG355" s="163"/>
      <c r="AH355" s="163"/>
      <c r="AI355" s="163"/>
      <c r="AJ355" s="164"/>
      <c r="AK355" s="164"/>
      <c r="AL355" s="164"/>
      <c r="AM355" s="164"/>
      <c r="AN355" s="164"/>
      <c r="AO355" s="67"/>
      <c r="AP355" s="166"/>
      <c r="AQ355" s="99"/>
      <c r="AR355" s="99"/>
    </row>
    <row r="356" s="152" customFormat="1" ht="18.95" customHeight="1" spans="1:44">
      <c r="A356" s="41"/>
      <c r="B356" s="32"/>
      <c r="C356" s="42"/>
      <c r="D356" s="47"/>
      <c r="E356" s="43"/>
      <c r="F356" s="49"/>
      <c r="G356" s="45"/>
      <c r="H356" s="46" t="s">
        <v>47</v>
      </c>
      <c r="I356" s="46">
        <f t="shared" si="56"/>
        <v>0</v>
      </c>
      <c r="J356" s="160"/>
      <c r="K356" s="160"/>
      <c r="L356" s="160"/>
      <c r="M356" s="160"/>
      <c r="N356" s="161"/>
      <c r="O356" s="160"/>
      <c r="P356" s="160"/>
      <c r="Q356" s="161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1"/>
      <c r="AE356" s="160"/>
      <c r="AF356" s="161"/>
      <c r="AG356" s="160"/>
      <c r="AH356" s="160"/>
      <c r="AI356" s="160"/>
      <c r="AJ356" s="161"/>
      <c r="AK356" s="161"/>
      <c r="AL356" s="161"/>
      <c r="AM356" s="161"/>
      <c r="AN356" s="161"/>
      <c r="AO356" s="65"/>
      <c r="AP356" s="167"/>
      <c r="AQ356" s="32"/>
      <c r="AR356" s="32"/>
    </row>
    <row r="357" s="151" customFormat="1" ht="18.95" customHeight="1" spans="1:44">
      <c r="A357" s="33">
        <v>207</v>
      </c>
      <c r="B357" s="32"/>
      <c r="C357" s="35"/>
      <c r="D357" s="47"/>
      <c r="E357" s="37"/>
      <c r="F357" s="48" t="s">
        <v>45</v>
      </c>
      <c r="G357" s="39">
        <f t="shared" si="63"/>
        <v>0</v>
      </c>
      <c r="H357" s="40" t="s">
        <v>46</v>
      </c>
      <c r="I357" s="40">
        <f t="shared" ref="I357:I364" si="64">SUM(J357:AO357)</f>
        <v>0</v>
      </c>
      <c r="J357" s="163"/>
      <c r="K357" s="163"/>
      <c r="L357" s="163"/>
      <c r="M357" s="163"/>
      <c r="N357" s="164"/>
      <c r="O357" s="163"/>
      <c r="P357" s="163"/>
      <c r="Q357" s="164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4"/>
      <c r="AE357" s="163"/>
      <c r="AF357" s="164"/>
      <c r="AG357" s="163"/>
      <c r="AH357" s="163"/>
      <c r="AI357" s="163"/>
      <c r="AJ357" s="164"/>
      <c r="AK357" s="164"/>
      <c r="AL357" s="164"/>
      <c r="AM357" s="164"/>
      <c r="AN357" s="164"/>
      <c r="AO357" s="67"/>
      <c r="AP357" s="166"/>
      <c r="AQ357" s="99"/>
      <c r="AR357" s="99"/>
    </row>
    <row r="358" s="152" customFormat="1" ht="18.95" customHeight="1" spans="1:44">
      <c r="A358" s="41"/>
      <c r="B358" s="32"/>
      <c r="C358" s="42"/>
      <c r="D358" s="47"/>
      <c r="E358" s="43"/>
      <c r="F358" s="49"/>
      <c r="G358" s="45"/>
      <c r="H358" s="46" t="s">
        <v>47</v>
      </c>
      <c r="I358" s="46">
        <f t="shared" si="64"/>
        <v>0</v>
      </c>
      <c r="J358" s="160"/>
      <c r="K358" s="160"/>
      <c r="L358" s="160"/>
      <c r="M358" s="160"/>
      <c r="N358" s="161"/>
      <c r="O358" s="160"/>
      <c r="P358" s="160"/>
      <c r="Q358" s="161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1"/>
      <c r="AE358" s="160"/>
      <c r="AF358" s="161"/>
      <c r="AG358" s="160"/>
      <c r="AH358" s="160"/>
      <c r="AI358" s="160"/>
      <c r="AJ358" s="161"/>
      <c r="AK358" s="161"/>
      <c r="AL358" s="161"/>
      <c r="AM358" s="161"/>
      <c r="AN358" s="161"/>
      <c r="AO358" s="65"/>
      <c r="AP358" s="167"/>
      <c r="AQ358" s="32"/>
      <c r="AR358" s="32"/>
    </row>
    <row r="359" s="151" customFormat="1" ht="18.95" customHeight="1" spans="1:44">
      <c r="A359" s="33">
        <v>208</v>
      </c>
      <c r="B359" s="32"/>
      <c r="C359" s="35"/>
      <c r="D359" s="47"/>
      <c r="E359" s="37"/>
      <c r="F359" s="48" t="s">
        <v>45</v>
      </c>
      <c r="G359" s="39">
        <f t="shared" si="63"/>
        <v>0</v>
      </c>
      <c r="H359" s="40" t="s">
        <v>46</v>
      </c>
      <c r="I359" s="40">
        <f t="shared" si="64"/>
        <v>0</v>
      </c>
      <c r="J359" s="163"/>
      <c r="K359" s="163"/>
      <c r="L359" s="163"/>
      <c r="M359" s="163"/>
      <c r="N359" s="164"/>
      <c r="O359" s="163"/>
      <c r="P359" s="163"/>
      <c r="Q359" s="164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4"/>
      <c r="AE359" s="163"/>
      <c r="AF359" s="164"/>
      <c r="AG359" s="163"/>
      <c r="AH359" s="163"/>
      <c r="AI359" s="163"/>
      <c r="AJ359" s="164"/>
      <c r="AK359" s="164"/>
      <c r="AL359" s="164"/>
      <c r="AM359" s="164"/>
      <c r="AN359" s="164"/>
      <c r="AO359" s="67"/>
      <c r="AP359" s="166"/>
      <c r="AQ359" s="99"/>
      <c r="AR359" s="99"/>
    </row>
    <row r="360" s="152" customFormat="1" ht="18.95" customHeight="1" spans="1:44">
      <c r="A360" s="41"/>
      <c r="B360" s="32"/>
      <c r="C360" s="42"/>
      <c r="D360" s="47"/>
      <c r="E360" s="43"/>
      <c r="F360" s="49"/>
      <c r="G360" s="45"/>
      <c r="H360" s="46" t="s">
        <v>47</v>
      </c>
      <c r="I360" s="46">
        <f t="shared" si="64"/>
        <v>0</v>
      </c>
      <c r="J360" s="160"/>
      <c r="K360" s="160"/>
      <c r="L360" s="160"/>
      <c r="M360" s="160"/>
      <c r="N360" s="161"/>
      <c r="O360" s="160"/>
      <c r="P360" s="160"/>
      <c r="Q360" s="161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1"/>
      <c r="AE360" s="160"/>
      <c r="AF360" s="161"/>
      <c r="AG360" s="160"/>
      <c r="AH360" s="160"/>
      <c r="AI360" s="160"/>
      <c r="AJ360" s="161"/>
      <c r="AK360" s="161"/>
      <c r="AL360" s="161"/>
      <c r="AM360" s="161"/>
      <c r="AN360" s="161"/>
      <c r="AO360" s="65"/>
      <c r="AP360" s="167"/>
      <c r="AQ360" s="32"/>
      <c r="AR360" s="32"/>
    </row>
    <row r="361" s="151" customFormat="1" ht="18.95" customHeight="1" spans="1:44">
      <c r="A361" s="33">
        <v>209</v>
      </c>
      <c r="B361" s="32"/>
      <c r="C361" s="35"/>
      <c r="D361" s="47"/>
      <c r="E361" s="37"/>
      <c r="F361" s="48" t="s">
        <v>45</v>
      </c>
      <c r="G361" s="39">
        <f>E361+I361-I362</f>
        <v>0</v>
      </c>
      <c r="H361" s="40" t="s">
        <v>46</v>
      </c>
      <c r="I361" s="40">
        <f t="shared" si="64"/>
        <v>0</v>
      </c>
      <c r="J361" s="163"/>
      <c r="K361" s="163"/>
      <c r="L361" s="163"/>
      <c r="M361" s="163"/>
      <c r="N361" s="164"/>
      <c r="O361" s="163"/>
      <c r="P361" s="163"/>
      <c r="Q361" s="164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4"/>
      <c r="AE361" s="163"/>
      <c r="AF361" s="164"/>
      <c r="AG361" s="163"/>
      <c r="AH361" s="163"/>
      <c r="AI361" s="163"/>
      <c r="AJ361" s="164"/>
      <c r="AK361" s="164"/>
      <c r="AL361" s="164"/>
      <c r="AM361" s="164"/>
      <c r="AN361" s="164"/>
      <c r="AO361" s="67"/>
      <c r="AP361" s="166"/>
      <c r="AQ361" s="99"/>
      <c r="AR361" s="99"/>
    </row>
    <row r="362" s="152" customFormat="1" ht="18.95" customHeight="1" spans="1:44">
      <c r="A362" s="41"/>
      <c r="B362" s="32"/>
      <c r="C362" s="42"/>
      <c r="D362" s="47"/>
      <c r="E362" s="43"/>
      <c r="F362" s="49"/>
      <c r="G362" s="45"/>
      <c r="H362" s="46" t="s">
        <v>47</v>
      </c>
      <c r="I362" s="46">
        <f t="shared" si="64"/>
        <v>0</v>
      </c>
      <c r="J362" s="160"/>
      <c r="K362" s="160"/>
      <c r="L362" s="160"/>
      <c r="M362" s="160"/>
      <c r="N362" s="161"/>
      <c r="O362" s="160"/>
      <c r="P362" s="160"/>
      <c r="Q362" s="161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1"/>
      <c r="AE362" s="160"/>
      <c r="AF362" s="161"/>
      <c r="AG362" s="160"/>
      <c r="AH362" s="160"/>
      <c r="AI362" s="160"/>
      <c r="AJ362" s="161"/>
      <c r="AK362" s="161"/>
      <c r="AL362" s="161"/>
      <c r="AM362" s="161"/>
      <c r="AN362" s="161"/>
      <c r="AO362" s="65"/>
      <c r="AP362" s="167"/>
      <c r="AQ362" s="32"/>
      <c r="AR362" s="32"/>
    </row>
    <row r="363" s="151" customFormat="1" ht="18" customHeight="1" spans="1:44">
      <c r="A363" s="33">
        <v>210</v>
      </c>
      <c r="B363" s="32"/>
      <c r="C363" s="35"/>
      <c r="D363" s="47"/>
      <c r="E363" s="37">
        <v>0</v>
      </c>
      <c r="F363" s="48" t="s">
        <v>45</v>
      </c>
      <c r="G363" s="39">
        <f>E363+I363-I364</f>
        <v>0</v>
      </c>
      <c r="H363" s="40" t="s">
        <v>46</v>
      </c>
      <c r="I363" s="40">
        <f t="shared" si="64"/>
        <v>0</v>
      </c>
      <c r="J363" s="163"/>
      <c r="K363" s="163"/>
      <c r="L363" s="163"/>
      <c r="M363" s="163"/>
      <c r="N363" s="164"/>
      <c r="O363" s="163"/>
      <c r="P363" s="163"/>
      <c r="Q363" s="164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4"/>
      <c r="AE363" s="163"/>
      <c r="AF363" s="164"/>
      <c r="AG363" s="163"/>
      <c r="AH363" s="163"/>
      <c r="AI363" s="163"/>
      <c r="AJ363" s="164"/>
      <c r="AK363" s="164"/>
      <c r="AL363" s="164"/>
      <c r="AM363" s="164"/>
      <c r="AN363" s="164"/>
      <c r="AO363" s="67"/>
      <c r="AP363" s="166"/>
      <c r="AQ363" s="99"/>
      <c r="AR363" s="99"/>
    </row>
    <row r="364" s="152" customFormat="1" ht="19" customHeight="1" spans="1:44">
      <c r="A364" s="41"/>
      <c r="B364" s="32"/>
      <c r="C364" s="42"/>
      <c r="D364" s="47"/>
      <c r="E364" s="43"/>
      <c r="F364" s="49"/>
      <c r="G364" s="45"/>
      <c r="H364" s="46" t="s">
        <v>47</v>
      </c>
      <c r="I364" s="46">
        <f t="shared" si="64"/>
        <v>0</v>
      </c>
      <c r="J364" s="160"/>
      <c r="K364" s="160"/>
      <c r="L364" s="160"/>
      <c r="M364" s="160"/>
      <c r="N364" s="161"/>
      <c r="O364" s="160"/>
      <c r="P364" s="160"/>
      <c r="Q364" s="161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1"/>
      <c r="AE364" s="160"/>
      <c r="AF364" s="161"/>
      <c r="AG364" s="160"/>
      <c r="AH364" s="160"/>
      <c r="AI364" s="160"/>
      <c r="AJ364" s="161"/>
      <c r="AK364" s="161"/>
      <c r="AL364" s="161"/>
      <c r="AM364" s="161"/>
      <c r="AN364" s="161"/>
      <c r="AO364" s="65"/>
      <c r="AP364" s="167"/>
      <c r="AQ364" s="32"/>
      <c r="AR364" s="32"/>
    </row>
  </sheetData>
  <autoFilter ref="A4:AM364">
    <filterColumn colId="3">
      <customFilters>
        <customFilter operator="equal" val="SUS303"/>
      </customFilters>
    </filterColumn>
    <extLst/>
  </autoFilter>
  <mergeCells count="1267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AQ2:AR3"/>
  </mergeCells>
  <conditionalFormatting sqref="G7:G8">
    <cfRule type="cellIs" dxfId="0" priority="25" operator="greaterThan">
      <formula>#REF!</formula>
    </cfRule>
  </conditionalFormatting>
  <conditionalFormatting sqref="G11:G12">
    <cfRule type="cellIs" dxfId="0" priority="24" operator="greaterThan">
      <formula>#REF!</formula>
    </cfRule>
  </conditionalFormatting>
  <conditionalFormatting sqref="G21:G22">
    <cfRule type="cellIs" dxfId="0" priority="70" operator="greaterThan">
      <formula>#REF!</formula>
    </cfRule>
  </conditionalFormatting>
  <conditionalFormatting sqref="G31:G32">
    <cfRule type="cellIs" dxfId="0" priority="19" operator="greaterThan">
      <formula>#REF!</formula>
    </cfRule>
  </conditionalFormatting>
  <conditionalFormatting sqref="G47:G48">
    <cfRule type="cellIs" dxfId="0" priority="4" operator="greaterThan">
      <formula>#REF!</formula>
    </cfRule>
  </conditionalFormatting>
  <conditionalFormatting sqref="G63:G64">
    <cfRule type="cellIs" dxfId="0" priority="71" operator="greaterThan">
      <formula>#REF!</formula>
    </cfRule>
  </conditionalFormatting>
  <conditionalFormatting sqref="G79:G80">
    <cfRule type="cellIs" dxfId="0" priority="72" operator="greaterThan">
      <formula>#REF!</formula>
    </cfRule>
  </conditionalFormatting>
  <conditionalFormatting sqref="G85:G86">
    <cfRule type="cellIs" dxfId="0" priority="75" operator="greaterThan">
      <formula>#REF!</formula>
    </cfRule>
  </conditionalFormatting>
  <conditionalFormatting sqref="G87:G88">
    <cfRule type="cellIs" dxfId="0" priority="74" operator="greaterThan">
      <formula>#REF!</formula>
    </cfRule>
  </conditionalFormatting>
  <conditionalFormatting sqref="G91:G92">
    <cfRule type="cellIs" dxfId="0" priority="69" operator="greaterThan">
      <formula>#REF!</formula>
    </cfRule>
  </conditionalFormatting>
  <conditionalFormatting sqref="G97:G98">
    <cfRule type="cellIs" dxfId="0" priority="23" operator="greaterThan">
      <formula>#REF!</formula>
    </cfRule>
  </conditionalFormatting>
  <conditionalFormatting sqref="G99:G100">
    <cfRule type="cellIs" dxfId="0" priority="37" operator="greaterThan">
      <formula>#REF!</formula>
    </cfRule>
  </conditionalFormatting>
  <conditionalFormatting sqref="G107:G108">
    <cfRule type="cellIs" dxfId="0" priority="12" operator="greaterThan">
      <formula>#REF!</formula>
    </cfRule>
  </conditionalFormatting>
  <conditionalFormatting sqref="G111:G112">
    <cfRule type="cellIs" dxfId="0" priority="10" operator="greaterThan">
      <formula>#REF!</formula>
    </cfRule>
  </conditionalFormatting>
  <conditionalFormatting sqref="G117:G118">
    <cfRule type="cellIs" dxfId="0" priority="34" operator="greaterThan">
      <formula>#REF!</formula>
    </cfRule>
  </conditionalFormatting>
  <conditionalFormatting sqref="G129:G130">
    <cfRule type="cellIs" dxfId="0" priority="26" operator="greaterThan">
      <formula>#REF!</formula>
    </cfRule>
  </conditionalFormatting>
  <conditionalFormatting sqref="G131:G132">
    <cfRule type="cellIs" dxfId="0" priority="28" operator="greaterThan">
      <formula>#REF!</formula>
    </cfRule>
  </conditionalFormatting>
  <conditionalFormatting sqref="G133:G134">
    <cfRule type="cellIs" dxfId="0" priority="11" operator="greaterThan">
      <formula>#REF!</formula>
    </cfRule>
  </conditionalFormatting>
  <conditionalFormatting sqref="G135:G136">
    <cfRule type="cellIs" dxfId="0" priority="22" operator="greaterThan">
      <formula>#REF!</formula>
    </cfRule>
  </conditionalFormatting>
  <conditionalFormatting sqref="G137:G138">
    <cfRule type="cellIs" dxfId="0" priority="1" operator="greaterThan">
      <formula>#REF!</formula>
    </cfRule>
  </conditionalFormatting>
  <conditionalFormatting sqref="G149:G150">
    <cfRule type="cellIs" dxfId="0" priority="3" operator="greaterThan">
      <formula>#REF!</formula>
    </cfRule>
  </conditionalFormatting>
  <conditionalFormatting sqref="G157:G158">
    <cfRule type="cellIs" dxfId="0" priority="53" operator="greaterThan">
      <formula>#REF!</formula>
    </cfRule>
  </conditionalFormatting>
  <conditionalFormatting sqref="G167:G168">
    <cfRule type="cellIs" dxfId="0" priority="2" operator="greaterThan">
      <formula>#REF!</formula>
    </cfRule>
  </conditionalFormatting>
  <conditionalFormatting sqref="G169:G170">
    <cfRule type="cellIs" dxfId="0" priority="6" operator="greaterThan">
      <formula>#REF!</formula>
    </cfRule>
  </conditionalFormatting>
  <conditionalFormatting sqref="G171:G174">
    <cfRule type="cellIs" dxfId="0" priority="36" operator="greaterThan">
      <formula>#REF!</formula>
    </cfRule>
  </conditionalFormatting>
  <conditionalFormatting sqref="G181:G182">
    <cfRule type="cellIs" dxfId="0" priority="35" operator="greaterThan">
      <formula>#REF!</formula>
    </cfRule>
  </conditionalFormatting>
  <conditionalFormatting sqref="G203:G204">
    <cfRule type="cellIs" dxfId="0" priority="9" operator="greaterThan">
      <formula>#REF!</formula>
    </cfRule>
  </conditionalFormatting>
  <conditionalFormatting sqref="G205:G206">
    <cfRule type="cellIs" dxfId="0" priority="8" operator="greaterThan">
      <formula>#REF!</formula>
    </cfRule>
  </conditionalFormatting>
  <conditionalFormatting sqref="G209:G210">
    <cfRule type="cellIs" dxfId="0" priority="7" operator="greaterThan">
      <formula>#REF!</formula>
    </cfRule>
  </conditionalFormatting>
  <conditionalFormatting sqref="G211:G212">
    <cfRule type="cellIs" dxfId="0" priority="54" operator="greaterThan">
      <formula>#REF!</formula>
    </cfRule>
  </conditionalFormatting>
  <conditionalFormatting sqref="G221:G222">
    <cfRule type="cellIs" dxfId="0" priority="38" operator="greaterThan">
      <formula>#REF!</formula>
    </cfRule>
  </conditionalFormatting>
  <conditionalFormatting sqref="G225:G226">
    <cfRule type="cellIs" dxfId="0" priority="14" operator="greaterThan">
      <formula>#REF!</formula>
    </cfRule>
  </conditionalFormatting>
  <conditionalFormatting sqref="G227:G228">
    <cfRule type="cellIs" dxfId="0" priority="15" operator="greaterThan">
      <formula>#REF!</formula>
    </cfRule>
  </conditionalFormatting>
  <conditionalFormatting sqref="G229:G230">
    <cfRule type="cellIs" dxfId="0" priority="33" operator="greaterThan">
      <formula>#REF!</formula>
    </cfRule>
  </conditionalFormatting>
  <conditionalFormatting sqref="G239:G240">
    <cfRule type="cellIs" dxfId="0" priority="20" operator="greaterThan">
      <formula>#REF!</formula>
    </cfRule>
  </conditionalFormatting>
  <conditionalFormatting sqref="G241:G242">
    <cfRule type="cellIs" dxfId="0" priority="50" operator="greaterThan">
      <formula>#REF!</formula>
    </cfRule>
  </conditionalFormatting>
  <conditionalFormatting sqref="G243:G244">
    <cfRule type="cellIs" dxfId="0" priority="13" operator="greaterThan">
      <formula>#REF!</formula>
    </cfRule>
  </conditionalFormatting>
  <conditionalFormatting sqref="G245:G248">
    <cfRule type="cellIs" dxfId="0" priority="32" operator="greaterThan">
      <formula>#REF!</formula>
    </cfRule>
  </conditionalFormatting>
  <conditionalFormatting sqref="G259:G260">
    <cfRule type="cellIs" dxfId="0" priority="29" operator="greaterThan">
      <formula>#REF!</formula>
    </cfRule>
  </conditionalFormatting>
  <conditionalFormatting sqref="G269:G270">
    <cfRule type="cellIs" dxfId="0" priority="5" operator="greaterThan">
      <formula>#REF!</formula>
    </cfRule>
  </conditionalFormatting>
  <conditionalFormatting sqref="G281:G282">
    <cfRule type="cellIs" dxfId="0" priority="17" operator="greaterThan">
      <formula>#REF!</formula>
    </cfRule>
  </conditionalFormatting>
  <conditionalFormatting sqref="G291:G292">
    <cfRule type="cellIs" dxfId="0" priority="31" operator="greaterThan">
      <formula>#REF!</formula>
    </cfRule>
  </conditionalFormatting>
  <conditionalFormatting sqref="G293:G294">
    <cfRule type="cellIs" dxfId="0" priority="51" operator="greaterThan">
      <formula>#REF!</formula>
    </cfRule>
  </conditionalFormatting>
  <conditionalFormatting sqref="G299:G300">
    <cfRule type="cellIs" dxfId="0" priority="21" operator="greaterThan">
      <formula>#REF!</formula>
    </cfRule>
  </conditionalFormatting>
  <conditionalFormatting sqref="G301:G306">
    <cfRule type="cellIs" dxfId="0" priority="49" operator="greaterThan">
      <formula>#REF!</formula>
    </cfRule>
  </conditionalFormatting>
  <conditionalFormatting sqref="G307:G308">
    <cfRule type="cellIs" dxfId="0" priority="41" operator="greaterThan">
      <formula>#REF!</formula>
    </cfRule>
  </conditionalFormatting>
  <conditionalFormatting sqref="G341:G342">
    <cfRule type="cellIs" dxfId="0" priority="42" operator="greaterThan">
      <formula>#REF!</formula>
    </cfRule>
  </conditionalFormatting>
  <conditionalFormatting sqref="G355:G356">
    <cfRule type="cellIs" dxfId="0" priority="39" operator="greaterThan">
      <formula>#REF!</formula>
    </cfRule>
  </conditionalFormatting>
  <conditionalFormatting sqref="G5:G6 G9:G10">
    <cfRule type="cellIs" dxfId="0" priority="30" operator="greaterThan">
      <formula>#REF!</formula>
    </cfRule>
  </conditionalFormatting>
  <conditionalFormatting sqref="G13:G20 G23:G30 G33:G46 G49:G62 G119:G128 G81:G84 G93:G96 G89:G90 G113:G116 G109:G110 G101:G106 G65:G78 G139:G146">
    <cfRule type="cellIs" dxfId="0" priority="76" operator="greaterThan">
      <formula>#REF!</formula>
    </cfRule>
  </conditionalFormatting>
  <conditionalFormatting sqref="G147:G148 G223:G224 G213:G220 G207:G208 G183:G202 G175:G180 G159:G166 G151:G156">
    <cfRule type="cellIs" dxfId="0" priority="55" operator="greaterThan">
      <formula>#REF!</formula>
    </cfRule>
  </conditionalFormatting>
  <conditionalFormatting sqref="G231:G238 G261:G268 G271:G280 G249:G258 G283:G290 G295:G298">
    <cfRule type="cellIs" dxfId="0" priority="52" operator="greaterThan">
      <formula>#REF!</formula>
    </cfRule>
  </conditionalFormatting>
  <conditionalFormatting sqref="G309:G340 G343:G346">
    <cfRule type="cellIs" dxfId="0" priority="43" operator="greaterThan">
      <formula>#REF!</formula>
    </cfRule>
  </conditionalFormatting>
  <conditionalFormatting sqref="G347:G354 G357:G364">
    <cfRule type="cellIs" dxfId="0" priority="40" operator="greaterThan">
      <formula>#REF!</formula>
    </cfRule>
  </conditionalFormatting>
  <hyperlinks>
    <hyperlink ref="A1:I1" location="总汇!A1" display="插销螺套库存明细"/>
  </hyperlink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R110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K26" sqref="K26"/>
    </sheetView>
  </sheetViews>
  <sheetFormatPr defaultColWidth="9" defaultRowHeight="18.75"/>
  <cols>
    <col min="1" max="1" width="7.63333333333333" style="1" customWidth="1"/>
    <col min="2" max="2" width="15.8916666666667" style="1" customWidth="1"/>
    <col min="3" max="3" width="26.6333333333333" style="93" customWidth="1"/>
    <col min="4" max="4" width="9.63333333333333" style="7" customWidth="1"/>
    <col min="5" max="5" width="9.63333333333333" style="1" customWidth="1"/>
    <col min="6" max="6" width="4.63333333333333" style="1" customWidth="1"/>
    <col min="7" max="7" width="9.63333333333333" style="8" customWidth="1"/>
    <col min="8" max="8" width="9.63333333333333" style="2" customWidth="1"/>
    <col min="9" max="9" width="9.63333333333333" style="9" customWidth="1"/>
    <col min="10" max="13" width="9.275" style="153" customWidth="1"/>
    <col min="14" max="14" width="9.275" style="93" customWidth="1"/>
    <col min="15" max="16" width="9.275" style="153" customWidth="1"/>
    <col min="17" max="17" width="9.275" style="93" customWidth="1"/>
    <col min="18" max="22" width="9.275" style="153" customWidth="1"/>
    <col min="23" max="23" width="9.275" style="93" customWidth="1"/>
    <col min="24" max="25" width="9.275" style="153" customWidth="1"/>
    <col min="26" max="26" width="9.275" style="93" customWidth="1"/>
    <col min="27" max="29" width="9.275" style="153" customWidth="1"/>
    <col min="30" max="30" width="9.275" style="93" customWidth="1"/>
    <col min="31" max="31" width="9.275" style="153" customWidth="1"/>
    <col min="32" max="32" width="9.275" style="93" customWidth="1"/>
    <col min="33" max="35" width="9.275" style="153" customWidth="1"/>
    <col min="36" max="40" width="9.275" style="93" customWidth="1"/>
    <col min="41" max="41" width="8.63333333333333" style="11" customWidth="1"/>
    <col min="42" max="42" width="8.63333333333333" style="93" customWidth="1"/>
    <col min="43" max="16384" width="9" style="1"/>
  </cols>
  <sheetData>
    <row r="1" s="1" customFormat="1" ht="45" customHeight="1" spans="1:42">
      <c r="A1" s="12" t="s">
        <v>295</v>
      </c>
      <c r="B1" s="12"/>
      <c r="C1" s="154"/>
      <c r="D1" s="13"/>
      <c r="E1" s="12"/>
      <c r="F1" s="12"/>
      <c r="G1" s="14"/>
      <c r="H1" s="12"/>
      <c r="I1" s="53"/>
      <c r="J1" s="54"/>
      <c r="K1" s="54"/>
      <c r="L1" s="54"/>
      <c r="M1" s="54"/>
      <c r="N1" s="107"/>
      <c r="O1" s="54"/>
      <c r="P1" s="55"/>
      <c r="Q1" s="114"/>
      <c r="R1" s="153"/>
      <c r="S1" s="153"/>
      <c r="T1" s="153"/>
      <c r="U1" s="153"/>
      <c r="V1" s="153"/>
      <c r="W1" s="93"/>
      <c r="X1" s="153"/>
      <c r="Y1" s="153"/>
      <c r="Z1" s="93"/>
      <c r="AA1" s="153"/>
      <c r="AB1" s="153"/>
      <c r="AC1" s="153"/>
      <c r="AD1" s="93"/>
      <c r="AE1" s="153"/>
      <c r="AF1" s="93"/>
      <c r="AG1" s="153"/>
      <c r="AH1" s="153"/>
      <c r="AI1" s="153"/>
      <c r="AJ1" s="93"/>
      <c r="AK1" s="93"/>
      <c r="AL1" s="93"/>
      <c r="AM1" s="93"/>
      <c r="AN1" s="93"/>
      <c r="AO1" s="11"/>
      <c r="AP1" s="93"/>
    </row>
    <row r="2" s="150" customFormat="1" ht="23.1" customHeight="1" spans="1:44">
      <c r="A2" s="95" t="s">
        <v>31</v>
      </c>
      <c r="B2" s="155">
        <f>'302槽型'!B2</f>
        <v>46023</v>
      </c>
      <c r="C2" s="156"/>
      <c r="D2" s="97" t="s">
        <v>32</v>
      </c>
      <c r="E2" s="19"/>
      <c r="F2" s="19"/>
      <c r="G2" s="20"/>
      <c r="H2" s="108" t="s">
        <v>33</v>
      </c>
      <c r="I2" s="56"/>
      <c r="J2" s="158"/>
      <c r="K2" s="158"/>
      <c r="L2" s="158"/>
      <c r="M2" s="158"/>
      <c r="N2" s="159"/>
      <c r="O2" s="158"/>
      <c r="P2" s="160"/>
      <c r="Q2" s="161"/>
      <c r="R2" s="160"/>
      <c r="S2" s="160"/>
      <c r="T2" s="160"/>
      <c r="U2" s="160"/>
      <c r="V2" s="160"/>
      <c r="W2" s="161"/>
      <c r="X2" s="160"/>
      <c r="Y2" s="160"/>
      <c r="Z2" s="161"/>
      <c r="AA2" s="160"/>
      <c r="AB2" s="160"/>
      <c r="AC2" s="160"/>
      <c r="AD2" s="161"/>
      <c r="AE2" s="160"/>
      <c r="AF2" s="161"/>
      <c r="AG2" s="160"/>
      <c r="AH2" s="160"/>
      <c r="AI2" s="160"/>
      <c r="AJ2" s="161"/>
      <c r="AK2" s="161"/>
      <c r="AL2" s="161"/>
      <c r="AM2" s="161"/>
      <c r="AN2" s="161"/>
      <c r="AO2" s="65"/>
      <c r="AP2" s="93"/>
      <c r="AQ2" s="165"/>
      <c r="AR2" s="165"/>
    </row>
    <row r="3" s="150" customFormat="1" ht="24.95" customHeight="1" spans="1:44">
      <c r="A3" s="98"/>
      <c r="B3" s="99"/>
      <c r="C3" s="157"/>
      <c r="D3" s="102" t="s">
        <v>34</v>
      </c>
      <c r="E3" s="26"/>
      <c r="F3" s="103"/>
      <c r="G3" s="28"/>
      <c r="H3" s="110" t="s">
        <v>35</v>
      </c>
      <c r="I3" s="59"/>
      <c r="J3" s="160"/>
      <c r="K3" s="160"/>
      <c r="L3" s="160"/>
      <c r="M3" s="160"/>
      <c r="N3" s="161"/>
      <c r="O3" s="160"/>
      <c r="P3" s="160"/>
      <c r="Q3" s="161"/>
      <c r="R3" s="160"/>
      <c r="S3" s="160"/>
      <c r="T3" s="160"/>
      <c r="U3" s="160"/>
      <c r="V3" s="160"/>
      <c r="W3" s="161"/>
      <c r="X3" s="160"/>
      <c r="Y3" s="160"/>
      <c r="Z3" s="161"/>
      <c r="AA3" s="160"/>
      <c r="AB3" s="160"/>
      <c r="AC3" s="160"/>
      <c r="AD3" s="161"/>
      <c r="AE3" s="160"/>
      <c r="AF3" s="161"/>
      <c r="AG3" s="160"/>
      <c r="AH3" s="160"/>
      <c r="AI3" s="160"/>
      <c r="AJ3" s="161"/>
      <c r="AK3" s="161"/>
      <c r="AL3" s="161"/>
      <c r="AM3" s="161"/>
      <c r="AN3" s="161"/>
      <c r="AO3" s="65"/>
      <c r="AP3" s="93"/>
      <c r="AQ3" s="165"/>
      <c r="AR3" s="165"/>
    </row>
    <row r="4" s="151" customFormat="1" ht="26.1" customHeight="1" spans="1:44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162">
        <f>'302槽型'!N4</f>
        <v>46027</v>
      </c>
      <c r="O4" s="60">
        <f>'302槽型'!O4</f>
        <v>46028</v>
      </c>
      <c r="P4" s="60">
        <f>'302槽型'!P4</f>
        <v>46029</v>
      </c>
      <c r="Q4" s="162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162">
        <f>'302槽型'!W4</f>
        <v>46036</v>
      </c>
      <c r="X4" s="60">
        <f>'302槽型'!X4</f>
        <v>46037</v>
      </c>
      <c r="Y4" s="60">
        <f>'302槽型'!Y4</f>
        <v>46038</v>
      </c>
      <c r="Z4" s="162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162">
        <f>'302槽型'!AD4</f>
        <v>46043</v>
      </c>
      <c r="AE4" s="60">
        <f>'302槽型'!AE4</f>
        <v>46044</v>
      </c>
      <c r="AF4" s="162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162">
        <f>'302槽型'!AJ4</f>
        <v>46049</v>
      </c>
      <c r="AK4" s="162">
        <f>'302槽型'!AK4</f>
        <v>46050</v>
      </c>
      <c r="AL4" s="162">
        <f>'302槽型'!AL4</f>
        <v>46051</v>
      </c>
      <c r="AM4" s="162">
        <f>'302槽型'!AM4</f>
        <v>46052</v>
      </c>
      <c r="AN4" s="162">
        <f>'302槽型'!AN4</f>
        <v>46053</v>
      </c>
      <c r="AO4" s="66"/>
      <c r="AP4" s="166"/>
      <c r="AQ4" s="99" t="s">
        <v>296</v>
      </c>
      <c r="AR4" s="99"/>
    </row>
    <row r="5" s="151" customFormat="1" ht="18.95" customHeight="1" spans="1:44">
      <c r="A5" s="33">
        <f>MAX(A$4:$A4)+1</f>
        <v>1</v>
      </c>
      <c r="B5" s="32" t="s">
        <v>358</v>
      </c>
      <c r="C5" s="35" t="s">
        <v>303</v>
      </c>
      <c r="D5" s="47" t="s">
        <v>44</v>
      </c>
      <c r="E5" s="37">
        <v>1205</v>
      </c>
      <c r="F5" s="48" t="s">
        <v>45</v>
      </c>
      <c r="G5" s="39">
        <f t="shared" ref="G5:G9" si="0">E5+I5-I6</f>
        <v>1205</v>
      </c>
      <c r="H5" s="40" t="s">
        <v>46</v>
      </c>
      <c r="I5" s="40">
        <f t="shared" ref="I5:I42" si="1">SUM(J5:AO5)</f>
        <v>0</v>
      </c>
      <c r="J5" s="163"/>
      <c r="K5" s="163"/>
      <c r="L5" s="163"/>
      <c r="M5" s="163"/>
      <c r="N5" s="164"/>
      <c r="O5" s="163"/>
      <c r="P5" s="163"/>
      <c r="Q5" s="164"/>
      <c r="R5" s="163"/>
      <c r="S5" s="163"/>
      <c r="T5" s="163"/>
      <c r="U5" s="163"/>
      <c r="V5" s="163"/>
      <c r="W5" s="164"/>
      <c r="X5" s="163"/>
      <c r="Y5" s="163"/>
      <c r="Z5" s="164"/>
      <c r="AA5" s="163"/>
      <c r="AB5" s="163"/>
      <c r="AC5" s="163"/>
      <c r="AD5" s="164"/>
      <c r="AE5" s="163"/>
      <c r="AF5" s="164"/>
      <c r="AG5" s="163"/>
      <c r="AH5" s="163"/>
      <c r="AI5" s="163"/>
      <c r="AJ5" s="164"/>
      <c r="AK5" s="164"/>
      <c r="AL5" s="164"/>
      <c r="AM5" s="164"/>
      <c r="AN5" s="164"/>
      <c r="AO5" s="67"/>
      <c r="AP5" s="166"/>
      <c r="AQ5" s="99"/>
      <c r="AR5" s="99"/>
    </row>
    <row r="6" s="152" customFormat="1" ht="18.95" customHeight="1" spans="1:44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160"/>
      <c r="K6" s="160"/>
      <c r="L6" s="160"/>
      <c r="M6" s="160"/>
      <c r="N6" s="161"/>
      <c r="O6" s="160"/>
      <c r="P6" s="160"/>
      <c r="Q6" s="161"/>
      <c r="R6" s="160"/>
      <c r="S6" s="160"/>
      <c r="T6" s="160"/>
      <c r="U6" s="160"/>
      <c r="V6" s="160"/>
      <c r="W6" s="161"/>
      <c r="X6" s="160"/>
      <c r="Y6" s="160"/>
      <c r="Z6" s="161"/>
      <c r="AA6" s="160"/>
      <c r="AB6" s="160"/>
      <c r="AC6" s="160"/>
      <c r="AD6" s="161"/>
      <c r="AE6" s="160"/>
      <c r="AF6" s="161"/>
      <c r="AG6" s="160"/>
      <c r="AH6" s="160"/>
      <c r="AI6" s="160"/>
      <c r="AJ6" s="161"/>
      <c r="AK6" s="161"/>
      <c r="AL6" s="161"/>
      <c r="AM6" s="161"/>
      <c r="AN6" s="161"/>
      <c r="AO6" s="65"/>
      <c r="AP6" s="167"/>
      <c r="AQ6" s="32"/>
      <c r="AR6" s="32"/>
    </row>
    <row r="7" s="151" customFormat="1" ht="18.95" customHeight="1" spans="1:44">
      <c r="A7" s="33">
        <f>MAX(A$4:$A6)+1</f>
        <v>2</v>
      </c>
      <c r="B7" s="32" t="s">
        <v>358</v>
      </c>
      <c r="C7" s="35" t="s">
        <v>308</v>
      </c>
      <c r="D7" s="47" t="s">
        <v>44</v>
      </c>
      <c r="E7" s="37">
        <v>6995</v>
      </c>
      <c r="F7" s="48" t="s">
        <v>45</v>
      </c>
      <c r="G7" s="39">
        <f t="shared" si="0"/>
        <v>6995</v>
      </c>
      <c r="H7" s="40" t="s">
        <v>46</v>
      </c>
      <c r="I7" s="40">
        <f t="shared" si="1"/>
        <v>0</v>
      </c>
      <c r="J7" s="163"/>
      <c r="K7" s="163"/>
      <c r="L7" s="163"/>
      <c r="M7" s="163"/>
      <c r="N7" s="164"/>
      <c r="O7" s="163"/>
      <c r="P7" s="163"/>
      <c r="Q7" s="164"/>
      <c r="R7" s="163"/>
      <c r="S7" s="163"/>
      <c r="T7" s="163"/>
      <c r="U7" s="163"/>
      <c r="V7" s="163"/>
      <c r="W7" s="164"/>
      <c r="X7" s="163"/>
      <c r="Y7" s="163"/>
      <c r="Z7" s="164"/>
      <c r="AA7" s="163"/>
      <c r="AB7" s="163"/>
      <c r="AC7" s="163"/>
      <c r="AD7" s="164"/>
      <c r="AE7" s="163"/>
      <c r="AF7" s="164"/>
      <c r="AG7" s="163"/>
      <c r="AH7" s="163"/>
      <c r="AI7" s="163"/>
      <c r="AJ7" s="164"/>
      <c r="AK7" s="164"/>
      <c r="AL7" s="164"/>
      <c r="AM7" s="164"/>
      <c r="AN7" s="164"/>
      <c r="AO7" s="67"/>
      <c r="AP7" s="166"/>
      <c r="AQ7" s="99"/>
      <c r="AR7" s="99"/>
    </row>
    <row r="8" s="152" customFormat="1" ht="18.95" customHeight="1" spans="1:44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160"/>
      <c r="K8" s="160"/>
      <c r="L8" s="160"/>
      <c r="M8" s="160"/>
      <c r="N8" s="161"/>
      <c r="O8" s="160"/>
      <c r="P8" s="160"/>
      <c r="Q8" s="161"/>
      <c r="R8" s="160"/>
      <c r="S8" s="160"/>
      <c r="T8" s="160"/>
      <c r="U8" s="160"/>
      <c r="V8" s="160"/>
      <c r="W8" s="161"/>
      <c r="X8" s="160"/>
      <c r="Y8" s="160"/>
      <c r="Z8" s="161"/>
      <c r="AA8" s="160"/>
      <c r="AB8" s="160"/>
      <c r="AC8" s="160"/>
      <c r="AD8" s="161"/>
      <c r="AE8" s="160"/>
      <c r="AF8" s="161"/>
      <c r="AG8" s="160"/>
      <c r="AH8" s="160"/>
      <c r="AI8" s="160"/>
      <c r="AJ8" s="161"/>
      <c r="AK8" s="161"/>
      <c r="AL8" s="161"/>
      <c r="AM8" s="161"/>
      <c r="AN8" s="161"/>
      <c r="AO8" s="65"/>
      <c r="AP8" s="167"/>
      <c r="AQ8" s="32"/>
      <c r="AR8" s="32"/>
    </row>
    <row r="9" s="151" customFormat="1" ht="18.95" customHeight="1" spans="1:44">
      <c r="A9" s="33">
        <f>MAX(A$4:$A8)+1</f>
        <v>3</v>
      </c>
      <c r="B9" s="32" t="s">
        <v>358</v>
      </c>
      <c r="C9" s="35" t="s">
        <v>313</v>
      </c>
      <c r="D9" s="47" t="s">
        <v>44</v>
      </c>
      <c r="E9" s="37">
        <v>1559</v>
      </c>
      <c r="F9" s="48" t="s">
        <v>45</v>
      </c>
      <c r="G9" s="39">
        <f t="shared" si="0"/>
        <v>1559</v>
      </c>
      <c r="H9" s="40" t="s">
        <v>46</v>
      </c>
      <c r="I9" s="40">
        <f t="shared" si="1"/>
        <v>0</v>
      </c>
      <c r="J9" s="163"/>
      <c r="K9" s="163"/>
      <c r="L9" s="163"/>
      <c r="M9" s="163"/>
      <c r="N9" s="164"/>
      <c r="O9" s="163"/>
      <c r="P9" s="163"/>
      <c r="Q9" s="164"/>
      <c r="R9" s="163"/>
      <c r="S9" s="163"/>
      <c r="T9" s="163"/>
      <c r="U9" s="163"/>
      <c r="V9" s="163"/>
      <c r="W9" s="164"/>
      <c r="X9" s="163"/>
      <c r="Y9" s="163"/>
      <c r="Z9" s="164"/>
      <c r="AA9" s="163"/>
      <c r="AB9" s="163"/>
      <c r="AC9" s="163"/>
      <c r="AD9" s="164"/>
      <c r="AE9" s="163"/>
      <c r="AF9" s="164"/>
      <c r="AG9" s="163"/>
      <c r="AH9" s="163"/>
      <c r="AI9" s="163"/>
      <c r="AJ9" s="164"/>
      <c r="AK9" s="164"/>
      <c r="AL9" s="164"/>
      <c r="AM9" s="164"/>
      <c r="AN9" s="164"/>
      <c r="AO9" s="67"/>
      <c r="AP9" s="166"/>
      <c r="AQ9" s="99"/>
      <c r="AR9" s="99"/>
    </row>
    <row r="10" s="152" customFormat="1" ht="18.95" customHeight="1" spans="1:44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160"/>
      <c r="K10" s="160"/>
      <c r="L10" s="160"/>
      <c r="M10" s="160"/>
      <c r="N10" s="161"/>
      <c r="O10" s="160"/>
      <c r="P10" s="160"/>
      <c r="Q10" s="161"/>
      <c r="R10" s="160"/>
      <c r="S10" s="160"/>
      <c r="T10" s="160"/>
      <c r="U10" s="160"/>
      <c r="V10" s="160"/>
      <c r="W10" s="161"/>
      <c r="X10" s="160"/>
      <c r="Y10" s="160"/>
      <c r="Z10" s="161"/>
      <c r="AA10" s="160"/>
      <c r="AB10" s="160"/>
      <c r="AC10" s="160"/>
      <c r="AD10" s="161"/>
      <c r="AE10" s="160"/>
      <c r="AF10" s="161"/>
      <c r="AG10" s="160"/>
      <c r="AH10" s="160"/>
      <c r="AI10" s="160"/>
      <c r="AJ10" s="161"/>
      <c r="AK10" s="161"/>
      <c r="AL10" s="161"/>
      <c r="AM10" s="161"/>
      <c r="AN10" s="161"/>
      <c r="AO10" s="65"/>
      <c r="AP10" s="167"/>
      <c r="AQ10" s="32"/>
      <c r="AR10" s="32"/>
    </row>
    <row r="11" s="151" customFormat="1" ht="18.95" customHeight="1" spans="1:44">
      <c r="A11" s="33">
        <f>MAX(A$4:$A10)+1</f>
        <v>4</v>
      </c>
      <c r="B11" s="32" t="s">
        <v>358</v>
      </c>
      <c r="C11" s="35" t="s">
        <v>317</v>
      </c>
      <c r="D11" s="47" t="s">
        <v>44</v>
      </c>
      <c r="E11" s="37">
        <v>315</v>
      </c>
      <c r="F11" s="48" t="s">
        <v>45</v>
      </c>
      <c r="G11" s="39">
        <f t="shared" ref="G11:G15" si="2">E11+I11-I12</f>
        <v>315</v>
      </c>
      <c r="H11" s="40" t="s">
        <v>46</v>
      </c>
      <c r="I11" s="40">
        <f t="shared" si="1"/>
        <v>0</v>
      </c>
      <c r="J11" s="163"/>
      <c r="K11" s="163"/>
      <c r="L11" s="163"/>
      <c r="M11" s="163"/>
      <c r="N11" s="164"/>
      <c r="O11" s="163"/>
      <c r="P11" s="163"/>
      <c r="Q11" s="164"/>
      <c r="R11" s="163"/>
      <c r="S11" s="163"/>
      <c r="T11" s="163"/>
      <c r="U11" s="163"/>
      <c r="V11" s="163"/>
      <c r="W11" s="164"/>
      <c r="X11" s="163"/>
      <c r="Y11" s="163"/>
      <c r="Z11" s="164"/>
      <c r="AA11" s="163"/>
      <c r="AB11" s="163"/>
      <c r="AC11" s="163"/>
      <c r="AD11" s="164"/>
      <c r="AE11" s="163"/>
      <c r="AF11" s="164"/>
      <c r="AG11" s="163"/>
      <c r="AH11" s="163"/>
      <c r="AI11" s="163"/>
      <c r="AJ11" s="164"/>
      <c r="AK11" s="164"/>
      <c r="AL11" s="164"/>
      <c r="AM11" s="164"/>
      <c r="AN11" s="164"/>
      <c r="AO11" s="67"/>
      <c r="AP11" s="166"/>
      <c r="AQ11" s="99"/>
      <c r="AR11" s="99"/>
    </row>
    <row r="12" s="152" customFormat="1" ht="18.95" customHeight="1" spans="1:44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160"/>
      <c r="K12" s="160"/>
      <c r="L12" s="160"/>
      <c r="M12" s="160"/>
      <c r="N12" s="161"/>
      <c r="O12" s="160"/>
      <c r="P12" s="160"/>
      <c r="Q12" s="161"/>
      <c r="R12" s="160"/>
      <c r="S12" s="160"/>
      <c r="T12" s="160"/>
      <c r="U12" s="160"/>
      <c r="V12" s="160"/>
      <c r="W12" s="161"/>
      <c r="X12" s="160"/>
      <c r="Y12" s="160"/>
      <c r="Z12" s="161"/>
      <c r="AA12" s="160"/>
      <c r="AB12" s="160"/>
      <c r="AC12" s="160"/>
      <c r="AD12" s="161"/>
      <c r="AE12" s="160"/>
      <c r="AF12" s="161"/>
      <c r="AG12" s="160"/>
      <c r="AH12" s="160"/>
      <c r="AI12" s="160"/>
      <c r="AJ12" s="161"/>
      <c r="AK12" s="161"/>
      <c r="AL12" s="161"/>
      <c r="AM12" s="161"/>
      <c r="AN12" s="161"/>
      <c r="AO12" s="65"/>
      <c r="AP12" s="167"/>
      <c r="AQ12" s="32"/>
      <c r="AR12" s="32"/>
    </row>
    <row r="13" s="151" customFormat="1" ht="18.95" customHeight="1" spans="1:44">
      <c r="A13" s="33">
        <f>MAX(A$4:$A12)+1</f>
        <v>5</v>
      </c>
      <c r="B13" s="32" t="s">
        <v>358</v>
      </c>
      <c r="C13" s="35" t="s">
        <v>336</v>
      </c>
      <c r="D13" s="47" t="s">
        <v>44</v>
      </c>
      <c r="E13" s="37">
        <v>1338</v>
      </c>
      <c r="F13" s="48" t="s">
        <v>45</v>
      </c>
      <c r="G13" s="39">
        <f t="shared" si="2"/>
        <v>1338</v>
      </c>
      <c r="H13" s="40" t="s">
        <v>46</v>
      </c>
      <c r="I13" s="40">
        <f t="shared" si="1"/>
        <v>0</v>
      </c>
      <c r="J13" s="163"/>
      <c r="K13" s="163"/>
      <c r="L13" s="163"/>
      <c r="M13" s="163"/>
      <c r="N13" s="164"/>
      <c r="O13" s="163"/>
      <c r="P13" s="163"/>
      <c r="Q13" s="164"/>
      <c r="R13" s="163"/>
      <c r="S13" s="163"/>
      <c r="T13" s="163"/>
      <c r="U13" s="163"/>
      <c r="V13" s="163"/>
      <c r="W13" s="164"/>
      <c r="X13" s="163"/>
      <c r="Y13" s="163"/>
      <c r="Z13" s="164"/>
      <c r="AA13" s="163"/>
      <c r="AB13" s="163"/>
      <c r="AC13" s="163"/>
      <c r="AD13" s="164"/>
      <c r="AE13" s="163"/>
      <c r="AF13" s="164"/>
      <c r="AG13" s="163"/>
      <c r="AH13" s="163"/>
      <c r="AI13" s="163"/>
      <c r="AJ13" s="164"/>
      <c r="AK13" s="164"/>
      <c r="AL13" s="164"/>
      <c r="AM13" s="164"/>
      <c r="AN13" s="164"/>
      <c r="AO13" s="67"/>
      <c r="AP13" s="166"/>
      <c r="AQ13" s="99"/>
      <c r="AR13" s="99"/>
    </row>
    <row r="14" s="152" customFormat="1" ht="18.95" customHeight="1" spans="1:44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160"/>
      <c r="K14" s="160"/>
      <c r="L14" s="160"/>
      <c r="M14" s="160"/>
      <c r="N14" s="161"/>
      <c r="O14" s="160"/>
      <c r="P14" s="160"/>
      <c r="Q14" s="161"/>
      <c r="R14" s="160"/>
      <c r="S14" s="160"/>
      <c r="T14" s="160"/>
      <c r="U14" s="160"/>
      <c r="V14" s="160"/>
      <c r="W14" s="161"/>
      <c r="X14" s="160"/>
      <c r="Y14" s="160"/>
      <c r="Z14" s="161"/>
      <c r="AA14" s="160"/>
      <c r="AB14" s="160"/>
      <c r="AC14" s="160"/>
      <c r="AD14" s="161"/>
      <c r="AE14" s="160"/>
      <c r="AF14" s="161"/>
      <c r="AG14" s="160"/>
      <c r="AH14" s="160"/>
      <c r="AI14" s="160"/>
      <c r="AJ14" s="161"/>
      <c r="AK14" s="161"/>
      <c r="AL14" s="161"/>
      <c r="AM14" s="161"/>
      <c r="AN14" s="161"/>
      <c r="AO14" s="65"/>
      <c r="AP14" s="167"/>
      <c r="AQ14" s="32"/>
      <c r="AR14" s="32"/>
    </row>
    <row r="15" s="151" customFormat="1" ht="18" customHeight="1" spans="1:44">
      <c r="A15" s="33">
        <f>MAX(A$4:$A14)+1</f>
        <v>6</v>
      </c>
      <c r="B15" s="32" t="s">
        <v>358</v>
      </c>
      <c r="C15" s="35" t="s">
        <v>334</v>
      </c>
      <c r="D15" s="47" t="s">
        <v>44</v>
      </c>
      <c r="E15" s="37">
        <v>653</v>
      </c>
      <c r="F15" s="48" t="s">
        <v>45</v>
      </c>
      <c r="G15" s="39">
        <f t="shared" si="2"/>
        <v>653</v>
      </c>
      <c r="H15" s="40" t="s">
        <v>46</v>
      </c>
      <c r="I15" s="40">
        <f t="shared" si="1"/>
        <v>0</v>
      </c>
      <c r="J15" s="163"/>
      <c r="K15" s="163"/>
      <c r="L15" s="163"/>
      <c r="M15" s="163"/>
      <c r="N15" s="164"/>
      <c r="O15" s="163"/>
      <c r="P15" s="163"/>
      <c r="Q15" s="164"/>
      <c r="R15" s="163"/>
      <c r="S15" s="163"/>
      <c r="T15" s="163"/>
      <c r="U15" s="163"/>
      <c r="V15" s="163"/>
      <c r="W15" s="164"/>
      <c r="X15" s="163"/>
      <c r="Y15" s="163"/>
      <c r="Z15" s="164"/>
      <c r="AA15" s="163"/>
      <c r="AB15" s="163"/>
      <c r="AC15" s="163"/>
      <c r="AD15" s="164"/>
      <c r="AE15" s="163"/>
      <c r="AF15" s="164"/>
      <c r="AG15" s="163"/>
      <c r="AH15" s="163"/>
      <c r="AI15" s="163"/>
      <c r="AJ15" s="164"/>
      <c r="AK15" s="164"/>
      <c r="AL15" s="164"/>
      <c r="AM15" s="164"/>
      <c r="AN15" s="164"/>
      <c r="AO15" s="67"/>
      <c r="AP15" s="166"/>
      <c r="AQ15" s="99"/>
      <c r="AR15" s="99"/>
    </row>
    <row r="16" s="152" customFormat="1" ht="19" customHeight="1" spans="1:44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160"/>
      <c r="K16" s="160"/>
      <c r="L16" s="160"/>
      <c r="M16" s="160"/>
      <c r="N16" s="161"/>
      <c r="O16" s="160"/>
      <c r="P16" s="160"/>
      <c r="Q16" s="161"/>
      <c r="R16" s="160"/>
      <c r="S16" s="160"/>
      <c r="T16" s="160"/>
      <c r="U16" s="160"/>
      <c r="V16" s="160"/>
      <c r="W16" s="161"/>
      <c r="X16" s="160"/>
      <c r="Y16" s="160"/>
      <c r="Z16" s="161"/>
      <c r="AA16" s="160"/>
      <c r="AB16" s="160"/>
      <c r="AC16" s="160"/>
      <c r="AD16" s="161"/>
      <c r="AE16" s="160"/>
      <c r="AF16" s="161"/>
      <c r="AG16" s="160"/>
      <c r="AH16" s="160"/>
      <c r="AI16" s="160"/>
      <c r="AJ16" s="161"/>
      <c r="AK16" s="161"/>
      <c r="AL16" s="161"/>
      <c r="AM16" s="161"/>
      <c r="AN16" s="161"/>
      <c r="AO16" s="65"/>
      <c r="AP16" s="167"/>
      <c r="AQ16" s="32"/>
      <c r="AR16" s="32"/>
    </row>
    <row r="17" s="151" customFormat="1" ht="18.95" customHeight="1" spans="1:44">
      <c r="A17" s="33">
        <f>MAX(A$4:$A16)+1</f>
        <v>7</v>
      </c>
      <c r="B17" s="32" t="s">
        <v>358</v>
      </c>
      <c r="C17" s="35" t="s">
        <v>322</v>
      </c>
      <c r="D17" s="47" t="s">
        <v>44</v>
      </c>
      <c r="E17" s="37">
        <v>25</v>
      </c>
      <c r="F17" s="48" t="s">
        <v>45</v>
      </c>
      <c r="G17" s="39">
        <f t="shared" ref="G17:G21" si="3">E17+I17-I18</f>
        <v>25</v>
      </c>
      <c r="H17" s="40" t="s">
        <v>46</v>
      </c>
      <c r="I17" s="40">
        <f t="shared" si="1"/>
        <v>0</v>
      </c>
      <c r="J17" s="163"/>
      <c r="K17" s="163"/>
      <c r="L17" s="163"/>
      <c r="M17" s="163"/>
      <c r="N17" s="164"/>
      <c r="O17" s="163"/>
      <c r="P17" s="163"/>
      <c r="Q17" s="164"/>
      <c r="R17" s="163"/>
      <c r="S17" s="163"/>
      <c r="T17" s="163"/>
      <c r="U17" s="163"/>
      <c r="V17" s="163"/>
      <c r="W17" s="164"/>
      <c r="X17" s="163"/>
      <c r="Y17" s="163"/>
      <c r="Z17" s="164"/>
      <c r="AA17" s="163"/>
      <c r="AB17" s="163"/>
      <c r="AC17" s="163"/>
      <c r="AD17" s="164"/>
      <c r="AE17" s="163"/>
      <c r="AF17" s="164"/>
      <c r="AG17" s="163"/>
      <c r="AH17" s="163"/>
      <c r="AI17" s="163"/>
      <c r="AJ17" s="164"/>
      <c r="AK17" s="164"/>
      <c r="AL17" s="164"/>
      <c r="AM17" s="164"/>
      <c r="AN17" s="164"/>
      <c r="AO17" s="67"/>
      <c r="AP17" s="166"/>
      <c r="AQ17" s="99"/>
      <c r="AR17" s="99"/>
    </row>
    <row r="18" s="152" customFormat="1" ht="18.95" customHeight="1" spans="1:44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160"/>
      <c r="K18" s="160"/>
      <c r="L18" s="160"/>
      <c r="M18" s="160"/>
      <c r="N18" s="161"/>
      <c r="O18" s="160"/>
      <c r="P18" s="160"/>
      <c r="Q18" s="161"/>
      <c r="R18" s="160"/>
      <c r="S18" s="160"/>
      <c r="T18" s="160"/>
      <c r="U18" s="160"/>
      <c r="V18" s="160"/>
      <c r="W18" s="161"/>
      <c r="X18" s="160"/>
      <c r="Y18" s="160"/>
      <c r="Z18" s="161"/>
      <c r="AA18" s="160"/>
      <c r="AB18" s="160"/>
      <c r="AC18" s="160"/>
      <c r="AD18" s="161"/>
      <c r="AE18" s="160"/>
      <c r="AF18" s="161"/>
      <c r="AG18" s="160"/>
      <c r="AH18" s="160"/>
      <c r="AI18" s="160"/>
      <c r="AJ18" s="161"/>
      <c r="AK18" s="161"/>
      <c r="AL18" s="161"/>
      <c r="AM18" s="161"/>
      <c r="AN18" s="161"/>
      <c r="AO18" s="65"/>
      <c r="AP18" s="167"/>
      <c r="AQ18" s="32"/>
      <c r="AR18" s="32"/>
    </row>
    <row r="19" s="151" customFormat="1" ht="18.95" customHeight="1" spans="1:44">
      <c r="A19" s="33">
        <f>MAX(A$4:$A18)+1</f>
        <v>8</v>
      </c>
      <c r="B19" s="32" t="s">
        <v>358</v>
      </c>
      <c r="C19" s="35" t="s">
        <v>242</v>
      </c>
      <c r="D19" s="47" t="s">
        <v>44</v>
      </c>
      <c r="E19" s="37">
        <v>475</v>
      </c>
      <c r="F19" s="48" t="s">
        <v>45</v>
      </c>
      <c r="G19" s="39">
        <f t="shared" si="3"/>
        <v>475</v>
      </c>
      <c r="H19" s="40" t="s">
        <v>46</v>
      </c>
      <c r="I19" s="40">
        <f t="shared" si="1"/>
        <v>0</v>
      </c>
      <c r="J19" s="163"/>
      <c r="K19" s="163"/>
      <c r="L19" s="163"/>
      <c r="M19" s="163"/>
      <c r="N19" s="164"/>
      <c r="O19" s="163"/>
      <c r="P19" s="163"/>
      <c r="Q19" s="164"/>
      <c r="R19" s="163"/>
      <c r="S19" s="163"/>
      <c r="T19" s="163"/>
      <c r="U19" s="163"/>
      <c r="V19" s="163"/>
      <c r="W19" s="164"/>
      <c r="X19" s="163"/>
      <c r="Y19" s="163"/>
      <c r="Z19" s="164"/>
      <c r="AA19" s="163"/>
      <c r="AB19" s="163"/>
      <c r="AC19" s="163"/>
      <c r="AD19" s="164"/>
      <c r="AE19" s="163"/>
      <c r="AF19" s="164"/>
      <c r="AG19" s="163"/>
      <c r="AH19" s="163"/>
      <c r="AI19" s="163"/>
      <c r="AJ19" s="164"/>
      <c r="AK19" s="164"/>
      <c r="AL19" s="164"/>
      <c r="AM19" s="164"/>
      <c r="AN19" s="164"/>
      <c r="AO19" s="67"/>
      <c r="AP19" s="166"/>
      <c r="AQ19" s="99"/>
      <c r="AR19" s="99"/>
    </row>
    <row r="20" s="152" customFormat="1" ht="18.95" customHeight="1" spans="1:44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160"/>
      <c r="K20" s="160"/>
      <c r="L20" s="160"/>
      <c r="M20" s="160"/>
      <c r="N20" s="161"/>
      <c r="O20" s="160"/>
      <c r="P20" s="160"/>
      <c r="Q20" s="161"/>
      <c r="R20" s="160"/>
      <c r="S20" s="160"/>
      <c r="T20" s="160"/>
      <c r="U20" s="160"/>
      <c r="V20" s="160"/>
      <c r="W20" s="161"/>
      <c r="X20" s="160"/>
      <c r="Y20" s="160"/>
      <c r="Z20" s="161"/>
      <c r="AA20" s="160"/>
      <c r="AB20" s="160"/>
      <c r="AC20" s="160"/>
      <c r="AD20" s="161"/>
      <c r="AE20" s="160"/>
      <c r="AF20" s="161"/>
      <c r="AG20" s="160"/>
      <c r="AH20" s="160"/>
      <c r="AI20" s="160"/>
      <c r="AJ20" s="161"/>
      <c r="AK20" s="161"/>
      <c r="AL20" s="161"/>
      <c r="AM20" s="161"/>
      <c r="AN20" s="161"/>
      <c r="AO20" s="65"/>
      <c r="AP20" s="167"/>
      <c r="AQ20" s="32"/>
      <c r="AR20" s="32"/>
    </row>
    <row r="21" s="151" customFormat="1" ht="18.95" customHeight="1" spans="1:44">
      <c r="A21" s="33">
        <f>MAX(A$4:$A20)+1</f>
        <v>9</v>
      </c>
      <c r="B21" s="32" t="s">
        <v>358</v>
      </c>
      <c r="C21" s="35" t="s">
        <v>341</v>
      </c>
      <c r="D21" s="47" t="s">
        <v>44</v>
      </c>
      <c r="E21" s="37">
        <v>191</v>
      </c>
      <c r="F21" s="48" t="s">
        <v>45</v>
      </c>
      <c r="G21" s="39">
        <f t="shared" si="3"/>
        <v>191</v>
      </c>
      <c r="H21" s="40" t="s">
        <v>46</v>
      </c>
      <c r="I21" s="40">
        <f t="shared" si="1"/>
        <v>0</v>
      </c>
      <c r="J21" s="163"/>
      <c r="K21" s="163"/>
      <c r="L21" s="163"/>
      <c r="M21" s="163"/>
      <c r="N21" s="164"/>
      <c r="O21" s="163"/>
      <c r="P21" s="163"/>
      <c r="Q21" s="164"/>
      <c r="R21" s="163"/>
      <c r="S21" s="163"/>
      <c r="T21" s="163"/>
      <c r="U21" s="163"/>
      <c r="V21" s="163"/>
      <c r="W21" s="164"/>
      <c r="X21" s="163"/>
      <c r="Y21" s="163"/>
      <c r="Z21" s="164"/>
      <c r="AA21" s="163"/>
      <c r="AB21" s="163"/>
      <c r="AC21" s="163"/>
      <c r="AD21" s="164"/>
      <c r="AE21" s="163"/>
      <c r="AF21" s="164"/>
      <c r="AG21" s="163"/>
      <c r="AH21" s="163"/>
      <c r="AI21" s="163"/>
      <c r="AJ21" s="164"/>
      <c r="AK21" s="164"/>
      <c r="AL21" s="164"/>
      <c r="AM21" s="164"/>
      <c r="AN21" s="164"/>
      <c r="AO21" s="67"/>
      <c r="AP21" s="166"/>
      <c r="AQ21" s="99"/>
      <c r="AR21" s="99"/>
    </row>
    <row r="22" s="152" customFormat="1" ht="18.95" customHeight="1" spans="1:44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160"/>
      <c r="K22" s="160"/>
      <c r="L22" s="160"/>
      <c r="M22" s="160"/>
      <c r="N22" s="161"/>
      <c r="O22" s="160"/>
      <c r="P22" s="160"/>
      <c r="Q22" s="161"/>
      <c r="R22" s="160"/>
      <c r="S22" s="160"/>
      <c r="T22" s="160"/>
      <c r="U22" s="160"/>
      <c r="V22" s="160"/>
      <c r="W22" s="161"/>
      <c r="X22" s="160"/>
      <c r="Y22" s="160"/>
      <c r="Z22" s="161"/>
      <c r="AA22" s="160"/>
      <c r="AB22" s="160"/>
      <c r="AC22" s="160"/>
      <c r="AD22" s="161"/>
      <c r="AE22" s="160"/>
      <c r="AF22" s="161"/>
      <c r="AG22" s="160"/>
      <c r="AH22" s="160"/>
      <c r="AI22" s="160"/>
      <c r="AJ22" s="161"/>
      <c r="AK22" s="161"/>
      <c r="AL22" s="161"/>
      <c r="AM22" s="161"/>
      <c r="AN22" s="161"/>
      <c r="AO22" s="65"/>
      <c r="AP22" s="167"/>
      <c r="AQ22" s="32"/>
      <c r="AR22" s="32"/>
    </row>
    <row r="23" s="151" customFormat="1" ht="18.95" customHeight="1" spans="1:44">
      <c r="A23" s="33">
        <f>MAX(A$4:$A22)+1</f>
        <v>10</v>
      </c>
      <c r="B23" s="32" t="s">
        <v>358</v>
      </c>
      <c r="C23" s="35" t="s">
        <v>410</v>
      </c>
      <c r="D23" s="47" t="s">
        <v>44</v>
      </c>
      <c r="E23" s="37">
        <v>172</v>
      </c>
      <c r="F23" s="48" t="s">
        <v>45</v>
      </c>
      <c r="G23" s="39">
        <f t="shared" ref="G23:G27" si="4">E23+I23-I24</f>
        <v>172</v>
      </c>
      <c r="H23" s="40" t="s">
        <v>46</v>
      </c>
      <c r="I23" s="40">
        <f t="shared" si="1"/>
        <v>0</v>
      </c>
      <c r="J23" s="163"/>
      <c r="K23" s="163"/>
      <c r="L23" s="163"/>
      <c r="M23" s="163"/>
      <c r="N23" s="164"/>
      <c r="O23" s="163"/>
      <c r="P23" s="163"/>
      <c r="Q23" s="164"/>
      <c r="R23" s="163"/>
      <c r="S23" s="163"/>
      <c r="T23" s="163"/>
      <c r="U23" s="163"/>
      <c r="V23" s="163"/>
      <c r="W23" s="164"/>
      <c r="X23" s="163"/>
      <c r="Y23" s="163"/>
      <c r="Z23" s="164"/>
      <c r="AA23" s="163"/>
      <c r="AB23" s="163"/>
      <c r="AC23" s="163"/>
      <c r="AD23" s="164"/>
      <c r="AE23" s="163"/>
      <c r="AF23" s="164"/>
      <c r="AG23" s="163"/>
      <c r="AH23" s="163"/>
      <c r="AI23" s="163"/>
      <c r="AJ23" s="164"/>
      <c r="AK23" s="164"/>
      <c r="AL23" s="164"/>
      <c r="AM23" s="164"/>
      <c r="AN23" s="164"/>
      <c r="AO23" s="67"/>
      <c r="AP23" s="166"/>
      <c r="AQ23" s="99"/>
      <c r="AR23" s="99"/>
    </row>
    <row r="24" s="152" customFormat="1" ht="18.95" customHeight="1" spans="1:44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160"/>
      <c r="K24" s="160"/>
      <c r="L24" s="160"/>
      <c r="M24" s="160"/>
      <c r="N24" s="161"/>
      <c r="O24" s="160"/>
      <c r="P24" s="160"/>
      <c r="Q24" s="161"/>
      <c r="R24" s="160"/>
      <c r="S24" s="160"/>
      <c r="T24" s="160"/>
      <c r="U24" s="160"/>
      <c r="V24" s="160"/>
      <c r="W24" s="161"/>
      <c r="X24" s="160"/>
      <c r="Y24" s="160"/>
      <c r="Z24" s="161"/>
      <c r="AA24" s="160"/>
      <c r="AB24" s="160"/>
      <c r="AC24" s="160"/>
      <c r="AD24" s="161"/>
      <c r="AE24" s="160"/>
      <c r="AF24" s="161"/>
      <c r="AG24" s="160"/>
      <c r="AH24" s="160"/>
      <c r="AI24" s="160"/>
      <c r="AJ24" s="161"/>
      <c r="AK24" s="161"/>
      <c r="AL24" s="161"/>
      <c r="AM24" s="161"/>
      <c r="AN24" s="161"/>
      <c r="AO24" s="65"/>
      <c r="AP24" s="167"/>
      <c r="AQ24" s="32"/>
      <c r="AR24" s="32"/>
    </row>
    <row r="25" s="151" customFormat="1" ht="18.95" customHeight="1" spans="1:44">
      <c r="A25" s="33">
        <f>MAX(A$4:$A24)+1</f>
        <v>11</v>
      </c>
      <c r="B25" s="32" t="s">
        <v>358</v>
      </c>
      <c r="C25" s="35" t="s">
        <v>155</v>
      </c>
      <c r="D25" s="47" t="s">
        <v>44</v>
      </c>
      <c r="E25" s="37">
        <v>55</v>
      </c>
      <c r="F25" s="48" t="s">
        <v>45</v>
      </c>
      <c r="G25" s="39">
        <f t="shared" si="4"/>
        <v>55</v>
      </c>
      <c r="H25" s="40" t="s">
        <v>46</v>
      </c>
      <c r="I25" s="40">
        <f t="shared" si="1"/>
        <v>0</v>
      </c>
      <c r="J25" s="163"/>
      <c r="K25" s="163"/>
      <c r="L25" s="163"/>
      <c r="M25" s="163"/>
      <c r="N25" s="164"/>
      <c r="O25" s="163"/>
      <c r="P25" s="163"/>
      <c r="Q25" s="164"/>
      <c r="R25" s="163"/>
      <c r="S25" s="163"/>
      <c r="T25" s="163"/>
      <c r="U25" s="163"/>
      <c r="V25" s="163"/>
      <c r="W25" s="164"/>
      <c r="X25" s="163"/>
      <c r="Y25" s="163"/>
      <c r="Z25" s="164"/>
      <c r="AA25" s="163"/>
      <c r="AB25" s="163"/>
      <c r="AC25" s="163"/>
      <c r="AD25" s="164"/>
      <c r="AE25" s="163"/>
      <c r="AF25" s="164"/>
      <c r="AG25" s="163"/>
      <c r="AH25" s="163"/>
      <c r="AI25" s="163"/>
      <c r="AJ25" s="164"/>
      <c r="AK25" s="164"/>
      <c r="AL25" s="164"/>
      <c r="AM25" s="164"/>
      <c r="AN25" s="164"/>
      <c r="AO25" s="67"/>
      <c r="AP25" s="166"/>
      <c r="AQ25" s="99"/>
      <c r="AR25" s="99"/>
    </row>
    <row r="26" s="152" customFormat="1" ht="18.95" customHeight="1" spans="1:44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160"/>
      <c r="K26" s="160"/>
      <c r="L26" s="160"/>
      <c r="M26" s="160"/>
      <c r="N26" s="161"/>
      <c r="O26" s="160"/>
      <c r="P26" s="160"/>
      <c r="Q26" s="161"/>
      <c r="R26" s="160"/>
      <c r="S26" s="160"/>
      <c r="T26" s="160"/>
      <c r="U26" s="160"/>
      <c r="V26" s="160"/>
      <c r="W26" s="161"/>
      <c r="X26" s="160"/>
      <c r="Y26" s="160"/>
      <c r="Z26" s="161"/>
      <c r="AA26" s="160"/>
      <c r="AB26" s="160"/>
      <c r="AC26" s="160"/>
      <c r="AD26" s="161"/>
      <c r="AE26" s="160"/>
      <c r="AF26" s="161"/>
      <c r="AG26" s="160"/>
      <c r="AH26" s="160"/>
      <c r="AI26" s="160"/>
      <c r="AJ26" s="161"/>
      <c r="AK26" s="161"/>
      <c r="AL26" s="161"/>
      <c r="AM26" s="161"/>
      <c r="AN26" s="161"/>
      <c r="AO26" s="65"/>
      <c r="AP26" s="167"/>
      <c r="AQ26" s="32"/>
      <c r="AR26" s="32"/>
    </row>
    <row r="27" s="151" customFormat="1" ht="18.95" customHeight="1" spans="1:44">
      <c r="A27" s="33">
        <f>MAX(A$4:$A26)+1</f>
        <v>12</v>
      </c>
      <c r="B27" s="32" t="s">
        <v>358</v>
      </c>
      <c r="C27" s="35" t="s">
        <v>411</v>
      </c>
      <c r="D27" s="47" t="s">
        <v>44</v>
      </c>
      <c r="E27" s="37">
        <v>564</v>
      </c>
      <c r="F27" s="48" t="s">
        <v>45</v>
      </c>
      <c r="G27" s="39">
        <f t="shared" si="4"/>
        <v>564</v>
      </c>
      <c r="H27" s="40" t="s">
        <v>46</v>
      </c>
      <c r="I27" s="40">
        <f t="shared" si="1"/>
        <v>0</v>
      </c>
      <c r="J27" s="163"/>
      <c r="K27" s="163"/>
      <c r="L27" s="163"/>
      <c r="M27" s="163"/>
      <c r="N27" s="164"/>
      <c r="O27" s="163"/>
      <c r="P27" s="163"/>
      <c r="Q27" s="164"/>
      <c r="R27" s="163"/>
      <c r="S27" s="163"/>
      <c r="T27" s="163"/>
      <c r="U27" s="163"/>
      <c r="V27" s="163"/>
      <c r="W27" s="164"/>
      <c r="X27" s="163"/>
      <c r="Y27" s="163"/>
      <c r="Z27" s="164"/>
      <c r="AA27" s="163"/>
      <c r="AB27" s="163"/>
      <c r="AC27" s="163"/>
      <c r="AD27" s="164"/>
      <c r="AE27" s="163"/>
      <c r="AF27" s="164"/>
      <c r="AG27" s="163"/>
      <c r="AH27" s="163"/>
      <c r="AI27" s="163"/>
      <c r="AJ27" s="164"/>
      <c r="AK27" s="164"/>
      <c r="AL27" s="164"/>
      <c r="AM27" s="164"/>
      <c r="AN27" s="164"/>
      <c r="AO27" s="67"/>
      <c r="AP27" s="166"/>
      <c r="AQ27" s="99"/>
      <c r="AR27" s="99"/>
    </row>
    <row r="28" s="152" customFormat="1" ht="18.95" customHeight="1" spans="1:44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1"/>
        <v>0</v>
      </c>
      <c r="J28" s="160"/>
      <c r="K28" s="160"/>
      <c r="L28" s="160"/>
      <c r="M28" s="160"/>
      <c r="N28" s="161"/>
      <c r="O28" s="160"/>
      <c r="P28" s="160"/>
      <c r="Q28" s="161"/>
      <c r="R28" s="160"/>
      <c r="S28" s="160"/>
      <c r="T28" s="160"/>
      <c r="U28" s="160"/>
      <c r="V28" s="160"/>
      <c r="W28" s="161"/>
      <c r="X28" s="160"/>
      <c r="Y28" s="160"/>
      <c r="Z28" s="161"/>
      <c r="AA28" s="160"/>
      <c r="AB28" s="160"/>
      <c r="AC28" s="160"/>
      <c r="AD28" s="161"/>
      <c r="AE28" s="160"/>
      <c r="AF28" s="161"/>
      <c r="AG28" s="160"/>
      <c r="AH28" s="160"/>
      <c r="AI28" s="160"/>
      <c r="AJ28" s="161"/>
      <c r="AK28" s="161"/>
      <c r="AL28" s="161"/>
      <c r="AM28" s="161"/>
      <c r="AN28" s="161"/>
      <c r="AO28" s="65"/>
      <c r="AP28" s="167"/>
      <c r="AQ28" s="32"/>
      <c r="AR28" s="32"/>
    </row>
    <row r="29" s="151" customFormat="1" ht="18" customHeight="1" spans="1:44">
      <c r="A29" s="33">
        <f>MAX(A$4:$A28)+1</f>
        <v>13</v>
      </c>
      <c r="B29" s="32"/>
      <c r="C29" s="35"/>
      <c r="D29" s="47"/>
      <c r="E29" s="37">
        <v>0</v>
      </c>
      <c r="F29" s="48" t="s">
        <v>45</v>
      </c>
      <c r="G29" s="39">
        <f>E29+I29-I30</f>
        <v>0</v>
      </c>
      <c r="H29" s="40" t="s">
        <v>46</v>
      </c>
      <c r="I29" s="40">
        <f t="shared" ref="I29:I44" si="5">SUM(J29:AO29)</f>
        <v>0</v>
      </c>
      <c r="J29" s="163"/>
      <c r="K29" s="163"/>
      <c r="L29" s="163"/>
      <c r="M29" s="163"/>
      <c r="N29" s="164"/>
      <c r="O29" s="163"/>
      <c r="P29" s="163"/>
      <c r="Q29" s="164"/>
      <c r="R29" s="163"/>
      <c r="S29" s="163"/>
      <c r="T29" s="163"/>
      <c r="U29" s="163"/>
      <c r="V29" s="163"/>
      <c r="W29" s="164"/>
      <c r="X29" s="163"/>
      <c r="Y29" s="163"/>
      <c r="Z29" s="164"/>
      <c r="AA29" s="163"/>
      <c r="AB29" s="163"/>
      <c r="AC29" s="163"/>
      <c r="AD29" s="164"/>
      <c r="AE29" s="163"/>
      <c r="AF29" s="164"/>
      <c r="AG29" s="163"/>
      <c r="AH29" s="163"/>
      <c r="AI29" s="163"/>
      <c r="AJ29" s="164"/>
      <c r="AK29" s="164"/>
      <c r="AL29" s="164"/>
      <c r="AM29" s="164"/>
      <c r="AN29" s="164"/>
      <c r="AO29" s="67"/>
      <c r="AP29" s="166"/>
      <c r="AQ29" s="99"/>
      <c r="AR29" s="99"/>
    </row>
    <row r="30" s="152" customFormat="1" ht="18" customHeight="1" spans="1:44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5"/>
        <v>0</v>
      </c>
      <c r="J30" s="160"/>
      <c r="K30" s="160"/>
      <c r="L30" s="160"/>
      <c r="M30" s="160"/>
      <c r="N30" s="161"/>
      <c r="O30" s="160"/>
      <c r="P30" s="160"/>
      <c r="Q30" s="161"/>
      <c r="R30" s="160"/>
      <c r="S30" s="160"/>
      <c r="T30" s="160"/>
      <c r="U30" s="160"/>
      <c r="V30" s="160"/>
      <c r="W30" s="161"/>
      <c r="X30" s="160"/>
      <c r="Y30" s="160"/>
      <c r="Z30" s="161"/>
      <c r="AA30" s="160"/>
      <c r="AB30" s="160"/>
      <c r="AC30" s="160"/>
      <c r="AD30" s="161"/>
      <c r="AE30" s="160"/>
      <c r="AF30" s="161"/>
      <c r="AG30" s="160"/>
      <c r="AH30" s="160"/>
      <c r="AI30" s="160"/>
      <c r="AJ30" s="161"/>
      <c r="AK30" s="161"/>
      <c r="AL30" s="161"/>
      <c r="AM30" s="161"/>
      <c r="AN30" s="161"/>
      <c r="AO30" s="65"/>
      <c r="AP30" s="167"/>
      <c r="AQ30" s="32"/>
      <c r="AR30" s="32"/>
    </row>
    <row r="31" s="151" customFormat="1" ht="18.95" customHeight="1" spans="1:44">
      <c r="A31" s="33">
        <f>MAX(A$4:$A30)+1</f>
        <v>14</v>
      </c>
      <c r="B31" s="32"/>
      <c r="C31" s="35"/>
      <c r="D31" s="47"/>
      <c r="E31" s="37">
        <v>0</v>
      </c>
      <c r="F31" s="48" t="s">
        <v>45</v>
      </c>
      <c r="G31" s="39">
        <f>E31+I31-I32</f>
        <v>0</v>
      </c>
      <c r="H31" s="40" t="s">
        <v>46</v>
      </c>
      <c r="I31" s="40">
        <f t="shared" si="5"/>
        <v>0</v>
      </c>
      <c r="J31" s="163"/>
      <c r="K31" s="163"/>
      <c r="L31" s="163"/>
      <c r="M31" s="163"/>
      <c r="N31" s="164"/>
      <c r="O31" s="163"/>
      <c r="P31" s="163"/>
      <c r="Q31" s="164"/>
      <c r="R31" s="163"/>
      <c r="S31" s="163"/>
      <c r="T31" s="163"/>
      <c r="U31" s="163"/>
      <c r="V31" s="163"/>
      <c r="W31" s="164"/>
      <c r="X31" s="163"/>
      <c r="Y31" s="163"/>
      <c r="Z31" s="164"/>
      <c r="AA31" s="163"/>
      <c r="AB31" s="163"/>
      <c r="AC31" s="163"/>
      <c r="AD31" s="164"/>
      <c r="AE31" s="163"/>
      <c r="AF31" s="164"/>
      <c r="AG31" s="163"/>
      <c r="AH31" s="163"/>
      <c r="AI31" s="163"/>
      <c r="AJ31" s="164"/>
      <c r="AK31" s="164"/>
      <c r="AL31" s="164"/>
      <c r="AM31" s="164"/>
      <c r="AN31" s="164"/>
      <c r="AO31" s="67"/>
      <c r="AP31" s="166"/>
      <c r="AQ31" s="99"/>
      <c r="AR31" s="99"/>
    </row>
    <row r="32" s="152" customFormat="1" ht="18.95" customHeight="1" spans="1:44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5"/>
        <v>0</v>
      </c>
      <c r="J32" s="160"/>
      <c r="K32" s="160"/>
      <c r="L32" s="160"/>
      <c r="M32" s="160"/>
      <c r="N32" s="161"/>
      <c r="O32" s="160"/>
      <c r="P32" s="160"/>
      <c r="Q32" s="161"/>
      <c r="R32" s="160"/>
      <c r="S32" s="160"/>
      <c r="T32" s="160"/>
      <c r="U32" s="160"/>
      <c r="V32" s="160"/>
      <c r="W32" s="161"/>
      <c r="X32" s="160"/>
      <c r="Y32" s="160"/>
      <c r="Z32" s="161"/>
      <c r="AA32" s="160"/>
      <c r="AB32" s="160"/>
      <c r="AC32" s="160"/>
      <c r="AD32" s="161"/>
      <c r="AE32" s="160"/>
      <c r="AF32" s="161"/>
      <c r="AG32" s="160"/>
      <c r="AH32" s="160"/>
      <c r="AI32" s="160"/>
      <c r="AJ32" s="161"/>
      <c r="AK32" s="161"/>
      <c r="AL32" s="161"/>
      <c r="AM32" s="161"/>
      <c r="AN32" s="161"/>
      <c r="AO32" s="65"/>
      <c r="AP32" s="167"/>
      <c r="AQ32" s="32"/>
      <c r="AR32" s="32"/>
    </row>
    <row r="33" s="151" customFormat="1" ht="18.95" customHeight="1" spans="1:44">
      <c r="A33" s="33">
        <f>MAX(A$4:$A32)+1</f>
        <v>15</v>
      </c>
      <c r="B33" s="32"/>
      <c r="C33" s="35"/>
      <c r="D33" s="47"/>
      <c r="E33" s="37">
        <v>0</v>
      </c>
      <c r="F33" s="48" t="s">
        <v>45</v>
      </c>
      <c r="G33" s="39">
        <f t="shared" ref="G33:G37" si="6">E33+I33-I34</f>
        <v>0</v>
      </c>
      <c r="H33" s="40" t="s">
        <v>46</v>
      </c>
      <c r="I33" s="40">
        <f t="shared" si="5"/>
        <v>0</v>
      </c>
      <c r="J33" s="163"/>
      <c r="K33" s="163"/>
      <c r="L33" s="163"/>
      <c r="M33" s="163"/>
      <c r="N33" s="164"/>
      <c r="O33" s="163"/>
      <c r="P33" s="163"/>
      <c r="Q33" s="164"/>
      <c r="R33" s="163"/>
      <c r="S33" s="163"/>
      <c r="T33" s="163"/>
      <c r="U33" s="163"/>
      <c r="V33" s="163"/>
      <c r="W33" s="164"/>
      <c r="X33" s="163"/>
      <c r="Y33" s="163"/>
      <c r="Z33" s="164"/>
      <c r="AA33" s="163"/>
      <c r="AB33" s="163"/>
      <c r="AC33" s="163"/>
      <c r="AD33" s="164"/>
      <c r="AE33" s="163"/>
      <c r="AF33" s="164"/>
      <c r="AG33" s="163"/>
      <c r="AH33" s="163"/>
      <c r="AI33" s="163"/>
      <c r="AJ33" s="164"/>
      <c r="AK33" s="164"/>
      <c r="AL33" s="164"/>
      <c r="AM33" s="164"/>
      <c r="AN33" s="164"/>
      <c r="AO33" s="67"/>
      <c r="AP33" s="166"/>
      <c r="AQ33" s="99"/>
      <c r="AR33" s="99"/>
    </row>
    <row r="34" s="152" customFormat="1" ht="18.95" customHeight="1" spans="1:44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5"/>
        <v>0</v>
      </c>
      <c r="J34" s="160"/>
      <c r="K34" s="160"/>
      <c r="L34" s="160"/>
      <c r="M34" s="160"/>
      <c r="N34" s="161"/>
      <c r="O34" s="160"/>
      <c r="P34" s="160"/>
      <c r="Q34" s="161"/>
      <c r="R34" s="160"/>
      <c r="S34" s="160"/>
      <c r="T34" s="160"/>
      <c r="U34" s="160"/>
      <c r="V34" s="160"/>
      <c r="W34" s="161"/>
      <c r="X34" s="160"/>
      <c r="Y34" s="160"/>
      <c r="Z34" s="161"/>
      <c r="AA34" s="160"/>
      <c r="AB34" s="160"/>
      <c r="AC34" s="160"/>
      <c r="AD34" s="161"/>
      <c r="AE34" s="160"/>
      <c r="AF34" s="161"/>
      <c r="AG34" s="160"/>
      <c r="AH34" s="160"/>
      <c r="AI34" s="160"/>
      <c r="AJ34" s="161"/>
      <c r="AK34" s="161"/>
      <c r="AL34" s="161"/>
      <c r="AM34" s="161"/>
      <c r="AN34" s="161"/>
      <c r="AO34" s="65"/>
      <c r="AP34" s="167"/>
      <c r="AQ34" s="32"/>
      <c r="AR34" s="32"/>
    </row>
    <row r="35" s="151" customFormat="1" ht="18.95" customHeight="1" spans="1:44">
      <c r="A35" s="33">
        <f>MAX(A$4:$A34)+1</f>
        <v>16</v>
      </c>
      <c r="B35" s="32"/>
      <c r="C35" s="35"/>
      <c r="D35" s="47"/>
      <c r="E35" s="37">
        <v>0</v>
      </c>
      <c r="F35" s="48" t="s">
        <v>45</v>
      </c>
      <c r="G35" s="39">
        <f t="shared" si="6"/>
        <v>0</v>
      </c>
      <c r="H35" s="40" t="s">
        <v>46</v>
      </c>
      <c r="I35" s="40">
        <f t="shared" si="5"/>
        <v>0</v>
      </c>
      <c r="J35" s="163"/>
      <c r="K35" s="163"/>
      <c r="L35" s="163"/>
      <c r="M35" s="163"/>
      <c r="N35" s="164"/>
      <c r="O35" s="163"/>
      <c r="P35" s="163"/>
      <c r="Q35" s="164"/>
      <c r="R35" s="163"/>
      <c r="S35" s="163"/>
      <c r="T35" s="163"/>
      <c r="U35" s="163"/>
      <c r="V35" s="163"/>
      <c r="W35" s="164"/>
      <c r="X35" s="163"/>
      <c r="Y35" s="163"/>
      <c r="Z35" s="164"/>
      <c r="AA35" s="163"/>
      <c r="AB35" s="163"/>
      <c r="AC35" s="163"/>
      <c r="AD35" s="164"/>
      <c r="AE35" s="163"/>
      <c r="AF35" s="164"/>
      <c r="AG35" s="163"/>
      <c r="AH35" s="163"/>
      <c r="AI35" s="163"/>
      <c r="AJ35" s="164"/>
      <c r="AK35" s="164"/>
      <c r="AL35" s="164"/>
      <c r="AM35" s="164"/>
      <c r="AN35" s="164"/>
      <c r="AO35" s="67"/>
      <c r="AP35" s="166"/>
      <c r="AQ35" s="99"/>
      <c r="AR35" s="99"/>
    </row>
    <row r="36" s="152" customFormat="1" ht="18.95" customHeight="1" spans="1:44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5"/>
        <v>0</v>
      </c>
      <c r="J36" s="160"/>
      <c r="K36" s="160"/>
      <c r="L36" s="160"/>
      <c r="M36" s="160"/>
      <c r="N36" s="161"/>
      <c r="O36" s="160"/>
      <c r="P36" s="160"/>
      <c r="Q36" s="161"/>
      <c r="R36" s="160"/>
      <c r="S36" s="160"/>
      <c r="T36" s="160"/>
      <c r="U36" s="160"/>
      <c r="V36" s="160"/>
      <c r="W36" s="161"/>
      <c r="X36" s="160"/>
      <c r="Y36" s="160"/>
      <c r="Z36" s="161"/>
      <c r="AA36" s="160"/>
      <c r="AB36" s="160"/>
      <c r="AC36" s="160"/>
      <c r="AD36" s="161"/>
      <c r="AE36" s="160"/>
      <c r="AF36" s="161"/>
      <c r="AG36" s="160"/>
      <c r="AH36" s="160"/>
      <c r="AI36" s="160"/>
      <c r="AJ36" s="161"/>
      <c r="AK36" s="161"/>
      <c r="AL36" s="161"/>
      <c r="AM36" s="161"/>
      <c r="AN36" s="161"/>
      <c r="AO36" s="65"/>
      <c r="AP36" s="167"/>
      <c r="AQ36" s="32"/>
      <c r="AR36" s="32"/>
    </row>
    <row r="37" s="151" customFormat="1" ht="18" customHeight="1" spans="1:44">
      <c r="A37" s="33">
        <f>MAX(A$4:$A36)+1</f>
        <v>17</v>
      </c>
      <c r="B37" s="32"/>
      <c r="C37" s="35"/>
      <c r="D37" s="47"/>
      <c r="E37" s="37"/>
      <c r="F37" s="48" t="s">
        <v>45</v>
      </c>
      <c r="G37" s="39">
        <f t="shared" si="6"/>
        <v>0</v>
      </c>
      <c r="H37" s="40" t="s">
        <v>46</v>
      </c>
      <c r="I37" s="40">
        <f t="shared" si="5"/>
        <v>0</v>
      </c>
      <c r="J37" s="163"/>
      <c r="K37" s="163"/>
      <c r="L37" s="163"/>
      <c r="M37" s="163"/>
      <c r="N37" s="164"/>
      <c r="O37" s="163"/>
      <c r="P37" s="163"/>
      <c r="Q37" s="164"/>
      <c r="R37" s="163"/>
      <c r="S37" s="163"/>
      <c r="T37" s="163"/>
      <c r="U37" s="163"/>
      <c r="V37" s="163"/>
      <c r="W37" s="164"/>
      <c r="X37" s="163"/>
      <c r="Y37" s="163"/>
      <c r="Z37" s="164"/>
      <c r="AA37" s="163"/>
      <c r="AB37" s="163"/>
      <c r="AC37" s="163"/>
      <c r="AD37" s="164"/>
      <c r="AE37" s="163"/>
      <c r="AF37" s="164"/>
      <c r="AG37" s="163"/>
      <c r="AH37" s="163"/>
      <c r="AI37" s="163"/>
      <c r="AJ37" s="164"/>
      <c r="AK37" s="164"/>
      <c r="AL37" s="164"/>
      <c r="AM37" s="164"/>
      <c r="AN37" s="164"/>
      <c r="AO37" s="67"/>
      <c r="AP37" s="166"/>
      <c r="AQ37" s="99"/>
      <c r="AR37" s="99"/>
    </row>
    <row r="38" s="152" customFormat="1" ht="24" customHeight="1" spans="1:44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5"/>
        <v>0</v>
      </c>
      <c r="J38" s="160"/>
      <c r="K38" s="160"/>
      <c r="L38" s="160"/>
      <c r="M38" s="160"/>
      <c r="N38" s="161"/>
      <c r="O38" s="160"/>
      <c r="P38" s="160"/>
      <c r="Q38" s="161"/>
      <c r="R38" s="160"/>
      <c r="S38" s="160"/>
      <c r="T38" s="160"/>
      <c r="U38" s="160"/>
      <c r="V38" s="160"/>
      <c r="W38" s="161"/>
      <c r="X38" s="160"/>
      <c r="Y38" s="160"/>
      <c r="Z38" s="161"/>
      <c r="AA38" s="160"/>
      <c r="AB38" s="160"/>
      <c r="AC38" s="160"/>
      <c r="AD38" s="161"/>
      <c r="AE38" s="160"/>
      <c r="AF38" s="161"/>
      <c r="AG38" s="160"/>
      <c r="AH38" s="160"/>
      <c r="AI38" s="160"/>
      <c r="AJ38" s="161"/>
      <c r="AK38" s="161"/>
      <c r="AL38" s="161"/>
      <c r="AM38" s="161"/>
      <c r="AN38" s="161"/>
      <c r="AO38" s="65"/>
      <c r="AP38" s="167"/>
      <c r="AQ38" s="32"/>
      <c r="AR38" s="32"/>
    </row>
    <row r="39" s="151" customFormat="1" ht="18.95" customHeight="1" spans="1:44">
      <c r="A39" s="33">
        <f>MAX(A$4:$A38)+1</f>
        <v>18</v>
      </c>
      <c r="B39" s="32"/>
      <c r="C39" s="35"/>
      <c r="D39" s="47"/>
      <c r="E39" s="37"/>
      <c r="F39" s="48" t="s">
        <v>45</v>
      </c>
      <c r="G39" s="39">
        <f t="shared" ref="G39:G43" si="7">E39+I39-I40</f>
        <v>0</v>
      </c>
      <c r="H39" s="40" t="s">
        <v>46</v>
      </c>
      <c r="I39" s="40">
        <f t="shared" si="5"/>
        <v>0</v>
      </c>
      <c r="J39" s="163"/>
      <c r="K39" s="163"/>
      <c r="L39" s="163"/>
      <c r="M39" s="163"/>
      <c r="N39" s="164"/>
      <c r="O39" s="163"/>
      <c r="P39" s="163"/>
      <c r="Q39" s="164"/>
      <c r="R39" s="163"/>
      <c r="S39" s="163"/>
      <c r="T39" s="163"/>
      <c r="U39" s="163"/>
      <c r="V39" s="163"/>
      <c r="W39" s="164"/>
      <c r="X39" s="163"/>
      <c r="Y39" s="163"/>
      <c r="Z39" s="164"/>
      <c r="AA39" s="163"/>
      <c r="AB39" s="163"/>
      <c r="AC39" s="163"/>
      <c r="AD39" s="164"/>
      <c r="AE39" s="163"/>
      <c r="AF39" s="164"/>
      <c r="AG39" s="163"/>
      <c r="AH39" s="163"/>
      <c r="AI39" s="163"/>
      <c r="AJ39" s="164"/>
      <c r="AK39" s="164"/>
      <c r="AL39" s="164"/>
      <c r="AM39" s="164"/>
      <c r="AN39" s="164"/>
      <c r="AO39" s="67"/>
      <c r="AP39" s="166"/>
      <c r="AQ39" s="99"/>
      <c r="AR39" s="99"/>
    </row>
    <row r="40" s="152" customFormat="1" ht="18.95" customHeight="1" spans="1:44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5"/>
        <v>0</v>
      </c>
      <c r="J40" s="160"/>
      <c r="K40" s="160"/>
      <c r="L40" s="160"/>
      <c r="M40" s="160"/>
      <c r="N40" s="161"/>
      <c r="O40" s="160"/>
      <c r="P40" s="160"/>
      <c r="Q40" s="161"/>
      <c r="R40" s="160"/>
      <c r="S40" s="160"/>
      <c r="T40" s="160"/>
      <c r="U40" s="160"/>
      <c r="V40" s="160"/>
      <c r="W40" s="161"/>
      <c r="X40" s="160"/>
      <c r="Y40" s="160"/>
      <c r="Z40" s="161"/>
      <c r="AA40" s="160"/>
      <c r="AB40" s="160"/>
      <c r="AC40" s="160"/>
      <c r="AD40" s="161"/>
      <c r="AE40" s="160"/>
      <c r="AF40" s="161"/>
      <c r="AG40" s="160"/>
      <c r="AH40" s="160"/>
      <c r="AI40" s="160"/>
      <c r="AJ40" s="161"/>
      <c r="AK40" s="161"/>
      <c r="AL40" s="161"/>
      <c r="AM40" s="161"/>
      <c r="AN40" s="161"/>
      <c r="AO40" s="65"/>
      <c r="AP40" s="167"/>
      <c r="AQ40" s="32"/>
      <c r="AR40" s="32"/>
    </row>
    <row r="41" s="151" customFormat="1" ht="18" customHeight="1" spans="1:44">
      <c r="A41" s="33">
        <f>MAX(A$4:$A40)+1</f>
        <v>19</v>
      </c>
      <c r="B41" s="32"/>
      <c r="C41" s="35"/>
      <c r="D41" s="47"/>
      <c r="E41" s="37"/>
      <c r="F41" s="48" t="s">
        <v>45</v>
      </c>
      <c r="G41" s="39">
        <f t="shared" si="7"/>
        <v>0</v>
      </c>
      <c r="H41" s="40" t="s">
        <v>46</v>
      </c>
      <c r="I41" s="40">
        <f t="shared" si="5"/>
        <v>0</v>
      </c>
      <c r="J41" s="163"/>
      <c r="K41" s="163"/>
      <c r="L41" s="163"/>
      <c r="M41" s="163"/>
      <c r="N41" s="164"/>
      <c r="O41" s="163"/>
      <c r="P41" s="163"/>
      <c r="Q41" s="164"/>
      <c r="R41" s="163"/>
      <c r="S41" s="163"/>
      <c r="T41" s="163"/>
      <c r="U41" s="163"/>
      <c r="V41" s="163"/>
      <c r="W41" s="164"/>
      <c r="X41" s="163"/>
      <c r="Y41" s="163"/>
      <c r="Z41" s="164"/>
      <c r="AA41" s="163"/>
      <c r="AB41" s="163"/>
      <c r="AC41" s="163"/>
      <c r="AD41" s="164"/>
      <c r="AE41" s="163"/>
      <c r="AF41" s="164"/>
      <c r="AG41" s="163"/>
      <c r="AH41" s="163"/>
      <c r="AI41" s="163"/>
      <c r="AJ41" s="164"/>
      <c r="AK41" s="164"/>
      <c r="AL41" s="164"/>
      <c r="AM41" s="164"/>
      <c r="AN41" s="164"/>
      <c r="AO41" s="67"/>
      <c r="AP41" s="166"/>
      <c r="AQ41" s="99"/>
      <c r="AR41" s="99"/>
    </row>
    <row r="42" s="152" customFormat="1" ht="26" customHeight="1" spans="1:44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5"/>
        <v>0</v>
      </c>
      <c r="J42" s="160"/>
      <c r="K42" s="160"/>
      <c r="L42" s="160"/>
      <c r="M42" s="160"/>
      <c r="N42" s="161"/>
      <c r="O42" s="160"/>
      <c r="P42" s="160"/>
      <c r="Q42" s="161"/>
      <c r="R42" s="160"/>
      <c r="S42" s="160"/>
      <c r="T42" s="160"/>
      <c r="U42" s="160"/>
      <c r="V42" s="160"/>
      <c r="W42" s="161"/>
      <c r="X42" s="160"/>
      <c r="Y42" s="160"/>
      <c r="Z42" s="161"/>
      <c r="AA42" s="160"/>
      <c r="AB42" s="160"/>
      <c r="AC42" s="160"/>
      <c r="AD42" s="161"/>
      <c r="AE42" s="160"/>
      <c r="AF42" s="161"/>
      <c r="AG42" s="160"/>
      <c r="AH42" s="160"/>
      <c r="AI42" s="160"/>
      <c r="AJ42" s="161"/>
      <c r="AK42" s="161"/>
      <c r="AL42" s="161"/>
      <c r="AM42" s="161"/>
      <c r="AN42" s="161"/>
      <c r="AO42" s="65"/>
      <c r="AP42" s="167"/>
      <c r="AQ42" s="32"/>
      <c r="AR42" s="32"/>
    </row>
    <row r="43" s="151" customFormat="1" ht="18.95" customHeight="1" spans="1:44">
      <c r="A43" s="33">
        <f>MAX(A$4:$A42)+1</f>
        <v>20</v>
      </c>
      <c r="B43" s="32"/>
      <c r="C43" s="35"/>
      <c r="D43" s="47"/>
      <c r="E43" s="37"/>
      <c r="F43" s="48" t="s">
        <v>45</v>
      </c>
      <c r="G43" s="39">
        <f t="shared" si="7"/>
        <v>0</v>
      </c>
      <c r="H43" s="40" t="s">
        <v>46</v>
      </c>
      <c r="I43" s="40">
        <f t="shared" si="5"/>
        <v>0</v>
      </c>
      <c r="J43" s="163"/>
      <c r="K43" s="163"/>
      <c r="L43" s="163"/>
      <c r="M43" s="163"/>
      <c r="N43" s="164"/>
      <c r="O43" s="163"/>
      <c r="P43" s="163"/>
      <c r="Q43" s="164"/>
      <c r="R43" s="163"/>
      <c r="S43" s="163"/>
      <c r="T43" s="163"/>
      <c r="U43" s="163"/>
      <c r="V43" s="163"/>
      <c r="W43" s="164"/>
      <c r="X43" s="163"/>
      <c r="Y43" s="163"/>
      <c r="Z43" s="164"/>
      <c r="AA43" s="163"/>
      <c r="AB43" s="163"/>
      <c r="AC43" s="163"/>
      <c r="AD43" s="164"/>
      <c r="AE43" s="163"/>
      <c r="AF43" s="164"/>
      <c r="AG43" s="163"/>
      <c r="AH43" s="163"/>
      <c r="AI43" s="163"/>
      <c r="AJ43" s="164"/>
      <c r="AK43" s="164"/>
      <c r="AL43" s="164"/>
      <c r="AM43" s="164"/>
      <c r="AN43" s="164"/>
      <c r="AO43" s="67"/>
      <c r="AP43" s="166"/>
      <c r="AQ43" s="99"/>
      <c r="AR43" s="99"/>
    </row>
    <row r="44" s="152" customFormat="1" ht="18.95" customHeight="1" spans="1:44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5"/>
        <v>0</v>
      </c>
      <c r="J44" s="160"/>
      <c r="K44" s="160"/>
      <c r="L44" s="160"/>
      <c r="M44" s="160"/>
      <c r="N44" s="161"/>
      <c r="O44" s="160"/>
      <c r="P44" s="160"/>
      <c r="Q44" s="161"/>
      <c r="R44" s="160"/>
      <c r="S44" s="160"/>
      <c r="T44" s="160"/>
      <c r="U44" s="160"/>
      <c r="V44" s="160"/>
      <c r="W44" s="161"/>
      <c r="X44" s="160"/>
      <c r="Y44" s="160"/>
      <c r="Z44" s="161"/>
      <c r="AA44" s="160"/>
      <c r="AB44" s="160"/>
      <c r="AC44" s="160"/>
      <c r="AD44" s="161"/>
      <c r="AE44" s="160"/>
      <c r="AF44" s="161"/>
      <c r="AG44" s="160"/>
      <c r="AH44" s="160"/>
      <c r="AI44" s="160"/>
      <c r="AJ44" s="161"/>
      <c r="AK44" s="161"/>
      <c r="AL44" s="161"/>
      <c r="AM44" s="161"/>
      <c r="AN44" s="161"/>
      <c r="AO44" s="65"/>
      <c r="AP44" s="167"/>
      <c r="AQ44" s="32"/>
      <c r="AR44" s="32"/>
    </row>
    <row r="45" s="151" customFormat="1" ht="18.95" customHeight="1" spans="1:44">
      <c r="A45" s="33">
        <f>MAX(A$4:$A44)+1</f>
        <v>21</v>
      </c>
      <c r="B45" s="32"/>
      <c r="C45" s="35"/>
      <c r="D45" s="47"/>
      <c r="E45" s="37"/>
      <c r="F45" s="48" t="s">
        <v>45</v>
      </c>
      <c r="G45" s="39">
        <f t="shared" ref="G45:G49" si="8">E45+I45-I46</f>
        <v>0</v>
      </c>
      <c r="H45" s="40" t="s">
        <v>46</v>
      </c>
      <c r="I45" s="40">
        <f t="shared" ref="I45:I108" si="9">SUM(J45:AO45)</f>
        <v>0</v>
      </c>
      <c r="J45" s="163"/>
      <c r="K45" s="163"/>
      <c r="L45" s="163"/>
      <c r="M45" s="163"/>
      <c r="N45" s="164"/>
      <c r="O45" s="163"/>
      <c r="P45" s="163"/>
      <c r="Q45" s="164"/>
      <c r="R45" s="163"/>
      <c r="S45" s="163"/>
      <c r="T45" s="163"/>
      <c r="U45" s="163"/>
      <c r="V45" s="163"/>
      <c r="W45" s="164"/>
      <c r="X45" s="163"/>
      <c r="Y45" s="163"/>
      <c r="Z45" s="164"/>
      <c r="AA45" s="163"/>
      <c r="AB45" s="163"/>
      <c r="AC45" s="163"/>
      <c r="AD45" s="164"/>
      <c r="AE45" s="163"/>
      <c r="AF45" s="164"/>
      <c r="AG45" s="163"/>
      <c r="AH45" s="163"/>
      <c r="AI45" s="163"/>
      <c r="AJ45" s="164"/>
      <c r="AK45" s="164"/>
      <c r="AL45" s="164"/>
      <c r="AM45" s="164"/>
      <c r="AN45" s="164"/>
      <c r="AO45" s="67"/>
      <c r="AP45" s="166"/>
      <c r="AQ45" s="99"/>
      <c r="AR45" s="99"/>
    </row>
    <row r="46" s="152" customFormat="1" ht="18.95" customHeight="1" spans="1:44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9"/>
        <v>0</v>
      </c>
      <c r="J46" s="160"/>
      <c r="K46" s="160"/>
      <c r="L46" s="160"/>
      <c r="M46" s="160"/>
      <c r="N46" s="161"/>
      <c r="O46" s="160"/>
      <c r="P46" s="160"/>
      <c r="Q46" s="161"/>
      <c r="R46" s="160"/>
      <c r="S46" s="160"/>
      <c r="T46" s="160"/>
      <c r="U46" s="160"/>
      <c r="V46" s="160"/>
      <c r="W46" s="161"/>
      <c r="X46" s="160"/>
      <c r="Y46" s="160"/>
      <c r="Z46" s="161"/>
      <c r="AA46" s="160"/>
      <c r="AB46" s="160"/>
      <c r="AC46" s="160"/>
      <c r="AD46" s="161"/>
      <c r="AE46" s="160"/>
      <c r="AF46" s="161"/>
      <c r="AG46" s="160"/>
      <c r="AH46" s="160"/>
      <c r="AI46" s="160"/>
      <c r="AJ46" s="161"/>
      <c r="AK46" s="161"/>
      <c r="AL46" s="161"/>
      <c r="AM46" s="161"/>
      <c r="AN46" s="161"/>
      <c r="AO46" s="65"/>
      <c r="AP46" s="167"/>
      <c r="AQ46" s="32"/>
      <c r="AR46" s="32"/>
    </row>
    <row r="47" s="151" customFormat="1" ht="18.95" customHeight="1" spans="1:44">
      <c r="A47" s="33">
        <f>MAX(A$4:$A46)+1</f>
        <v>22</v>
      </c>
      <c r="B47" s="32"/>
      <c r="C47" s="35"/>
      <c r="D47" s="47"/>
      <c r="E47" s="37"/>
      <c r="F47" s="48" t="s">
        <v>45</v>
      </c>
      <c r="G47" s="39">
        <f t="shared" si="8"/>
        <v>0</v>
      </c>
      <c r="H47" s="40" t="s">
        <v>46</v>
      </c>
      <c r="I47" s="40">
        <f t="shared" si="9"/>
        <v>0</v>
      </c>
      <c r="J47" s="163"/>
      <c r="K47" s="163"/>
      <c r="L47" s="163"/>
      <c r="M47" s="163"/>
      <c r="N47" s="164"/>
      <c r="O47" s="163"/>
      <c r="P47" s="163"/>
      <c r="Q47" s="164"/>
      <c r="R47" s="163"/>
      <c r="S47" s="163"/>
      <c r="T47" s="163"/>
      <c r="U47" s="163"/>
      <c r="V47" s="163"/>
      <c r="W47" s="164"/>
      <c r="X47" s="163"/>
      <c r="Y47" s="163"/>
      <c r="Z47" s="164"/>
      <c r="AA47" s="163"/>
      <c r="AB47" s="163"/>
      <c r="AC47" s="163"/>
      <c r="AD47" s="164"/>
      <c r="AE47" s="163"/>
      <c r="AF47" s="164"/>
      <c r="AG47" s="163"/>
      <c r="AH47" s="163"/>
      <c r="AI47" s="163"/>
      <c r="AJ47" s="164"/>
      <c r="AK47" s="164"/>
      <c r="AL47" s="164"/>
      <c r="AM47" s="164"/>
      <c r="AN47" s="164"/>
      <c r="AO47" s="67"/>
      <c r="AP47" s="166"/>
      <c r="AQ47" s="99"/>
      <c r="AR47" s="99"/>
    </row>
    <row r="48" s="152" customFormat="1" ht="18.95" customHeight="1" spans="1:44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9"/>
        <v>0</v>
      </c>
      <c r="J48" s="160"/>
      <c r="K48" s="160"/>
      <c r="L48" s="160"/>
      <c r="M48" s="160"/>
      <c r="N48" s="161"/>
      <c r="O48" s="160"/>
      <c r="P48" s="160"/>
      <c r="Q48" s="161"/>
      <c r="R48" s="160"/>
      <c r="S48" s="160"/>
      <c r="T48" s="160"/>
      <c r="U48" s="160"/>
      <c r="V48" s="160"/>
      <c r="W48" s="161"/>
      <c r="X48" s="160"/>
      <c r="Y48" s="160"/>
      <c r="Z48" s="161"/>
      <c r="AA48" s="160"/>
      <c r="AB48" s="160"/>
      <c r="AC48" s="160"/>
      <c r="AD48" s="161"/>
      <c r="AE48" s="160"/>
      <c r="AF48" s="161"/>
      <c r="AG48" s="160"/>
      <c r="AH48" s="160"/>
      <c r="AI48" s="160"/>
      <c r="AJ48" s="161"/>
      <c r="AK48" s="161"/>
      <c r="AL48" s="161"/>
      <c r="AM48" s="161"/>
      <c r="AN48" s="161"/>
      <c r="AO48" s="65"/>
      <c r="AP48" s="167"/>
      <c r="AQ48" s="32"/>
      <c r="AR48" s="32"/>
    </row>
    <row r="49" s="151" customFormat="1" ht="18.95" customHeight="1" spans="1:44">
      <c r="A49" s="33">
        <f>MAX(A$4:$A48)+1</f>
        <v>23</v>
      </c>
      <c r="B49" s="32"/>
      <c r="C49" s="35"/>
      <c r="D49" s="47"/>
      <c r="E49" s="37"/>
      <c r="F49" s="48" t="s">
        <v>45</v>
      </c>
      <c r="G49" s="39">
        <f t="shared" si="8"/>
        <v>0</v>
      </c>
      <c r="H49" s="40" t="s">
        <v>46</v>
      </c>
      <c r="I49" s="40">
        <f t="shared" si="9"/>
        <v>0</v>
      </c>
      <c r="J49" s="163"/>
      <c r="K49" s="163"/>
      <c r="L49" s="163"/>
      <c r="M49" s="163"/>
      <c r="N49" s="164"/>
      <c r="O49" s="163"/>
      <c r="P49" s="163"/>
      <c r="Q49" s="164"/>
      <c r="R49" s="163"/>
      <c r="S49" s="163"/>
      <c r="T49" s="163"/>
      <c r="U49" s="163"/>
      <c r="V49" s="163"/>
      <c r="W49" s="164"/>
      <c r="X49" s="163"/>
      <c r="Y49" s="163"/>
      <c r="Z49" s="164"/>
      <c r="AA49" s="163"/>
      <c r="AB49" s="163"/>
      <c r="AC49" s="163"/>
      <c r="AD49" s="164"/>
      <c r="AE49" s="163"/>
      <c r="AF49" s="164"/>
      <c r="AG49" s="163"/>
      <c r="AH49" s="163"/>
      <c r="AI49" s="163"/>
      <c r="AJ49" s="164"/>
      <c r="AK49" s="164"/>
      <c r="AL49" s="164"/>
      <c r="AM49" s="164"/>
      <c r="AN49" s="164"/>
      <c r="AO49" s="67"/>
      <c r="AP49" s="166"/>
      <c r="AQ49" s="99"/>
      <c r="AR49" s="99"/>
    </row>
    <row r="50" s="152" customFormat="1" ht="18.95" customHeight="1" spans="1:44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9"/>
        <v>0</v>
      </c>
      <c r="J50" s="160"/>
      <c r="K50" s="160"/>
      <c r="L50" s="160"/>
      <c r="M50" s="160"/>
      <c r="N50" s="161"/>
      <c r="O50" s="160"/>
      <c r="P50" s="160"/>
      <c r="Q50" s="161"/>
      <c r="R50" s="160"/>
      <c r="S50" s="160"/>
      <c r="T50" s="160"/>
      <c r="U50" s="160"/>
      <c r="V50" s="160"/>
      <c r="W50" s="161"/>
      <c r="X50" s="160"/>
      <c r="Y50" s="160"/>
      <c r="Z50" s="161"/>
      <c r="AA50" s="160"/>
      <c r="AB50" s="160"/>
      <c r="AC50" s="160"/>
      <c r="AD50" s="161"/>
      <c r="AE50" s="160"/>
      <c r="AF50" s="161"/>
      <c r="AG50" s="160"/>
      <c r="AH50" s="160"/>
      <c r="AI50" s="160"/>
      <c r="AJ50" s="161"/>
      <c r="AK50" s="161"/>
      <c r="AL50" s="161"/>
      <c r="AM50" s="161"/>
      <c r="AN50" s="161"/>
      <c r="AO50" s="65"/>
      <c r="AP50" s="167"/>
      <c r="AQ50" s="32"/>
      <c r="AR50" s="32"/>
    </row>
    <row r="51" s="151" customFormat="1" ht="18.95" customHeight="1" spans="1:44">
      <c r="A51" s="33">
        <f>MAX(A$4:$A50)+1</f>
        <v>24</v>
      </c>
      <c r="B51" s="32"/>
      <c r="C51" s="35"/>
      <c r="D51" s="47"/>
      <c r="E51" s="37"/>
      <c r="F51" s="48" t="s">
        <v>45</v>
      </c>
      <c r="G51" s="39">
        <f t="shared" ref="G51:G55" si="10">E51+I51-I52</f>
        <v>0</v>
      </c>
      <c r="H51" s="40" t="s">
        <v>46</v>
      </c>
      <c r="I51" s="40">
        <f t="shared" si="9"/>
        <v>0</v>
      </c>
      <c r="J51" s="163"/>
      <c r="K51" s="163"/>
      <c r="L51" s="163"/>
      <c r="M51" s="163"/>
      <c r="N51" s="164"/>
      <c r="O51" s="163"/>
      <c r="P51" s="163"/>
      <c r="Q51" s="164"/>
      <c r="R51" s="163"/>
      <c r="S51" s="163"/>
      <c r="T51" s="163"/>
      <c r="U51" s="163"/>
      <c r="V51" s="163"/>
      <c r="W51" s="164"/>
      <c r="X51" s="163"/>
      <c r="Y51" s="163"/>
      <c r="Z51" s="164"/>
      <c r="AA51" s="163"/>
      <c r="AB51" s="163"/>
      <c r="AC51" s="163"/>
      <c r="AD51" s="164"/>
      <c r="AE51" s="163"/>
      <c r="AF51" s="164"/>
      <c r="AG51" s="163"/>
      <c r="AH51" s="163"/>
      <c r="AI51" s="163"/>
      <c r="AJ51" s="164"/>
      <c r="AK51" s="164"/>
      <c r="AL51" s="164"/>
      <c r="AM51" s="164"/>
      <c r="AN51" s="164"/>
      <c r="AO51" s="67"/>
      <c r="AP51" s="166"/>
      <c r="AQ51" s="99"/>
      <c r="AR51" s="99"/>
    </row>
    <row r="52" s="152" customFormat="1" ht="18.95" customHeight="1" spans="1:44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0</v>
      </c>
      <c r="J52" s="160"/>
      <c r="K52" s="160"/>
      <c r="L52" s="160"/>
      <c r="M52" s="160"/>
      <c r="N52" s="161"/>
      <c r="O52" s="160"/>
      <c r="P52" s="160"/>
      <c r="Q52" s="161"/>
      <c r="R52" s="160"/>
      <c r="S52" s="160"/>
      <c r="T52" s="160"/>
      <c r="U52" s="160"/>
      <c r="V52" s="160"/>
      <c r="W52" s="161"/>
      <c r="X52" s="160"/>
      <c r="Y52" s="160"/>
      <c r="Z52" s="161"/>
      <c r="AA52" s="160"/>
      <c r="AB52" s="160"/>
      <c r="AC52" s="160"/>
      <c r="AD52" s="161"/>
      <c r="AE52" s="160"/>
      <c r="AF52" s="161"/>
      <c r="AG52" s="160"/>
      <c r="AH52" s="160"/>
      <c r="AI52" s="160"/>
      <c r="AJ52" s="161"/>
      <c r="AK52" s="161"/>
      <c r="AL52" s="161"/>
      <c r="AM52" s="161"/>
      <c r="AN52" s="161"/>
      <c r="AO52" s="65"/>
      <c r="AP52" s="167"/>
      <c r="AQ52" s="32"/>
      <c r="AR52" s="32"/>
    </row>
    <row r="53" s="151" customFormat="1" ht="18.95" customHeight="1" spans="1:44">
      <c r="A53" s="33">
        <f>MAX(A$4:$A52)+1</f>
        <v>25</v>
      </c>
      <c r="B53" s="32"/>
      <c r="C53" s="35"/>
      <c r="D53" s="47"/>
      <c r="E53" s="37"/>
      <c r="F53" s="48" t="s">
        <v>45</v>
      </c>
      <c r="G53" s="39">
        <f t="shared" si="10"/>
        <v>0</v>
      </c>
      <c r="H53" s="40" t="s">
        <v>46</v>
      </c>
      <c r="I53" s="40">
        <f t="shared" si="9"/>
        <v>0</v>
      </c>
      <c r="J53" s="163"/>
      <c r="K53" s="163"/>
      <c r="L53" s="163"/>
      <c r="M53" s="163"/>
      <c r="N53" s="164"/>
      <c r="O53" s="163"/>
      <c r="P53" s="163"/>
      <c r="Q53" s="164"/>
      <c r="R53" s="163"/>
      <c r="S53" s="163"/>
      <c r="T53" s="163"/>
      <c r="U53" s="163"/>
      <c r="V53" s="163"/>
      <c r="W53" s="164"/>
      <c r="X53" s="163"/>
      <c r="Y53" s="163"/>
      <c r="Z53" s="164"/>
      <c r="AA53" s="163"/>
      <c r="AB53" s="163"/>
      <c r="AC53" s="163"/>
      <c r="AD53" s="164"/>
      <c r="AE53" s="163"/>
      <c r="AF53" s="164"/>
      <c r="AG53" s="163"/>
      <c r="AH53" s="163"/>
      <c r="AI53" s="163"/>
      <c r="AJ53" s="164"/>
      <c r="AK53" s="164"/>
      <c r="AL53" s="164"/>
      <c r="AM53" s="164"/>
      <c r="AN53" s="164"/>
      <c r="AO53" s="67"/>
      <c r="AP53" s="166"/>
      <c r="AQ53" s="99"/>
      <c r="AR53" s="99"/>
    </row>
    <row r="54" s="152" customFormat="1" ht="18.95" customHeight="1" spans="1:44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160"/>
      <c r="K54" s="160"/>
      <c r="L54" s="160"/>
      <c r="M54" s="160"/>
      <c r="N54" s="161"/>
      <c r="O54" s="160"/>
      <c r="P54" s="160"/>
      <c r="Q54" s="161"/>
      <c r="R54" s="160"/>
      <c r="S54" s="160"/>
      <c r="T54" s="160"/>
      <c r="U54" s="160"/>
      <c r="V54" s="160"/>
      <c r="W54" s="161"/>
      <c r="X54" s="160"/>
      <c r="Y54" s="160"/>
      <c r="Z54" s="161"/>
      <c r="AA54" s="160"/>
      <c r="AB54" s="160"/>
      <c r="AC54" s="160"/>
      <c r="AD54" s="161"/>
      <c r="AE54" s="160"/>
      <c r="AF54" s="161"/>
      <c r="AG54" s="160"/>
      <c r="AH54" s="160"/>
      <c r="AI54" s="160"/>
      <c r="AJ54" s="161"/>
      <c r="AK54" s="161"/>
      <c r="AL54" s="161"/>
      <c r="AM54" s="161"/>
      <c r="AN54" s="161"/>
      <c r="AO54" s="65"/>
      <c r="AP54" s="167"/>
      <c r="AQ54" s="32"/>
      <c r="AR54" s="32"/>
    </row>
    <row r="55" s="151" customFormat="1" ht="18.95" customHeight="1" spans="1:44">
      <c r="A55" s="33">
        <f>MAX(A$4:$A54)+1</f>
        <v>26</v>
      </c>
      <c r="B55" s="32"/>
      <c r="C55" s="35"/>
      <c r="D55" s="47"/>
      <c r="E55" s="37"/>
      <c r="F55" s="48" t="s">
        <v>45</v>
      </c>
      <c r="G55" s="39">
        <f t="shared" si="10"/>
        <v>0</v>
      </c>
      <c r="H55" s="40" t="s">
        <v>46</v>
      </c>
      <c r="I55" s="40">
        <f t="shared" si="9"/>
        <v>0</v>
      </c>
      <c r="J55" s="163"/>
      <c r="K55" s="163"/>
      <c r="L55" s="163"/>
      <c r="M55" s="163"/>
      <c r="N55" s="164"/>
      <c r="O55" s="163"/>
      <c r="P55" s="163"/>
      <c r="Q55" s="164"/>
      <c r="R55" s="163"/>
      <c r="S55" s="163"/>
      <c r="T55" s="163"/>
      <c r="U55" s="163"/>
      <c r="V55" s="163"/>
      <c r="W55" s="164"/>
      <c r="X55" s="163"/>
      <c r="Y55" s="163"/>
      <c r="Z55" s="164"/>
      <c r="AA55" s="163"/>
      <c r="AB55" s="163"/>
      <c r="AC55" s="163"/>
      <c r="AD55" s="164"/>
      <c r="AE55" s="163"/>
      <c r="AF55" s="164"/>
      <c r="AG55" s="163"/>
      <c r="AH55" s="163"/>
      <c r="AI55" s="163"/>
      <c r="AJ55" s="164"/>
      <c r="AK55" s="164"/>
      <c r="AL55" s="164"/>
      <c r="AM55" s="164"/>
      <c r="AN55" s="164"/>
      <c r="AO55" s="67"/>
      <c r="AP55" s="166"/>
      <c r="AQ55" s="99"/>
      <c r="AR55" s="99"/>
    </row>
    <row r="56" s="152" customFormat="1" ht="18.95" customHeight="1" spans="1:44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9"/>
        <v>0</v>
      </c>
      <c r="J56" s="160"/>
      <c r="K56" s="160"/>
      <c r="L56" s="160"/>
      <c r="M56" s="160"/>
      <c r="N56" s="161"/>
      <c r="O56" s="160"/>
      <c r="P56" s="160"/>
      <c r="Q56" s="161"/>
      <c r="R56" s="160"/>
      <c r="S56" s="160"/>
      <c r="T56" s="160"/>
      <c r="U56" s="160"/>
      <c r="V56" s="160"/>
      <c r="W56" s="161"/>
      <c r="X56" s="160"/>
      <c r="Y56" s="160"/>
      <c r="Z56" s="161"/>
      <c r="AA56" s="160"/>
      <c r="AB56" s="160"/>
      <c r="AC56" s="160"/>
      <c r="AD56" s="161"/>
      <c r="AE56" s="160"/>
      <c r="AF56" s="161"/>
      <c r="AG56" s="160"/>
      <c r="AH56" s="160"/>
      <c r="AI56" s="160"/>
      <c r="AJ56" s="161"/>
      <c r="AK56" s="161"/>
      <c r="AL56" s="161"/>
      <c r="AM56" s="161"/>
      <c r="AN56" s="161"/>
      <c r="AO56" s="65"/>
      <c r="AP56" s="167"/>
      <c r="AQ56" s="32"/>
      <c r="AR56" s="32"/>
    </row>
    <row r="57" s="151" customFormat="1" ht="18.95" customHeight="1" spans="1:44">
      <c r="A57" s="33">
        <f>MAX(A$4:$A56)+1</f>
        <v>27</v>
      </c>
      <c r="B57" s="32"/>
      <c r="C57" s="35"/>
      <c r="D57" s="47"/>
      <c r="E57" s="37"/>
      <c r="F57" s="48" t="s">
        <v>45</v>
      </c>
      <c r="G57" s="39">
        <f t="shared" ref="G57:G61" si="11">E57+I57-I58</f>
        <v>0</v>
      </c>
      <c r="H57" s="40" t="s">
        <v>46</v>
      </c>
      <c r="I57" s="40">
        <f t="shared" si="9"/>
        <v>0</v>
      </c>
      <c r="J57" s="163"/>
      <c r="K57" s="163"/>
      <c r="L57" s="163"/>
      <c r="M57" s="163"/>
      <c r="N57" s="164"/>
      <c r="O57" s="163"/>
      <c r="P57" s="163"/>
      <c r="Q57" s="164"/>
      <c r="R57" s="163"/>
      <c r="S57" s="163"/>
      <c r="T57" s="163"/>
      <c r="U57" s="163"/>
      <c r="V57" s="163"/>
      <c r="W57" s="164"/>
      <c r="X57" s="163"/>
      <c r="Y57" s="163"/>
      <c r="Z57" s="164"/>
      <c r="AA57" s="163"/>
      <c r="AB57" s="163"/>
      <c r="AC57" s="163"/>
      <c r="AD57" s="164"/>
      <c r="AE57" s="163"/>
      <c r="AF57" s="164"/>
      <c r="AG57" s="163"/>
      <c r="AH57" s="163"/>
      <c r="AI57" s="163"/>
      <c r="AJ57" s="164"/>
      <c r="AK57" s="164"/>
      <c r="AL57" s="164"/>
      <c r="AM57" s="164"/>
      <c r="AN57" s="164"/>
      <c r="AO57" s="67"/>
      <c r="AP57" s="166"/>
      <c r="AQ57" s="99"/>
      <c r="AR57" s="99"/>
    </row>
    <row r="58" s="152" customFormat="1" ht="18.95" customHeight="1" spans="1:44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9"/>
        <v>0</v>
      </c>
      <c r="J58" s="160"/>
      <c r="K58" s="160"/>
      <c r="L58" s="160"/>
      <c r="M58" s="160"/>
      <c r="N58" s="161"/>
      <c r="O58" s="160"/>
      <c r="P58" s="160"/>
      <c r="Q58" s="161"/>
      <c r="R58" s="160"/>
      <c r="S58" s="160"/>
      <c r="T58" s="160"/>
      <c r="U58" s="160"/>
      <c r="V58" s="160"/>
      <c r="W58" s="161"/>
      <c r="X58" s="160"/>
      <c r="Y58" s="160"/>
      <c r="Z58" s="161"/>
      <c r="AA58" s="160"/>
      <c r="AB58" s="160"/>
      <c r="AC58" s="160"/>
      <c r="AD58" s="161"/>
      <c r="AE58" s="160"/>
      <c r="AF58" s="161"/>
      <c r="AG58" s="160"/>
      <c r="AH58" s="160"/>
      <c r="AI58" s="160"/>
      <c r="AJ58" s="161"/>
      <c r="AK58" s="161"/>
      <c r="AL58" s="161"/>
      <c r="AM58" s="161"/>
      <c r="AN58" s="161"/>
      <c r="AO58" s="65"/>
      <c r="AP58" s="167"/>
      <c r="AQ58" s="32"/>
      <c r="AR58" s="32"/>
    </row>
    <row r="59" s="151" customFormat="1" ht="18.95" customHeight="1" spans="1:44">
      <c r="A59" s="33">
        <f>MAX(A$4:$A58)+1</f>
        <v>28</v>
      </c>
      <c r="B59" s="32"/>
      <c r="C59" s="35"/>
      <c r="D59" s="47"/>
      <c r="E59" s="37"/>
      <c r="F59" s="48" t="s">
        <v>45</v>
      </c>
      <c r="G59" s="39">
        <f t="shared" si="11"/>
        <v>0</v>
      </c>
      <c r="H59" s="40" t="s">
        <v>46</v>
      </c>
      <c r="I59" s="40">
        <f t="shared" si="9"/>
        <v>0</v>
      </c>
      <c r="J59" s="163"/>
      <c r="K59" s="163"/>
      <c r="L59" s="163"/>
      <c r="M59" s="163"/>
      <c r="N59" s="164"/>
      <c r="O59" s="163"/>
      <c r="P59" s="163"/>
      <c r="Q59" s="164"/>
      <c r="R59" s="163"/>
      <c r="S59" s="163"/>
      <c r="T59" s="163"/>
      <c r="U59" s="163"/>
      <c r="V59" s="163"/>
      <c r="W59" s="164"/>
      <c r="X59" s="163"/>
      <c r="Y59" s="163"/>
      <c r="Z59" s="164"/>
      <c r="AA59" s="163"/>
      <c r="AB59" s="163"/>
      <c r="AC59" s="163"/>
      <c r="AD59" s="164"/>
      <c r="AE59" s="163"/>
      <c r="AF59" s="164"/>
      <c r="AG59" s="163"/>
      <c r="AH59" s="163"/>
      <c r="AI59" s="163"/>
      <c r="AJ59" s="164"/>
      <c r="AK59" s="164"/>
      <c r="AL59" s="164"/>
      <c r="AM59" s="164"/>
      <c r="AN59" s="164"/>
      <c r="AO59" s="67"/>
      <c r="AP59" s="166"/>
      <c r="AQ59" s="99"/>
      <c r="AR59" s="99"/>
    </row>
    <row r="60" s="152" customFormat="1" ht="18.95" customHeight="1" spans="1:44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160"/>
      <c r="K60" s="160"/>
      <c r="L60" s="160"/>
      <c r="M60" s="160"/>
      <c r="N60" s="161"/>
      <c r="O60" s="160"/>
      <c r="P60" s="160"/>
      <c r="Q60" s="161"/>
      <c r="R60" s="160"/>
      <c r="S60" s="160"/>
      <c r="T60" s="160"/>
      <c r="U60" s="160"/>
      <c r="V60" s="160"/>
      <c r="W60" s="161"/>
      <c r="X60" s="160"/>
      <c r="Y60" s="160"/>
      <c r="Z60" s="161"/>
      <c r="AA60" s="160"/>
      <c r="AB60" s="160"/>
      <c r="AC60" s="160"/>
      <c r="AD60" s="161"/>
      <c r="AE60" s="160"/>
      <c r="AF60" s="161"/>
      <c r="AG60" s="160"/>
      <c r="AH60" s="160"/>
      <c r="AI60" s="160"/>
      <c r="AJ60" s="161"/>
      <c r="AK60" s="161"/>
      <c r="AL60" s="161"/>
      <c r="AM60" s="161"/>
      <c r="AN60" s="161"/>
      <c r="AO60" s="65"/>
      <c r="AP60" s="167"/>
      <c r="AQ60" s="32"/>
      <c r="AR60" s="32"/>
    </row>
    <row r="61" s="151" customFormat="1" ht="18.95" customHeight="1" spans="1:44">
      <c r="A61" s="33">
        <f>MAX(A$4:$A60)+1</f>
        <v>29</v>
      </c>
      <c r="B61" s="32"/>
      <c r="C61" s="35"/>
      <c r="D61" s="47"/>
      <c r="E61" s="37"/>
      <c r="F61" s="48" t="s">
        <v>45</v>
      </c>
      <c r="G61" s="39">
        <f t="shared" si="11"/>
        <v>0</v>
      </c>
      <c r="H61" s="40" t="s">
        <v>46</v>
      </c>
      <c r="I61" s="40">
        <f t="shared" si="9"/>
        <v>0</v>
      </c>
      <c r="J61" s="163"/>
      <c r="K61" s="163"/>
      <c r="L61" s="163"/>
      <c r="M61" s="163"/>
      <c r="N61" s="164"/>
      <c r="O61" s="163"/>
      <c r="P61" s="163"/>
      <c r="Q61" s="164"/>
      <c r="R61" s="163"/>
      <c r="S61" s="163"/>
      <c r="T61" s="163"/>
      <c r="U61" s="163"/>
      <c r="V61" s="163"/>
      <c r="W61" s="164"/>
      <c r="X61" s="163"/>
      <c r="Y61" s="163"/>
      <c r="Z61" s="164"/>
      <c r="AA61" s="163"/>
      <c r="AB61" s="163"/>
      <c r="AC61" s="163"/>
      <c r="AD61" s="164"/>
      <c r="AE61" s="163"/>
      <c r="AF61" s="164"/>
      <c r="AG61" s="163"/>
      <c r="AH61" s="163"/>
      <c r="AI61" s="163"/>
      <c r="AJ61" s="164"/>
      <c r="AK61" s="164"/>
      <c r="AL61" s="164"/>
      <c r="AM61" s="164"/>
      <c r="AN61" s="164"/>
      <c r="AO61" s="67"/>
      <c r="AP61" s="166"/>
      <c r="AQ61" s="99"/>
      <c r="AR61" s="99"/>
    </row>
    <row r="62" s="152" customFormat="1" ht="18.95" customHeight="1" spans="1:44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9"/>
        <v>0</v>
      </c>
      <c r="J62" s="160"/>
      <c r="K62" s="160"/>
      <c r="L62" s="160"/>
      <c r="M62" s="160"/>
      <c r="N62" s="161"/>
      <c r="O62" s="160"/>
      <c r="P62" s="160"/>
      <c r="Q62" s="161"/>
      <c r="R62" s="160"/>
      <c r="S62" s="160"/>
      <c r="T62" s="160"/>
      <c r="U62" s="160"/>
      <c r="V62" s="160"/>
      <c r="W62" s="161"/>
      <c r="X62" s="160"/>
      <c r="Y62" s="160"/>
      <c r="Z62" s="161"/>
      <c r="AA62" s="160"/>
      <c r="AB62" s="160"/>
      <c r="AC62" s="160"/>
      <c r="AD62" s="161"/>
      <c r="AE62" s="160"/>
      <c r="AF62" s="161"/>
      <c r="AG62" s="160"/>
      <c r="AH62" s="160"/>
      <c r="AI62" s="160"/>
      <c r="AJ62" s="161"/>
      <c r="AK62" s="161"/>
      <c r="AL62" s="161"/>
      <c r="AM62" s="161"/>
      <c r="AN62" s="161"/>
      <c r="AO62" s="65"/>
      <c r="AP62" s="167"/>
      <c r="AQ62" s="32"/>
      <c r="AR62" s="32"/>
    </row>
    <row r="63" s="151" customFormat="1" ht="18.95" customHeight="1" spans="1:44">
      <c r="A63" s="33">
        <f>MAX(A$4:$A62)+1</f>
        <v>30</v>
      </c>
      <c r="B63" s="32"/>
      <c r="C63" s="35"/>
      <c r="D63" s="47"/>
      <c r="E63" s="37"/>
      <c r="F63" s="48" t="s">
        <v>45</v>
      </c>
      <c r="G63" s="39">
        <f t="shared" ref="G63:G67" si="12">E63+I63-I64</f>
        <v>0</v>
      </c>
      <c r="H63" s="40" t="s">
        <v>46</v>
      </c>
      <c r="I63" s="40">
        <f t="shared" si="9"/>
        <v>0</v>
      </c>
      <c r="J63" s="163"/>
      <c r="K63" s="163"/>
      <c r="L63" s="163"/>
      <c r="M63" s="163"/>
      <c r="N63" s="164"/>
      <c r="O63" s="163"/>
      <c r="P63" s="163"/>
      <c r="Q63" s="164"/>
      <c r="R63" s="163"/>
      <c r="S63" s="163"/>
      <c r="T63" s="163"/>
      <c r="U63" s="163"/>
      <c r="V63" s="163"/>
      <c r="W63" s="164"/>
      <c r="X63" s="163"/>
      <c r="Y63" s="163"/>
      <c r="Z63" s="164"/>
      <c r="AA63" s="163"/>
      <c r="AB63" s="163"/>
      <c r="AC63" s="163"/>
      <c r="AD63" s="164"/>
      <c r="AE63" s="163"/>
      <c r="AF63" s="164"/>
      <c r="AG63" s="163"/>
      <c r="AH63" s="163"/>
      <c r="AI63" s="163"/>
      <c r="AJ63" s="164"/>
      <c r="AK63" s="164"/>
      <c r="AL63" s="164"/>
      <c r="AM63" s="164"/>
      <c r="AN63" s="164"/>
      <c r="AO63" s="67"/>
      <c r="AP63" s="166"/>
      <c r="AQ63" s="99"/>
      <c r="AR63" s="99"/>
    </row>
    <row r="64" s="152" customFormat="1" ht="18.95" customHeight="1" spans="1:44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9"/>
        <v>0</v>
      </c>
      <c r="J64" s="160"/>
      <c r="K64" s="160"/>
      <c r="L64" s="160"/>
      <c r="M64" s="160"/>
      <c r="N64" s="161"/>
      <c r="O64" s="160"/>
      <c r="P64" s="160"/>
      <c r="Q64" s="161"/>
      <c r="R64" s="160"/>
      <c r="S64" s="160"/>
      <c r="T64" s="160"/>
      <c r="U64" s="160"/>
      <c r="V64" s="160"/>
      <c r="W64" s="161"/>
      <c r="X64" s="160"/>
      <c r="Y64" s="160"/>
      <c r="Z64" s="161"/>
      <c r="AA64" s="160"/>
      <c r="AB64" s="160"/>
      <c r="AC64" s="160"/>
      <c r="AD64" s="161"/>
      <c r="AE64" s="160"/>
      <c r="AF64" s="161"/>
      <c r="AG64" s="160"/>
      <c r="AH64" s="160"/>
      <c r="AI64" s="160"/>
      <c r="AJ64" s="161"/>
      <c r="AK64" s="161"/>
      <c r="AL64" s="161"/>
      <c r="AM64" s="161"/>
      <c r="AN64" s="161"/>
      <c r="AO64" s="65"/>
      <c r="AP64" s="167"/>
      <c r="AQ64" s="32"/>
      <c r="AR64" s="32"/>
    </row>
    <row r="65" s="151" customFormat="1" ht="18.95" customHeight="1" spans="1:44">
      <c r="A65" s="33">
        <f>MAX(A$4:$A64)+1</f>
        <v>31</v>
      </c>
      <c r="B65" s="32"/>
      <c r="C65" s="35"/>
      <c r="D65" s="47"/>
      <c r="E65" s="37"/>
      <c r="F65" s="48" t="s">
        <v>45</v>
      </c>
      <c r="G65" s="39">
        <f t="shared" si="12"/>
        <v>0</v>
      </c>
      <c r="H65" s="40" t="s">
        <v>46</v>
      </c>
      <c r="I65" s="40">
        <f t="shared" si="9"/>
        <v>0</v>
      </c>
      <c r="J65" s="163"/>
      <c r="K65" s="163"/>
      <c r="L65" s="163"/>
      <c r="M65" s="163"/>
      <c r="N65" s="164"/>
      <c r="O65" s="163"/>
      <c r="P65" s="163"/>
      <c r="Q65" s="164"/>
      <c r="R65" s="163"/>
      <c r="S65" s="163"/>
      <c r="T65" s="163"/>
      <c r="U65" s="163"/>
      <c r="V65" s="163"/>
      <c r="W65" s="164"/>
      <c r="X65" s="163"/>
      <c r="Y65" s="163"/>
      <c r="Z65" s="164"/>
      <c r="AA65" s="163"/>
      <c r="AB65" s="163"/>
      <c r="AC65" s="163"/>
      <c r="AD65" s="164"/>
      <c r="AE65" s="163"/>
      <c r="AF65" s="164"/>
      <c r="AG65" s="163"/>
      <c r="AH65" s="163"/>
      <c r="AI65" s="163"/>
      <c r="AJ65" s="164"/>
      <c r="AK65" s="164"/>
      <c r="AL65" s="164"/>
      <c r="AM65" s="164"/>
      <c r="AN65" s="164"/>
      <c r="AO65" s="67"/>
      <c r="AP65" s="166"/>
      <c r="AQ65" s="99"/>
      <c r="AR65" s="99"/>
    </row>
    <row r="66" s="152" customFormat="1" ht="18.95" customHeight="1" spans="1:44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9"/>
        <v>0</v>
      </c>
      <c r="J66" s="160"/>
      <c r="K66" s="160"/>
      <c r="L66" s="160"/>
      <c r="M66" s="160"/>
      <c r="N66" s="161"/>
      <c r="O66" s="160"/>
      <c r="P66" s="160"/>
      <c r="Q66" s="161"/>
      <c r="R66" s="160"/>
      <c r="S66" s="160"/>
      <c r="T66" s="160"/>
      <c r="U66" s="160"/>
      <c r="V66" s="160"/>
      <c r="W66" s="161"/>
      <c r="X66" s="160"/>
      <c r="Y66" s="160"/>
      <c r="Z66" s="161"/>
      <c r="AA66" s="160"/>
      <c r="AB66" s="160"/>
      <c r="AC66" s="160"/>
      <c r="AD66" s="161"/>
      <c r="AE66" s="160"/>
      <c r="AF66" s="161"/>
      <c r="AG66" s="160"/>
      <c r="AH66" s="160"/>
      <c r="AI66" s="160"/>
      <c r="AJ66" s="161"/>
      <c r="AK66" s="161"/>
      <c r="AL66" s="161"/>
      <c r="AM66" s="161"/>
      <c r="AN66" s="161"/>
      <c r="AO66" s="65"/>
      <c r="AP66" s="167"/>
      <c r="AQ66" s="32"/>
      <c r="AR66" s="32"/>
    </row>
    <row r="67" s="151" customFormat="1" ht="18.95" customHeight="1" spans="1:44">
      <c r="A67" s="33">
        <f>MAX(A$4:$A66)+1</f>
        <v>32</v>
      </c>
      <c r="B67" s="32"/>
      <c r="C67" s="35"/>
      <c r="D67" s="47"/>
      <c r="E67" s="37"/>
      <c r="F67" s="48" t="s">
        <v>45</v>
      </c>
      <c r="G67" s="39">
        <f t="shared" si="12"/>
        <v>0</v>
      </c>
      <c r="H67" s="40" t="s">
        <v>46</v>
      </c>
      <c r="I67" s="40">
        <f t="shared" si="9"/>
        <v>0</v>
      </c>
      <c r="J67" s="163"/>
      <c r="K67" s="163"/>
      <c r="L67" s="163"/>
      <c r="M67" s="163"/>
      <c r="N67" s="164"/>
      <c r="O67" s="163"/>
      <c r="P67" s="163"/>
      <c r="Q67" s="164"/>
      <c r="R67" s="163"/>
      <c r="S67" s="163"/>
      <c r="T67" s="163"/>
      <c r="U67" s="163"/>
      <c r="V67" s="163"/>
      <c r="W67" s="164"/>
      <c r="X67" s="163"/>
      <c r="Y67" s="163"/>
      <c r="Z67" s="164"/>
      <c r="AA67" s="163"/>
      <c r="AB67" s="163"/>
      <c r="AC67" s="163"/>
      <c r="AD67" s="164"/>
      <c r="AE67" s="163"/>
      <c r="AF67" s="164"/>
      <c r="AG67" s="163"/>
      <c r="AH67" s="163"/>
      <c r="AI67" s="163"/>
      <c r="AJ67" s="164"/>
      <c r="AK67" s="164"/>
      <c r="AL67" s="164"/>
      <c r="AM67" s="164"/>
      <c r="AN67" s="164"/>
      <c r="AO67" s="67"/>
      <c r="AP67" s="166"/>
      <c r="AQ67" s="99"/>
      <c r="AR67" s="99"/>
    </row>
    <row r="68" s="152" customFormat="1" ht="18.95" customHeight="1" spans="1:44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9"/>
        <v>0</v>
      </c>
      <c r="J68" s="160"/>
      <c r="K68" s="160"/>
      <c r="L68" s="160"/>
      <c r="M68" s="160"/>
      <c r="N68" s="161"/>
      <c r="O68" s="160"/>
      <c r="P68" s="160"/>
      <c r="Q68" s="161"/>
      <c r="R68" s="160"/>
      <c r="S68" s="160"/>
      <c r="T68" s="160"/>
      <c r="U68" s="160"/>
      <c r="V68" s="160"/>
      <c r="W68" s="161"/>
      <c r="X68" s="160"/>
      <c r="Y68" s="160"/>
      <c r="Z68" s="161"/>
      <c r="AA68" s="160"/>
      <c r="AB68" s="160"/>
      <c r="AC68" s="160"/>
      <c r="AD68" s="161"/>
      <c r="AE68" s="160"/>
      <c r="AF68" s="161"/>
      <c r="AG68" s="160"/>
      <c r="AH68" s="160"/>
      <c r="AI68" s="160"/>
      <c r="AJ68" s="161"/>
      <c r="AK68" s="161"/>
      <c r="AL68" s="161"/>
      <c r="AM68" s="161"/>
      <c r="AN68" s="161"/>
      <c r="AO68" s="65"/>
      <c r="AP68" s="167"/>
      <c r="AQ68" s="32"/>
      <c r="AR68" s="32"/>
    </row>
    <row r="69" s="151" customFormat="1" ht="18.95" customHeight="1" spans="1:44">
      <c r="A69" s="33">
        <v>190</v>
      </c>
      <c r="B69" s="32"/>
      <c r="C69" s="35"/>
      <c r="D69" s="47"/>
      <c r="E69" s="37"/>
      <c r="F69" s="48" t="s">
        <v>45</v>
      </c>
      <c r="G69" s="39">
        <f t="shared" ref="G69:G73" si="13">E69+I69-I70</f>
        <v>0</v>
      </c>
      <c r="H69" s="40" t="s">
        <v>46</v>
      </c>
      <c r="I69" s="40">
        <f t="shared" si="9"/>
        <v>0</v>
      </c>
      <c r="J69" s="163"/>
      <c r="K69" s="163"/>
      <c r="L69" s="163"/>
      <c r="M69" s="163"/>
      <c r="N69" s="164"/>
      <c r="O69" s="163"/>
      <c r="P69" s="163"/>
      <c r="Q69" s="164"/>
      <c r="R69" s="163"/>
      <c r="S69" s="163"/>
      <c r="T69" s="163"/>
      <c r="U69" s="163"/>
      <c r="V69" s="163"/>
      <c r="W69" s="164"/>
      <c r="X69" s="163"/>
      <c r="Y69" s="163"/>
      <c r="Z69" s="164"/>
      <c r="AA69" s="163"/>
      <c r="AB69" s="163"/>
      <c r="AC69" s="163"/>
      <c r="AD69" s="164"/>
      <c r="AE69" s="163"/>
      <c r="AF69" s="164"/>
      <c r="AG69" s="163"/>
      <c r="AH69" s="163"/>
      <c r="AI69" s="163"/>
      <c r="AJ69" s="164"/>
      <c r="AK69" s="164"/>
      <c r="AL69" s="164"/>
      <c r="AM69" s="164"/>
      <c r="AN69" s="164"/>
      <c r="AO69" s="67"/>
      <c r="AP69" s="166"/>
      <c r="AQ69" s="99"/>
      <c r="AR69" s="99"/>
    </row>
    <row r="70" s="152" customFormat="1" ht="18.95" customHeight="1" spans="1:44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9"/>
        <v>0</v>
      </c>
      <c r="J70" s="160"/>
      <c r="K70" s="160"/>
      <c r="L70" s="160"/>
      <c r="M70" s="160"/>
      <c r="N70" s="161"/>
      <c r="O70" s="160"/>
      <c r="P70" s="160"/>
      <c r="Q70" s="161"/>
      <c r="R70" s="160"/>
      <c r="S70" s="160"/>
      <c r="T70" s="160"/>
      <c r="U70" s="160"/>
      <c r="V70" s="160"/>
      <c r="W70" s="161"/>
      <c r="X70" s="160"/>
      <c r="Y70" s="160"/>
      <c r="Z70" s="161"/>
      <c r="AA70" s="160"/>
      <c r="AB70" s="160"/>
      <c r="AC70" s="160"/>
      <c r="AD70" s="161"/>
      <c r="AE70" s="160"/>
      <c r="AF70" s="161"/>
      <c r="AG70" s="160"/>
      <c r="AH70" s="160"/>
      <c r="AI70" s="160"/>
      <c r="AJ70" s="161"/>
      <c r="AK70" s="161"/>
      <c r="AL70" s="161"/>
      <c r="AM70" s="161"/>
      <c r="AN70" s="161"/>
      <c r="AO70" s="65"/>
      <c r="AP70" s="167"/>
      <c r="AQ70" s="32"/>
      <c r="AR70" s="32"/>
    </row>
    <row r="71" s="151" customFormat="1" ht="18.95" customHeight="1" spans="1:44">
      <c r="A71" s="33">
        <v>191</v>
      </c>
      <c r="B71" s="32"/>
      <c r="C71" s="35"/>
      <c r="D71" s="47"/>
      <c r="E71" s="37"/>
      <c r="F71" s="48" t="s">
        <v>45</v>
      </c>
      <c r="G71" s="39">
        <f t="shared" si="13"/>
        <v>0</v>
      </c>
      <c r="H71" s="40" t="s">
        <v>46</v>
      </c>
      <c r="I71" s="40">
        <f t="shared" si="9"/>
        <v>0</v>
      </c>
      <c r="J71" s="163"/>
      <c r="K71" s="163"/>
      <c r="L71" s="163"/>
      <c r="M71" s="163"/>
      <c r="N71" s="164"/>
      <c r="O71" s="163"/>
      <c r="P71" s="163"/>
      <c r="Q71" s="164"/>
      <c r="R71" s="163"/>
      <c r="S71" s="163"/>
      <c r="T71" s="163"/>
      <c r="U71" s="163"/>
      <c r="V71" s="163"/>
      <c r="W71" s="164"/>
      <c r="X71" s="163"/>
      <c r="Y71" s="163"/>
      <c r="Z71" s="164"/>
      <c r="AA71" s="163"/>
      <c r="AB71" s="163"/>
      <c r="AC71" s="163"/>
      <c r="AD71" s="164"/>
      <c r="AE71" s="163"/>
      <c r="AF71" s="164"/>
      <c r="AG71" s="163"/>
      <c r="AH71" s="163"/>
      <c r="AI71" s="163"/>
      <c r="AJ71" s="164"/>
      <c r="AK71" s="164"/>
      <c r="AL71" s="164"/>
      <c r="AM71" s="164"/>
      <c r="AN71" s="164"/>
      <c r="AO71" s="67"/>
      <c r="AP71" s="166"/>
      <c r="AQ71" s="99"/>
      <c r="AR71" s="99"/>
    </row>
    <row r="72" s="152" customFormat="1" ht="18.95" customHeight="1" spans="1:44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9"/>
        <v>0</v>
      </c>
      <c r="J72" s="160"/>
      <c r="K72" s="160"/>
      <c r="L72" s="160"/>
      <c r="M72" s="160"/>
      <c r="N72" s="161"/>
      <c r="O72" s="160"/>
      <c r="P72" s="160"/>
      <c r="Q72" s="161"/>
      <c r="R72" s="160"/>
      <c r="S72" s="160"/>
      <c r="T72" s="160"/>
      <c r="U72" s="160"/>
      <c r="V72" s="160"/>
      <c r="W72" s="161"/>
      <c r="X72" s="160"/>
      <c r="Y72" s="160"/>
      <c r="Z72" s="161"/>
      <c r="AA72" s="160"/>
      <c r="AB72" s="160"/>
      <c r="AC72" s="160"/>
      <c r="AD72" s="161"/>
      <c r="AE72" s="160"/>
      <c r="AF72" s="161"/>
      <c r="AG72" s="160"/>
      <c r="AH72" s="160"/>
      <c r="AI72" s="160"/>
      <c r="AJ72" s="161"/>
      <c r="AK72" s="161"/>
      <c r="AL72" s="161"/>
      <c r="AM72" s="161"/>
      <c r="AN72" s="161"/>
      <c r="AO72" s="65"/>
      <c r="AP72" s="167"/>
      <c r="AQ72" s="32"/>
      <c r="AR72" s="32"/>
    </row>
    <row r="73" s="151" customFormat="1" ht="18.95" customHeight="1" spans="1:44">
      <c r="A73" s="33">
        <v>192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si="9"/>
        <v>0</v>
      </c>
      <c r="J73" s="163"/>
      <c r="K73" s="163"/>
      <c r="L73" s="163"/>
      <c r="M73" s="163"/>
      <c r="N73" s="164"/>
      <c r="O73" s="163"/>
      <c r="P73" s="163"/>
      <c r="Q73" s="164"/>
      <c r="R73" s="163"/>
      <c r="S73" s="163"/>
      <c r="T73" s="163"/>
      <c r="U73" s="163"/>
      <c r="V73" s="163"/>
      <c r="W73" s="164"/>
      <c r="X73" s="163"/>
      <c r="Y73" s="163"/>
      <c r="Z73" s="164"/>
      <c r="AA73" s="163"/>
      <c r="AB73" s="163"/>
      <c r="AC73" s="163"/>
      <c r="AD73" s="164"/>
      <c r="AE73" s="163"/>
      <c r="AF73" s="164"/>
      <c r="AG73" s="163"/>
      <c r="AH73" s="163"/>
      <c r="AI73" s="163"/>
      <c r="AJ73" s="164"/>
      <c r="AK73" s="164"/>
      <c r="AL73" s="164"/>
      <c r="AM73" s="164"/>
      <c r="AN73" s="164"/>
      <c r="AO73" s="67"/>
      <c r="AP73" s="166"/>
      <c r="AQ73" s="99"/>
      <c r="AR73" s="99"/>
    </row>
    <row r="74" s="152" customFormat="1" ht="18.95" customHeight="1" spans="1:44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9"/>
        <v>0</v>
      </c>
      <c r="J74" s="160"/>
      <c r="K74" s="160"/>
      <c r="L74" s="160"/>
      <c r="M74" s="160"/>
      <c r="N74" s="161"/>
      <c r="O74" s="160"/>
      <c r="P74" s="160"/>
      <c r="Q74" s="161"/>
      <c r="R74" s="160"/>
      <c r="S74" s="160"/>
      <c r="T74" s="160"/>
      <c r="U74" s="160"/>
      <c r="V74" s="160"/>
      <c r="W74" s="161"/>
      <c r="X74" s="160"/>
      <c r="Y74" s="160"/>
      <c r="Z74" s="161"/>
      <c r="AA74" s="160"/>
      <c r="AB74" s="160"/>
      <c r="AC74" s="160"/>
      <c r="AD74" s="161"/>
      <c r="AE74" s="160"/>
      <c r="AF74" s="161"/>
      <c r="AG74" s="160"/>
      <c r="AH74" s="160"/>
      <c r="AI74" s="160"/>
      <c r="AJ74" s="161"/>
      <c r="AK74" s="161"/>
      <c r="AL74" s="161"/>
      <c r="AM74" s="161"/>
      <c r="AN74" s="161"/>
      <c r="AO74" s="65"/>
      <c r="AP74" s="167"/>
      <c r="AQ74" s="32"/>
      <c r="AR74" s="32"/>
    </row>
    <row r="75" s="151" customFormat="1" ht="18" customHeight="1" spans="1:44">
      <c r="A75" s="33">
        <v>193</v>
      </c>
      <c r="B75" s="32"/>
      <c r="C75" s="35"/>
      <c r="D75" s="47"/>
      <c r="E75" s="37"/>
      <c r="F75" s="48" t="s">
        <v>45</v>
      </c>
      <c r="G75" s="39">
        <f t="shared" ref="G75:G79" si="14">E75+I75-I76</f>
        <v>0</v>
      </c>
      <c r="H75" s="40" t="s">
        <v>46</v>
      </c>
      <c r="I75" s="40">
        <f t="shared" si="9"/>
        <v>0</v>
      </c>
      <c r="J75" s="163"/>
      <c r="K75" s="163"/>
      <c r="L75" s="163"/>
      <c r="M75" s="163"/>
      <c r="N75" s="164"/>
      <c r="O75" s="163"/>
      <c r="P75" s="163"/>
      <c r="Q75" s="164"/>
      <c r="R75" s="163"/>
      <c r="S75" s="163"/>
      <c r="T75" s="163"/>
      <c r="U75" s="163"/>
      <c r="V75" s="163"/>
      <c r="W75" s="164"/>
      <c r="X75" s="163"/>
      <c r="Y75" s="163"/>
      <c r="Z75" s="164"/>
      <c r="AA75" s="163"/>
      <c r="AB75" s="163"/>
      <c r="AC75" s="163"/>
      <c r="AD75" s="164"/>
      <c r="AE75" s="163"/>
      <c r="AF75" s="164"/>
      <c r="AG75" s="163"/>
      <c r="AH75" s="163"/>
      <c r="AI75" s="163"/>
      <c r="AJ75" s="164"/>
      <c r="AK75" s="164"/>
      <c r="AL75" s="164"/>
      <c r="AM75" s="164"/>
      <c r="AN75" s="164"/>
      <c r="AO75" s="67"/>
      <c r="AP75" s="166"/>
      <c r="AQ75" s="99"/>
      <c r="AR75" s="99"/>
    </row>
    <row r="76" s="152" customFormat="1" ht="18" customHeight="1" spans="1:44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9"/>
        <v>0</v>
      </c>
      <c r="J76" s="160"/>
      <c r="K76" s="160"/>
      <c r="L76" s="160"/>
      <c r="M76" s="160"/>
      <c r="N76" s="161"/>
      <c r="O76" s="160"/>
      <c r="P76" s="160"/>
      <c r="Q76" s="161"/>
      <c r="R76" s="160"/>
      <c r="S76" s="160"/>
      <c r="T76" s="160"/>
      <c r="U76" s="160"/>
      <c r="V76" s="160"/>
      <c r="W76" s="161"/>
      <c r="X76" s="160"/>
      <c r="Y76" s="160"/>
      <c r="Z76" s="161"/>
      <c r="AA76" s="160"/>
      <c r="AB76" s="160"/>
      <c r="AC76" s="160"/>
      <c r="AD76" s="161"/>
      <c r="AE76" s="160"/>
      <c r="AF76" s="161"/>
      <c r="AG76" s="160"/>
      <c r="AH76" s="160"/>
      <c r="AI76" s="160"/>
      <c r="AJ76" s="161"/>
      <c r="AK76" s="161"/>
      <c r="AL76" s="161"/>
      <c r="AM76" s="161"/>
      <c r="AN76" s="161"/>
      <c r="AO76" s="65"/>
      <c r="AP76" s="167"/>
      <c r="AQ76" s="32"/>
      <c r="AR76" s="32"/>
    </row>
    <row r="77" s="151" customFormat="1" ht="18.95" customHeight="1" spans="1:44">
      <c r="A77" s="33">
        <v>194</v>
      </c>
      <c r="B77" s="32"/>
      <c r="C77" s="35"/>
      <c r="D77" s="47"/>
      <c r="E77" s="37"/>
      <c r="F77" s="48" t="s">
        <v>45</v>
      </c>
      <c r="G77" s="39">
        <f t="shared" si="14"/>
        <v>0</v>
      </c>
      <c r="H77" s="40" t="s">
        <v>46</v>
      </c>
      <c r="I77" s="40">
        <f t="shared" si="9"/>
        <v>0</v>
      </c>
      <c r="J77" s="163"/>
      <c r="K77" s="163"/>
      <c r="L77" s="163"/>
      <c r="M77" s="163"/>
      <c r="N77" s="164"/>
      <c r="O77" s="163"/>
      <c r="P77" s="163"/>
      <c r="Q77" s="164"/>
      <c r="R77" s="163"/>
      <c r="S77" s="163"/>
      <c r="T77" s="163"/>
      <c r="U77" s="163"/>
      <c r="V77" s="163"/>
      <c r="W77" s="164"/>
      <c r="X77" s="163"/>
      <c r="Y77" s="163"/>
      <c r="Z77" s="164"/>
      <c r="AA77" s="163"/>
      <c r="AB77" s="163"/>
      <c r="AC77" s="163"/>
      <c r="AD77" s="164"/>
      <c r="AE77" s="163"/>
      <c r="AF77" s="164"/>
      <c r="AG77" s="163"/>
      <c r="AH77" s="163"/>
      <c r="AI77" s="163"/>
      <c r="AJ77" s="164"/>
      <c r="AK77" s="164"/>
      <c r="AL77" s="164"/>
      <c r="AM77" s="164"/>
      <c r="AN77" s="164"/>
      <c r="AO77" s="67"/>
      <c r="AP77" s="166"/>
      <c r="AQ77" s="99"/>
      <c r="AR77" s="99"/>
    </row>
    <row r="78" s="152" customFormat="1" ht="18.95" customHeight="1" spans="1:44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9"/>
        <v>0</v>
      </c>
      <c r="J78" s="160"/>
      <c r="K78" s="160"/>
      <c r="L78" s="160"/>
      <c r="M78" s="160"/>
      <c r="N78" s="161"/>
      <c r="O78" s="160"/>
      <c r="P78" s="160"/>
      <c r="Q78" s="161"/>
      <c r="R78" s="160"/>
      <c r="S78" s="160"/>
      <c r="T78" s="160"/>
      <c r="U78" s="160"/>
      <c r="V78" s="160"/>
      <c r="W78" s="161"/>
      <c r="X78" s="160"/>
      <c r="Y78" s="160"/>
      <c r="Z78" s="161"/>
      <c r="AA78" s="160"/>
      <c r="AB78" s="160"/>
      <c r="AC78" s="160"/>
      <c r="AD78" s="161"/>
      <c r="AE78" s="160"/>
      <c r="AF78" s="161"/>
      <c r="AG78" s="160"/>
      <c r="AH78" s="160"/>
      <c r="AI78" s="160"/>
      <c r="AJ78" s="161"/>
      <c r="AK78" s="161"/>
      <c r="AL78" s="161"/>
      <c r="AM78" s="161"/>
      <c r="AN78" s="161"/>
      <c r="AO78" s="65"/>
      <c r="AP78" s="167"/>
      <c r="AQ78" s="32"/>
      <c r="AR78" s="32"/>
    </row>
    <row r="79" s="151" customFormat="1" ht="18.95" customHeight="1" spans="1:44">
      <c r="A79" s="33">
        <v>195</v>
      </c>
      <c r="B79" s="32"/>
      <c r="C79" s="35"/>
      <c r="D79" s="47"/>
      <c r="E79" s="37"/>
      <c r="F79" s="48" t="s">
        <v>45</v>
      </c>
      <c r="G79" s="39">
        <f t="shared" si="14"/>
        <v>0</v>
      </c>
      <c r="H79" s="40" t="s">
        <v>46</v>
      </c>
      <c r="I79" s="40">
        <f t="shared" si="9"/>
        <v>0</v>
      </c>
      <c r="J79" s="163"/>
      <c r="K79" s="163"/>
      <c r="L79" s="163"/>
      <c r="M79" s="163"/>
      <c r="N79" s="164"/>
      <c r="O79" s="163"/>
      <c r="P79" s="163"/>
      <c r="Q79" s="164"/>
      <c r="R79" s="163"/>
      <c r="S79" s="163"/>
      <c r="T79" s="163"/>
      <c r="U79" s="163"/>
      <c r="V79" s="163"/>
      <c r="W79" s="164"/>
      <c r="X79" s="163"/>
      <c r="Y79" s="163"/>
      <c r="Z79" s="164"/>
      <c r="AA79" s="163"/>
      <c r="AB79" s="163"/>
      <c r="AC79" s="163"/>
      <c r="AD79" s="164"/>
      <c r="AE79" s="163"/>
      <c r="AF79" s="164"/>
      <c r="AG79" s="163"/>
      <c r="AH79" s="163"/>
      <c r="AI79" s="163"/>
      <c r="AJ79" s="164"/>
      <c r="AK79" s="164"/>
      <c r="AL79" s="164"/>
      <c r="AM79" s="164"/>
      <c r="AN79" s="164"/>
      <c r="AO79" s="67"/>
      <c r="AP79" s="166"/>
      <c r="AQ79" s="99"/>
      <c r="AR79" s="99"/>
    </row>
    <row r="80" s="152" customFormat="1" ht="18.95" customHeight="1" spans="1:44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9"/>
        <v>0</v>
      </c>
      <c r="J80" s="160"/>
      <c r="K80" s="160"/>
      <c r="L80" s="160"/>
      <c r="M80" s="160"/>
      <c r="N80" s="161"/>
      <c r="O80" s="160"/>
      <c r="P80" s="160"/>
      <c r="Q80" s="161"/>
      <c r="R80" s="160"/>
      <c r="S80" s="160"/>
      <c r="T80" s="160"/>
      <c r="U80" s="160"/>
      <c r="V80" s="160"/>
      <c r="W80" s="161"/>
      <c r="X80" s="160"/>
      <c r="Y80" s="160"/>
      <c r="Z80" s="161"/>
      <c r="AA80" s="160"/>
      <c r="AB80" s="160"/>
      <c r="AC80" s="160"/>
      <c r="AD80" s="161"/>
      <c r="AE80" s="160"/>
      <c r="AF80" s="161"/>
      <c r="AG80" s="160"/>
      <c r="AH80" s="160"/>
      <c r="AI80" s="160"/>
      <c r="AJ80" s="161"/>
      <c r="AK80" s="161"/>
      <c r="AL80" s="161"/>
      <c r="AM80" s="161"/>
      <c r="AN80" s="161"/>
      <c r="AO80" s="65"/>
      <c r="AP80" s="167"/>
      <c r="AQ80" s="32"/>
      <c r="AR80" s="32"/>
    </row>
    <row r="81" s="151" customFormat="1" ht="18.95" customHeight="1" spans="1:44">
      <c r="A81" s="33">
        <v>196</v>
      </c>
      <c r="B81" s="32"/>
      <c r="C81" s="35"/>
      <c r="D81" s="47"/>
      <c r="E81" s="37"/>
      <c r="F81" s="48" t="s">
        <v>45</v>
      </c>
      <c r="G81" s="39">
        <f t="shared" ref="G81:G85" si="15">E81+I81-I82</f>
        <v>0</v>
      </c>
      <c r="H81" s="40" t="s">
        <v>46</v>
      </c>
      <c r="I81" s="40">
        <f t="shared" si="9"/>
        <v>0</v>
      </c>
      <c r="J81" s="163"/>
      <c r="K81" s="163"/>
      <c r="L81" s="163"/>
      <c r="M81" s="163"/>
      <c r="N81" s="164"/>
      <c r="O81" s="163"/>
      <c r="P81" s="163"/>
      <c r="Q81" s="164"/>
      <c r="R81" s="163"/>
      <c r="S81" s="163"/>
      <c r="T81" s="163"/>
      <c r="U81" s="163"/>
      <c r="V81" s="163"/>
      <c r="W81" s="164"/>
      <c r="X81" s="163"/>
      <c r="Y81" s="163"/>
      <c r="Z81" s="164"/>
      <c r="AA81" s="163"/>
      <c r="AB81" s="163"/>
      <c r="AC81" s="163"/>
      <c r="AD81" s="164"/>
      <c r="AE81" s="163"/>
      <c r="AF81" s="164"/>
      <c r="AG81" s="163"/>
      <c r="AH81" s="163"/>
      <c r="AI81" s="163"/>
      <c r="AJ81" s="164"/>
      <c r="AK81" s="164"/>
      <c r="AL81" s="164"/>
      <c r="AM81" s="164"/>
      <c r="AN81" s="164"/>
      <c r="AO81" s="67"/>
      <c r="AP81" s="166"/>
      <c r="AQ81" s="99"/>
      <c r="AR81" s="99"/>
    </row>
    <row r="82" s="152" customFormat="1" ht="18.95" customHeight="1" spans="1:44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9"/>
        <v>0</v>
      </c>
      <c r="J82" s="160"/>
      <c r="K82" s="160"/>
      <c r="L82" s="160"/>
      <c r="M82" s="160"/>
      <c r="N82" s="161"/>
      <c r="O82" s="160"/>
      <c r="P82" s="160"/>
      <c r="Q82" s="161"/>
      <c r="R82" s="160"/>
      <c r="S82" s="160"/>
      <c r="T82" s="160"/>
      <c r="U82" s="160"/>
      <c r="V82" s="160"/>
      <c r="W82" s="161"/>
      <c r="X82" s="160"/>
      <c r="Y82" s="160"/>
      <c r="Z82" s="161"/>
      <c r="AA82" s="160"/>
      <c r="AB82" s="160"/>
      <c r="AC82" s="160"/>
      <c r="AD82" s="161"/>
      <c r="AE82" s="160"/>
      <c r="AF82" s="161"/>
      <c r="AG82" s="160"/>
      <c r="AH82" s="160"/>
      <c r="AI82" s="160"/>
      <c r="AJ82" s="161"/>
      <c r="AK82" s="161"/>
      <c r="AL82" s="161"/>
      <c r="AM82" s="161"/>
      <c r="AN82" s="161"/>
      <c r="AO82" s="65"/>
      <c r="AP82" s="167"/>
      <c r="AQ82" s="32"/>
      <c r="AR82" s="32"/>
    </row>
    <row r="83" s="151" customFormat="1" ht="18" customHeight="1" spans="1:44">
      <c r="A83" s="33">
        <v>197</v>
      </c>
      <c r="B83" s="32"/>
      <c r="C83" s="35"/>
      <c r="D83" s="47"/>
      <c r="E83" s="37"/>
      <c r="F83" s="48" t="s">
        <v>45</v>
      </c>
      <c r="G83" s="39">
        <f t="shared" si="15"/>
        <v>0</v>
      </c>
      <c r="H83" s="40" t="s">
        <v>46</v>
      </c>
      <c r="I83" s="40">
        <f t="shared" si="9"/>
        <v>0</v>
      </c>
      <c r="J83" s="163"/>
      <c r="K83" s="163"/>
      <c r="L83" s="163"/>
      <c r="M83" s="163"/>
      <c r="N83" s="164"/>
      <c r="O83" s="163"/>
      <c r="P83" s="163"/>
      <c r="Q83" s="164"/>
      <c r="R83" s="163"/>
      <c r="S83" s="163"/>
      <c r="T83" s="163"/>
      <c r="U83" s="163"/>
      <c r="V83" s="163"/>
      <c r="W83" s="164"/>
      <c r="X83" s="163"/>
      <c r="Y83" s="163"/>
      <c r="Z83" s="164"/>
      <c r="AA83" s="163"/>
      <c r="AB83" s="163"/>
      <c r="AC83" s="163"/>
      <c r="AD83" s="164"/>
      <c r="AE83" s="163"/>
      <c r="AF83" s="164"/>
      <c r="AG83" s="163"/>
      <c r="AH83" s="163"/>
      <c r="AI83" s="163"/>
      <c r="AJ83" s="164"/>
      <c r="AK83" s="164"/>
      <c r="AL83" s="164"/>
      <c r="AM83" s="164"/>
      <c r="AN83" s="164"/>
      <c r="AO83" s="67"/>
      <c r="AP83" s="166"/>
      <c r="AQ83" s="99"/>
      <c r="AR83" s="99"/>
    </row>
    <row r="84" s="152" customFormat="1" ht="24" customHeight="1" spans="1:44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9"/>
        <v>0</v>
      </c>
      <c r="J84" s="160"/>
      <c r="K84" s="160"/>
      <c r="L84" s="160"/>
      <c r="M84" s="160"/>
      <c r="N84" s="161"/>
      <c r="O84" s="160"/>
      <c r="P84" s="160"/>
      <c r="Q84" s="161"/>
      <c r="R84" s="160"/>
      <c r="S84" s="160"/>
      <c r="T84" s="160"/>
      <c r="U84" s="160"/>
      <c r="V84" s="160"/>
      <c r="W84" s="161"/>
      <c r="X84" s="160"/>
      <c r="Y84" s="160"/>
      <c r="Z84" s="161"/>
      <c r="AA84" s="160"/>
      <c r="AB84" s="160"/>
      <c r="AC84" s="160"/>
      <c r="AD84" s="161"/>
      <c r="AE84" s="160"/>
      <c r="AF84" s="161"/>
      <c r="AG84" s="160"/>
      <c r="AH84" s="160"/>
      <c r="AI84" s="160"/>
      <c r="AJ84" s="161"/>
      <c r="AK84" s="161"/>
      <c r="AL84" s="161"/>
      <c r="AM84" s="161"/>
      <c r="AN84" s="161"/>
      <c r="AO84" s="65"/>
      <c r="AP84" s="167"/>
      <c r="AQ84" s="32"/>
      <c r="AR84" s="32"/>
    </row>
    <row r="85" s="151" customFormat="1" ht="18.95" customHeight="1" spans="1:44">
      <c r="A85" s="33">
        <v>198</v>
      </c>
      <c r="B85" s="32"/>
      <c r="C85" s="35"/>
      <c r="D85" s="47"/>
      <c r="E85" s="37"/>
      <c r="F85" s="48" t="s">
        <v>45</v>
      </c>
      <c r="G85" s="39">
        <f t="shared" si="15"/>
        <v>0</v>
      </c>
      <c r="H85" s="40" t="s">
        <v>46</v>
      </c>
      <c r="I85" s="40">
        <f t="shared" si="9"/>
        <v>0</v>
      </c>
      <c r="J85" s="163"/>
      <c r="K85" s="163"/>
      <c r="L85" s="163"/>
      <c r="M85" s="163"/>
      <c r="N85" s="164"/>
      <c r="O85" s="163"/>
      <c r="P85" s="163"/>
      <c r="Q85" s="164"/>
      <c r="R85" s="163"/>
      <c r="S85" s="163"/>
      <c r="T85" s="163"/>
      <c r="U85" s="163"/>
      <c r="V85" s="163"/>
      <c r="W85" s="164"/>
      <c r="X85" s="163"/>
      <c r="Y85" s="163"/>
      <c r="Z85" s="164"/>
      <c r="AA85" s="163"/>
      <c r="AB85" s="163"/>
      <c r="AC85" s="163"/>
      <c r="AD85" s="164"/>
      <c r="AE85" s="163"/>
      <c r="AF85" s="164"/>
      <c r="AG85" s="163"/>
      <c r="AH85" s="163"/>
      <c r="AI85" s="163"/>
      <c r="AJ85" s="164"/>
      <c r="AK85" s="164"/>
      <c r="AL85" s="164"/>
      <c r="AM85" s="164"/>
      <c r="AN85" s="164"/>
      <c r="AO85" s="67"/>
      <c r="AP85" s="166"/>
      <c r="AQ85" s="99"/>
      <c r="AR85" s="99"/>
    </row>
    <row r="86" s="152" customFormat="1" ht="18.95" customHeight="1" spans="1:44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9"/>
        <v>0</v>
      </c>
      <c r="J86" s="160"/>
      <c r="K86" s="160"/>
      <c r="L86" s="160"/>
      <c r="M86" s="160"/>
      <c r="N86" s="161"/>
      <c r="O86" s="160"/>
      <c r="P86" s="160"/>
      <c r="Q86" s="161"/>
      <c r="R86" s="160"/>
      <c r="S86" s="160"/>
      <c r="T86" s="160"/>
      <c r="U86" s="160"/>
      <c r="V86" s="160"/>
      <c r="W86" s="161"/>
      <c r="X86" s="160"/>
      <c r="Y86" s="160"/>
      <c r="Z86" s="161"/>
      <c r="AA86" s="160"/>
      <c r="AB86" s="160"/>
      <c r="AC86" s="160"/>
      <c r="AD86" s="161"/>
      <c r="AE86" s="160"/>
      <c r="AF86" s="161"/>
      <c r="AG86" s="160"/>
      <c r="AH86" s="160"/>
      <c r="AI86" s="160"/>
      <c r="AJ86" s="161"/>
      <c r="AK86" s="161"/>
      <c r="AL86" s="161"/>
      <c r="AM86" s="161"/>
      <c r="AN86" s="161"/>
      <c r="AO86" s="65"/>
      <c r="AP86" s="167"/>
      <c r="AQ86" s="32"/>
      <c r="AR86" s="32"/>
    </row>
    <row r="87" s="151" customFormat="1" ht="18" customHeight="1" spans="1:44">
      <c r="A87" s="33">
        <v>199</v>
      </c>
      <c r="B87" s="32"/>
      <c r="C87" s="35"/>
      <c r="D87" s="47"/>
      <c r="E87" s="37"/>
      <c r="F87" s="48" t="s">
        <v>45</v>
      </c>
      <c r="G87" s="39">
        <f t="shared" ref="G87:G91" si="16">E87+I87-I88</f>
        <v>0</v>
      </c>
      <c r="H87" s="40" t="s">
        <v>46</v>
      </c>
      <c r="I87" s="40">
        <f t="shared" si="9"/>
        <v>0</v>
      </c>
      <c r="J87" s="163"/>
      <c r="K87" s="163"/>
      <c r="L87" s="163"/>
      <c r="M87" s="163"/>
      <c r="N87" s="164"/>
      <c r="O87" s="163"/>
      <c r="P87" s="163"/>
      <c r="Q87" s="164"/>
      <c r="R87" s="163"/>
      <c r="S87" s="163"/>
      <c r="T87" s="163"/>
      <c r="U87" s="163"/>
      <c r="V87" s="163"/>
      <c r="W87" s="164"/>
      <c r="X87" s="163"/>
      <c r="Y87" s="163"/>
      <c r="Z87" s="164"/>
      <c r="AA87" s="163"/>
      <c r="AB87" s="163"/>
      <c r="AC87" s="163"/>
      <c r="AD87" s="164"/>
      <c r="AE87" s="163"/>
      <c r="AF87" s="164"/>
      <c r="AG87" s="163"/>
      <c r="AH87" s="163"/>
      <c r="AI87" s="163"/>
      <c r="AJ87" s="164"/>
      <c r="AK87" s="164"/>
      <c r="AL87" s="164"/>
      <c r="AM87" s="164"/>
      <c r="AN87" s="164"/>
      <c r="AO87" s="67"/>
      <c r="AP87" s="166"/>
      <c r="AQ87" s="99"/>
      <c r="AR87" s="99"/>
    </row>
    <row r="88" s="152" customFormat="1" ht="26" customHeight="1" spans="1:44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9"/>
        <v>0</v>
      </c>
      <c r="J88" s="160"/>
      <c r="K88" s="160"/>
      <c r="L88" s="160"/>
      <c r="M88" s="160"/>
      <c r="N88" s="161"/>
      <c r="O88" s="160"/>
      <c r="P88" s="160"/>
      <c r="Q88" s="161"/>
      <c r="R88" s="160"/>
      <c r="S88" s="160"/>
      <c r="T88" s="160"/>
      <c r="U88" s="160"/>
      <c r="V88" s="160"/>
      <c r="W88" s="161"/>
      <c r="X88" s="160"/>
      <c r="Y88" s="160"/>
      <c r="Z88" s="161"/>
      <c r="AA88" s="160"/>
      <c r="AB88" s="160"/>
      <c r="AC88" s="160"/>
      <c r="AD88" s="161"/>
      <c r="AE88" s="160"/>
      <c r="AF88" s="161"/>
      <c r="AG88" s="160"/>
      <c r="AH88" s="160"/>
      <c r="AI88" s="160"/>
      <c r="AJ88" s="161"/>
      <c r="AK88" s="161"/>
      <c r="AL88" s="161"/>
      <c r="AM88" s="161"/>
      <c r="AN88" s="161"/>
      <c r="AO88" s="65"/>
      <c r="AP88" s="167"/>
      <c r="AQ88" s="32"/>
      <c r="AR88" s="32"/>
    </row>
    <row r="89" s="151" customFormat="1" ht="18.95" customHeight="1" spans="1:44">
      <c r="A89" s="33">
        <v>200</v>
      </c>
      <c r="B89" s="32"/>
      <c r="C89" s="35"/>
      <c r="D89" s="47"/>
      <c r="E89" s="37"/>
      <c r="F89" s="48" t="s">
        <v>45</v>
      </c>
      <c r="G89" s="39">
        <f t="shared" si="16"/>
        <v>0</v>
      </c>
      <c r="H89" s="40" t="s">
        <v>46</v>
      </c>
      <c r="I89" s="40">
        <f t="shared" si="9"/>
        <v>0</v>
      </c>
      <c r="J89" s="163"/>
      <c r="K89" s="163"/>
      <c r="L89" s="163"/>
      <c r="M89" s="163"/>
      <c r="N89" s="164"/>
      <c r="O89" s="163"/>
      <c r="P89" s="163"/>
      <c r="Q89" s="164"/>
      <c r="R89" s="163"/>
      <c r="S89" s="163"/>
      <c r="T89" s="163"/>
      <c r="U89" s="163"/>
      <c r="V89" s="163"/>
      <c r="W89" s="164"/>
      <c r="X89" s="163"/>
      <c r="Y89" s="163"/>
      <c r="Z89" s="164"/>
      <c r="AA89" s="163"/>
      <c r="AB89" s="163"/>
      <c r="AC89" s="163"/>
      <c r="AD89" s="164"/>
      <c r="AE89" s="163"/>
      <c r="AF89" s="164"/>
      <c r="AG89" s="163"/>
      <c r="AH89" s="163"/>
      <c r="AI89" s="163"/>
      <c r="AJ89" s="164"/>
      <c r="AK89" s="164"/>
      <c r="AL89" s="164"/>
      <c r="AM89" s="164"/>
      <c r="AN89" s="164"/>
      <c r="AO89" s="67"/>
      <c r="AP89" s="166"/>
      <c r="AQ89" s="99"/>
      <c r="AR89" s="99"/>
    </row>
    <row r="90" s="152" customFormat="1" ht="18.95" customHeight="1" spans="1:44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9"/>
        <v>0</v>
      </c>
      <c r="J90" s="160"/>
      <c r="K90" s="160"/>
      <c r="L90" s="160"/>
      <c r="M90" s="160"/>
      <c r="N90" s="161"/>
      <c r="O90" s="160"/>
      <c r="P90" s="160"/>
      <c r="Q90" s="161"/>
      <c r="R90" s="160"/>
      <c r="S90" s="160"/>
      <c r="T90" s="160"/>
      <c r="U90" s="160"/>
      <c r="V90" s="160"/>
      <c r="W90" s="161"/>
      <c r="X90" s="160"/>
      <c r="Y90" s="160"/>
      <c r="Z90" s="161"/>
      <c r="AA90" s="160"/>
      <c r="AB90" s="160"/>
      <c r="AC90" s="160"/>
      <c r="AD90" s="161"/>
      <c r="AE90" s="160"/>
      <c r="AF90" s="161"/>
      <c r="AG90" s="160"/>
      <c r="AH90" s="160"/>
      <c r="AI90" s="160"/>
      <c r="AJ90" s="161"/>
      <c r="AK90" s="161"/>
      <c r="AL90" s="161"/>
      <c r="AM90" s="161"/>
      <c r="AN90" s="161"/>
      <c r="AO90" s="65"/>
      <c r="AP90" s="167"/>
      <c r="AQ90" s="32"/>
      <c r="AR90" s="32"/>
    </row>
    <row r="91" s="151" customFormat="1" ht="18.95" customHeight="1" spans="1:44">
      <c r="A91" s="33">
        <v>201</v>
      </c>
      <c r="B91" s="32"/>
      <c r="C91" s="35"/>
      <c r="D91" s="47"/>
      <c r="E91" s="37"/>
      <c r="F91" s="48" t="s">
        <v>45</v>
      </c>
      <c r="G91" s="39">
        <f t="shared" si="16"/>
        <v>0</v>
      </c>
      <c r="H91" s="40" t="s">
        <v>46</v>
      </c>
      <c r="I91" s="40">
        <f t="shared" si="9"/>
        <v>0</v>
      </c>
      <c r="J91" s="163"/>
      <c r="K91" s="163"/>
      <c r="L91" s="163"/>
      <c r="M91" s="163"/>
      <c r="N91" s="164"/>
      <c r="O91" s="163"/>
      <c r="P91" s="163"/>
      <c r="Q91" s="164"/>
      <c r="R91" s="163"/>
      <c r="S91" s="163"/>
      <c r="T91" s="163"/>
      <c r="U91" s="163"/>
      <c r="V91" s="163"/>
      <c r="W91" s="164"/>
      <c r="X91" s="163"/>
      <c r="Y91" s="163"/>
      <c r="Z91" s="164"/>
      <c r="AA91" s="163"/>
      <c r="AB91" s="163"/>
      <c r="AC91" s="163"/>
      <c r="AD91" s="164"/>
      <c r="AE91" s="163"/>
      <c r="AF91" s="164"/>
      <c r="AG91" s="163"/>
      <c r="AH91" s="163"/>
      <c r="AI91" s="163"/>
      <c r="AJ91" s="164"/>
      <c r="AK91" s="164"/>
      <c r="AL91" s="164"/>
      <c r="AM91" s="164"/>
      <c r="AN91" s="164"/>
      <c r="AO91" s="67"/>
      <c r="AP91" s="166"/>
      <c r="AQ91" s="99"/>
      <c r="AR91" s="99"/>
    </row>
    <row r="92" s="152" customFormat="1" ht="18.95" customHeight="1" spans="1:44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9"/>
        <v>0</v>
      </c>
      <c r="J92" s="160"/>
      <c r="K92" s="160"/>
      <c r="L92" s="160"/>
      <c r="M92" s="160"/>
      <c r="N92" s="161"/>
      <c r="O92" s="160"/>
      <c r="P92" s="160"/>
      <c r="Q92" s="161"/>
      <c r="R92" s="160"/>
      <c r="S92" s="160"/>
      <c r="T92" s="160"/>
      <c r="U92" s="160"/>
      <c r="V92" s="160"/>
      <c r="W92" s="161"/>
      <c r="X92" s="160"/>
      <c r="Y92" s="160"/>
      <c r="Z92" s="161"/>
      <c r="AA92" s="160"/>
      <c r="AB92" s="160"/>
      <c r="AC92" s="160"/>
      <c r="AD92" s="161"/>
      <c r="AE92" s="160"/>
      <c r="AF92" s="161"/>
      <c r="AG92" s="160"/>
      <c r="AH92" s="160"/>
      <c r="AI92" s="160"/>
      <c r="AJ92" s="161"/>
      <c r="AK92" s="161"/>
      <c r="AL92" s="161"/>
      <c r="AM92" s="161"/>
      <c r="AN92" s="161"/>
      <c r="AO92" s="65"/>
      <c r="AP92" s="167"/>
      <c r="AQ92" s="32"/>
      <c r="AR92" s="32"/>
    </row>
    <row r="93" s="151" customFormat="1" ht="18.95" customHeight="1" spans="1:44">
      <c r="A93" s="33">
        <v>202</v>
      </c>
      <c r="B93" s="32"/>
      <c r="C93" s="35"/>
      <c r="D93" s="47"/>
      <c r="E93" s="37"/>
      <c r="F93" s="48" t="s">
        <v>45</v>
      </c>
      <c r="G93" s="39">
        <f t="shared" ref="G93:G97" si="17">E93+I93-I94</f>
        <v>0</v>
      </c>
      <c r="H93" s="40" t="s">
        <v>46</v>
      </c>
      <c r="I93" s="40">
        <f t="shared" si="9"/>
        <v>0</v>
      </c>
      <c r="J93" s="163"/>
      <c r="K93" s="163"/>
      <c r="L93" s="163"/>
      <c r="M93" s="163"/>
      <c r="N93" s="164"/>
      <c r="O93" s="163"/>
      <c r="P93" s="163"/>
      <c r="Q93" s="164"/>
      <c r="R93" s="163"/>
      <c r="S93" s="163"/>
      <c r="T93" s="163"/>
      <c r="U93" s="163"/>
      <c r="V93" s="163"/>
      <c r="W93" s="164"/>
      <c r="X93" s="163"/>
      <c r="Y93" s="163"/>
      <c r="Z93" s="164"/>
      <c r="AA93" s="163"/>
      <c r="AB93" s="163"/>
      <c r="AC93" s="163"/>
      <c r="AD93" s="164"/>
      <c r="AE93" s="163"/>
      <c r="AF93" s="164"/>
      <c r="AG93" s="163"/>
      <c r="AH93" s="163"/>
      <c r="AI93" s="163"/>
      <c r="AJ93" s="164"/>
      <c r="AK93" s="164"/>
      <c r="AL93" s="164"/>
      <c r="AM93" s="164"/>
      <c r="AN93" s="164"/>
      <c r="AO93" s="67"/>
      <c r="AP93" s="166"/>
      <c r="AQ93" s="99"/>
      <c r="AR93" s="99"/>
    </row>
    <row r="94" s="152" customFormat="1" ht="18.95" customHeight="1" spans="1:44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9"/>
        <v>0</v>
      </c>
      <c r="J94" s="160"/>
      <c r="K94" s="160"/>
      <c r="L94" s="160"/>
      <c r="M94" s="160"/>
      <c r="N94" s="161"/>
      <c r="O94" s="160"/>
      <c r="P94" s="160"/>
      <c r="Q94" s="161"/>
      <c r="R94" s="160"/>
      <c r="S94" s="160"/>
      <c r="T94" s="160"/>
      <c r="U94" s="160"/>
      <c r="V94" s="160"/>
      <c r="W94" s="161"/>
      <c r="X94" s="160"/>
      <c r="Y94" s="160"/>
      <c r="Z94" s="161"/>
      <c r="AA94" s="160"/>
      <c r="AB94" s="160"/>
      <c r="AC94" s="160"/>
      <c r="AD94" s="161"/>
      <c r="AE94" s="160"/>
      <c r="AF94" s="161"/>
      <c r="AG94" s="160"/>
      <c r="AH94" s="160"/>
      <c r="AI94" s="160"/>
      <c r="AJ94" s="161"/>
      <c r="AK94" s="161"/>
      <c r="AL94" s="161"/>
      <c r="AM94" s="161"/>
      <c r="AN94" s="161"/>
      <c r="AO94" s="65"/>
      <c r="AP94" s="167"/>
      <c r="AQ94" s="32"/>
      <c r="AR94" s="32"/>
    </row>
    <row r="95" s="151" customFormat="1" ht="18.95" customHeight="1" spans="1:44">
      <c r="A95" s="33">
        <v>203</v>
      </c>
      <c r="B95" s="32"/>
      <c r="C95" s="35"/>
      <c r="D95" s="47"/>
      <c r="E95" s="37"/>
      <c r="F95" s="48" t="s">
        <v>45</v>
      </c>
      <c r="G95" s="39">
        <f t="shared" si="17"/>
        <v>0</v>
      </c>
      <c r="H95" s="40" t="s">
        <v>46</v>
      </c>
      <c r="I95" s="40">
        <f t="shared" si="9"/>
        <v>0</v>
      </c>
      <c r="J95" s="163"/>
      <c r="K95" s="163"/>
      <c r="L95" s="163"/>
      <c r="M95" s="163"/>
      <c r="N95" s="164"/>
      <c r="O95" s="163"/>
      <c r="P95" s="163"/>
      <c r="Q95" s="164"/>
      <c r="R95" s="163"/>
      <c r="S95" s="163"/>
      <c r="T95" s="163"/>
      <c r="U95" s="163"/>
      <c r="V95" s="163"/>
      <c r="W95" s="164"/>
      <c r="X95" s="163"/>
      <c r="Y95" s="163"/>
      <c r="Z95" s="164"/>
      <c r="AA95" s="163"/>
      <c r="AB95" s="163"/>
      <c r="AC95" s="163"/>
      <c r="AD95" s="164"/>
      <c r="AE95" s="163"/>
      <c r="AF95" s="164"/>
      <c r="AG95" s="163"/>
      <c r="AH95" s="163"/>
      <c r="AI95" s="163"/>
      <c r="AJ95" s="164"/>
      <c r="AK95" s="164"/>
      <c r="AL95" s="164"/>
      <c r="AM95" s="164"/>
      <c r="AN95" s="164"/>
      <c r="AO95" s="67"/>
      <c r="AP95" s="166"/>
      <c r="AQ95" s="99"/>
      <c r="AR95" s="99"/>
    </row>
    <row r="96" s="152" customFormat="1" ht="18.95" customHeight="1" spans="1:44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9"/>
        <v>0</v>
      </c>
      <c r="J96" s="160"/>
      <c r="K96" s="160"/>
      <c r="L96" s="160"/>
      <c r="M96" s="160"/>
      <c r="N96" s="161"/>
      <c r="O96" s="160"/>
      <c r="P96" s="160"/>
      <c r="Q96" s="161"/>
      <c r="R96" s="160"/>
      <c r="S96" s="160"/>
      <c r="T96" s="160"/>
      <c r="U96" s="160"/>
      <c r="V96" s="160"/>
      <c r="W96" s="161"/>
      <c r="X96" s="160"/>
      <c r="Y96" s="160"/>
      <c r="Z96" s="161"/>
      <c r="AA96" s="160"/>
      <c r="AB96" s="160"/>
      <c r="AC96" s="160"/>
      <c r="AD96" s="161"/>
      <c r="AE96" s="160"/>
      <c r="AF96" s="161"/>
      <c r="AG96" s="160"/>
      <c r="AH96" s="160"/>
      <c r="AI96" s="160"/>
      <c r="AJ96" s="161"/>
      <c r="AK96" s="161"/>
      <c r="AL96" s="161"/>
      <c r="AM96" s="161"/>
      <c r="AN96" s="161"/>
      <c r="AO96" s="65"/>
      <c r="AP96" s="167"/>
      <c r="AQ96" s="32"/>
      <c r="AR96" s="32"/>
    </row>
    <row r="97" s="151" customFormat="1" ht="18.95" customHeight="1" spans="1:44">
      <c r="A97" s="33">
        <v>204</v>
      </c>
      <c r="B97" s="32"/>
      <c r="C97" s="35"/>
      <c r="D97" s="47"/>
      <c r="E97" s="37"/>
      <c r="F97" s="48" t="s">
        <v>45</v>
      </c>
      <c r="G97" s="39">
        <f t="shared" si="17"/>
        <v>0</v>
      </c>
      <c r="H97" s="40" t="s">
        <v>46</v>
      </c>
      <c r="I97" s="40">
        <f t="shared" si="9"/>
        <v>0</v>
      </c>
      <c r="J97" s="163"/>
      <c r="K97" s="163"/>
      <c r="L97" s="163"/>
      <c r="M97" s="163"/>
      <c r="N97" s="164"/>
      <c r="O97" s="163"/>
      <c r="P97" s="163"/>
      <c r="Q97" s="164"/>
      <c r="R97" s="163"/>
      <c r="S97" s="163"/>
      <c r="T97" s="163"/>
      <c r="U97" s="163"/>
      <c r="V97" s="163"/>
      <c r="W97" s="164"/>
      <c r="X97" s="163"/>
      <c r="Y97" s="163"/>
      <c r="Z97" s="164"/>
      <c r="AA97" s="163"/>
      <c r="AB97" s="163"/>
      <c r="AC97" s="163"/>
      <c r="AD97" s="164"/>
      <c r="AE97" s="163"/>
      <c r="AF97" s="164"/>
      <c r="AG97" s="163"/>
      <c r="AH97" s="163"/>
      <c r="AI97" s="163"/>
      <c r="AJ97" s="164"/>
      <c r="AK97" s="164"/>
      <c r="AL97" s="164"/>
      <c r="AM97" s="164"/>
      <c r="AN97" s="164"/>
      <c r="AO97" s="67"/>
      <c r="AP97" s="166"/>
      <c r="AQ97" s="99"/>
      <c r="AR97" s="99"/>
    </row>
    <row r="98" s="152" customFormat="1" ht="18.95" customHeight="1" spans="1:44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9"/>
        <v>0</v>
      </c>
      <c r="J98" s="160"/>
      <c r="K98" s="160"/>
      <c r="L98" s="160"/>
      <c r="M98" s="160"/>
      <c r="N98" s="161"/>
      <c r="O98" s="160"/>
      <c r="P98" s="160"/>
      <c r="Q98" s="161"/>
      <c r="R98" s="160"/>
      <c r="S98" s="160"/>
      <c r="T98" s="160"/>
      <c r="U98" s="160"/>
      <c r="V98" s="160"/>
      <c r="W98" s="161"/>
      <c r="X98" s="160"/>
      <c r="Y98" s="160"/>
      <c r="Z98" s="161"/>
      <c r="AA98" s="160"/>
      <c r="AB98" s="160"/>
      <c r="AC98" s="160"/>
      <c r="AD98" s="161"/>
      <c r="AE98" s="160"/>
      <c r="AF98" s="161"/>
      <c r="AG98" s="160"/>
      <c r="AH98" s="160"/>
      <c r="AI98" s="160"/>
      <c r="AJ98" s="161"/>
      <c r="AK98" s="161"/>
      <c r="AL98" s="161"/>
      <c r="AM98" s="161"/>
      <c r="AN98" s="161"/>
      <c r="AO98" s="65"/>
      <c r="AP98" s="167"/>
      <c r="AQ98" s="32"/>
      <c r="AR98" s="32"/>
    </row>
    <row r="99" s="151" customFormat="1" ht="18.95" customHeight="1" spans="1:44">
      <c r="A99" s="33">
        <v>205</v>
      </c>
      <c r="B99" s="32"/>
      <c r="C99" s="35"/>
      <c r="D99" s="47"/>
      <c r="E99" s="37"/>
      <c r="F99" s="48" t="s">
        <v>45</v>
      </c>
      <c r="G99" s="39">
        <f t="shared" ref="G99:G103" si="18">E99+I99-I100</f>
        <v>0</v>
      </c>
      <c r="H99" s="40" t="s">
        <v>46</v>
      </c>
      <c r="I99" s="40">
        <f t="shared" si="9"/>
        <v>0</v>
      </c>
      <c r="J99" s="163"/>
      <c r="K99" s="163"/>
      <c r="L99" s="163"/>
      <c r="M99" s="163"/>
      <c r="N99" s="164"/>
      <c r="O99" s="163"/>
      <c r="P99" s="163"/>
      <c r="Q99" s="164"/>
      <c r="R99" s="163"/>
      <c r="S99" s="163"/>
      <c r="T99" s="163"/>
      <c r="U99" s="163"/>
      <c r="V99" s="163"/>
      <c r="W99" s="164"/>
      <c r="X99" s="163"/>
      <c r="Y99" s="163"/>
      <c r="Z99" s="164"/>
      <c r="AA99" s="163"/>
      <c r="AB99" s="163"/>
      <c r="AC99" s="163"/>
      <c r="AD99" s="164"/>
      <c r="AE99" s="163"/>
      <c r="AF99" s="164"/>
      <c r="AG99" s="163"/>
      <c r="AH99" s="163"/>
      <c r="AI99" s="163"/>
      <c r="AJ99" s="164"/>
      <c r="AK99" s="164"/>
      <c r="AL99" s="164"/>
      <c r="AM99" s="164"/>
      <c r="AN99" s="164"/>
      <c r="AO99" s="67"/>
      <c r="AP99" s="166"/>
      <c r="AQ99" s="99"/>
      <c r="AR99" s="99"/>
    </row>
    <row r="100" s="152" customFormat="1" ht="18.95" customHeight="1" spans="1:44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9"/>
        <v>0</v>
      </c>
      <c r="J100" s="160"/>
      <c r="K100" s="160"/>
      <c r="L100" s="160"/>
      <c r="M100" s="160"/>
      <c r="N100" s="161"/>
      <c r="O100" s="160"/>
      <c r="P100" s="160"/>
      <c r="Q100" s="161"/>
      <c r="R100" s="160"/>
      <c r="S100" s="160"/>
      <c r="T100" s="160"/>
      <c r="U100" s="160"/>
      <c r="V100" s="160"/>
      <c r="W100" s="161"/>
      <c r="X100" s="160"/>
      <c r="Y100" s="160"/>
      <c r="Z100" s="161"/>
      <c r="AA100" s="160"/>
      <c r="AB100" s="160"/>
      <c r="AC100" s="160"/>
      <c r="AD100" s="161"/>
      <c r="AE100" s="160"/>
      <c r="AF100" s="161"/>
      <c r="AG100" s="160"/>
      <c r="AH100" s="160"/>
      <c r="AI100" s="160"/>
      <c r="AJ100" s="161"/>
      <c r="AK100" s="161"/>
      <c r="AL100" s="161"/>
      <c r="AM100" s="161"/>
      <c r="AN100" s="161"/>
      <c r="AO100" s="65"/>
      <c r="AP100" s="167"/>
      <c r="AQ100" s="32"/>
      <c r="AR100" s="32"/>
    </row>
    <row r="101" s="151" customFormat="1" ht="18.95" customHeight="1" spans="1:44">
      <c r="A101" s="33">
        <v>206</v>
      </c>
      <c r="B101" s="32"/>
      <c r="C101" s="35"/>
      <c r="D101" s="47"/>
      <c r="E101" s="37"/>
      <c r="F101" s="48" t="s">
        <v>45</v>
      </c>
      <c r="G101" s="39">
        <f t="shared" si="18"/>
        <v>0</v>
      </c>
      <c r="H101" s="40" t="s">
        <v>46</v>
      </c>
      <c r="I101" s="40">
        <f t="shared" si="9"/>
        <v>0</v>
      </c>
      <c r="J101" s="163"/>
      <c r="K101" s="163"/>
      <c r="L101" s="163"/>
      <c r="M101" s="163"/>
      <c r="N101" s="164"/>
      <c r="O101" s="163"/>
      <c r="P101" s="163"/>
      <c r="Q101" s="164"/>
      <c r="R101" s="163"/>
      <c r="S101" s="163"/>
      <c r="T101" s="163"/>
      <c r="U101" s="163"/>
      <c r="V101" s="163"/>
      <c r="W101" s="164"/>
      <c r="X101" s="163"/>
      <c r="Y101" s="163"/>
      <c r="Z101" s="164"/>
      <c r="AA101" s="163"/>
      <c r="AB101" s="163"/>
      <c r="AC101" s="163"/>
      <c r="AD101" s="164"/>
      <c r="AE101" s="163"/>
      <c r="AF101" s="164"/>
      <c r="AG101" s="163"/>
      <c r="AH101" s="163"/>
      <c r="AI101" s="163"/>
      <c r="AJ101" s="164"/>
      <c r="AK101" s="164"/>
      <c r="AL101" s="164"/>
      <c r="AM101" s="164"/>
      <c r="AN101" s="164"/>
      <c r="AO101" s="67"/>
      <c r="AP101" s="166"/>
      <c r="AQ101" s="99"/>
      <c r="AR101" s="99"/>
    </row>
    <row r="102" s="152" customFormat="1" ht="18.95" customHeight="1" spans="1:44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9"/>
        <v>0</v>
      </c>
      <c r="J102" s="160"/>
      <c r="K102" s="160"/>
      <c r="L102" s="160"/>
      <c r="M102" s="160"/>
      <c r="N102" s="161"/>
      <c r="O102" s="160"/>
      <c r="P102" s="160"/>
      <c r="Q102" s="161"/>
      <c r="R102" s="160"/>
      <c r="S102" s="160"/>
      <c r="T102" s="160"/>
      <c r="U102" s="160"/>
      <c r="V102" s="160"/>
      <c r="W102" s="161"/>
      <c r="X102" s="160"/>
      <c r="Y102" s="160"/>
      <c r="Z102" s="161"/>
      <c r="AA102" s="160"/>
      <c r="AB102" s="160"/>
      <c r="AC102" s="160"/>
      <c r="AD102" s="161"/>
      <c r="AE102" s="160"/>
      <c r="AF102" s="161"/>
      <c r="AG102" s="160"/>
      <c r="AH102" s="160"/>
      <c r="AI102" s="160"/>
      <c r="AJ102" s="161"/>
      <c r="AK102" s="161"/>
      <c r="AL102" s="161"/>
      <c r="AM102" s="161"/>
      <c r="AN102" s="161"/>
      <c r="AO102" s="65"/>
      <c r="AP102" s="167"/>
      <c r="AQ102" s="32"/>
      <c r="AR102" s="32"/>
    </row>
    <row r="103" s="151" customFormat="1" ht="18.95" customHeight="1" spans="1:44">
      <c r="A103" s="33">
        <v>207</v>
      </c>
      <c r="B103" s="32"/>
      <c r="C103" s="35"/>
      <c r="D103" s="47"/>
      <c r="E103" s="37"/>
      <c r="F103" s="48" t="s">
        <v>45</v>
      </c>
      <c r="G103" s="39">
        <f t="shared" si="18"/>
        <v>0</v>
      </c>
      <c r="H103" s="40" t="s">
        <v>46</v>
      </c>
      <c r="I103" s="40">
        <f t="shared" si="9"/>
        <v>0</v>
      </c>
      <c r="J103" s="163"/>
      <c r="K103" s="163"/>
      <c r="L103" s="163"/>
      <c r="M103" s="163"/>
      <c r="N103" s="164"/>
      <c r="O103" s="163"/>
      <c r="P103" s="163"/>
      <c r="Q103" s="164"/>
      <c r="R103" s="163"/>
      <c r="S103" s="163"/>
      <c r="T103" s="163"/>
      <c r="U103" s="163"/>
      <c r="V103" s="163"/>
      <c r="W103" s="164"/>
      <c r="X103" s="163"/>
      <c r="Y103" s="163"/>
      <c r="Z103" s="164"/>
      <c r="AA103" s="163"/>
      <c r="AB103" s="163"/>
      <c r="AC103" s="163"/>
      <c r="AD103" s="164"/>
      <c r="AE103" s="163"/>
      <c r="AF103" s="164"/>
      <c r="AG103" s="163"/>
      <c r="AH103" s="163"/>
      <c r="AI103" s="163"/>
      <c r="AJ103" s="164"/>
      <c r="AK103" s="164"/>
      <c r="AL103" s="164"/>
      <c r="AM103" s="164"/>
      <c r="AN103" s="164"/>
      <c r="AO103" s="67"/>
      <c r="AP103" s="166"/>
      <c r="AQ103" s="99"/>
      <c r="AR103" s="99"/>
    </row>
    <row r="104" s="152" customFormat="1" ht="18.95" customHeight="1" spans="1:44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9"/>
        <v>0</v>
      </c>
      <c r="J104" s="160"/>
      <c r="K104" s="160"/>
      <c r="L104" s="160"/>
      <c r="M104" s="160"/>
      <c r="N104" s="161"/>
      <c r="O104" s="160"/>
      <c r="P104" s="160"/>
      <c r="Q104" s="161"/>
      <c r="R104" s="160"/>
      <c r="S104" s="160"/>
      <c r="T104" s="160"/>
      <c r="U104" s="160"/>
      <c r="V104" s="160"/>
      <c r="W104" s="161"/>
      <c r="X104" s="160"/>
      <c r="Y104" s="160"/>
      <c r="Z104" s="161"/>
      <c r="AA104" s="160"/>
      <c r="AB104" s="160"/>
      <c r="AC104" s="160"/>
      <c r="AD104" s="161"/>
      <c r="AE104" s="160"/>
      <c r="AF104" s="161"/>
      <c r="AG104" s="160"/>
      <c r="AH104" s="160"/>
      <c r="AI104" s="160"/>
      <c r="AJ104" s="161"/>
      <c r="AK104" s="161"/>
      <c r="AL104" s="161"/>
      <c r="AM104" s="161"/>
      <c r="AN104" s="161"/>
      <c r="AO104" s="65"/>
      <c r="AP104" s="167"/>
      <c r="AQ104" s="32"/>
      <c r="AR104" s="32"/>
    </row>
    <row r="105" s="151" customFormat="1" ht="18.95" customHeight="1" spans="1:44">
      <c r="A105" s="33">
        <v>208</v>
      </c>
      <c r="B105" s="32"/>
      <c r="C105" s="35"/>
      <c r="D105" s="47"/>
      <c r="E105" s="37"/>
      <c r="F105" s="48" t="s">
        <v>45</v>
      </c>
      <c r="G105" s="39">
        <f t="shared" ref="G105:G109" si="19">E105+I105-I106</f>
        <v>0</v>
      </c>
      <c r="H105" s="40" t="s">
        <v>46</v>
      </c>
      <c r="I105" s="40">
        <f t="shared" si="9"/>
        <v>0</v>
      </c>
      <c r="J105" s="163"/>
      <c r="K105" s="163"/>
      <c r="L105" s="163"/>
      <c r="M105" s="163"/>
      <c r="N105" s="164"/>
      <c r="O105" s="163"/>
      <c r="P105" s="163"/>
      <c r="Q105" s="164"/>
      <c r="R105" s="163"/>
      <c r="S105" s="163"/>
      <c r="T105" s="163"/>
      <c r="U105" s="163"/>
      <c r="V105" s="163"/>
      <c r="W105" s="164"/>
      <c r="X105" s="163"/>
      <c r="Y105" s="163"/>
      <c r="Z105" s="164"/>
      <c r="AA105" s="163"/>
      <c r="AB105" s="163"/>
      <c r="AC105" s="163"/>
      <c r="AD105" s="164"/>
      <c r="AE105" s="163"/>
      <c r="AF105" s="164"/>
      <c r="AG105" s="163"/>
      <c r="AH105" s="163"/>
      <c r="AI105" s="163"/>
      <c r="AJ105" s="164"/>
      <c r="AK105" s="164"/>
      <c r="AL105" s="164"/>
      <c r="AM105" s="164"/>
      <c r="AN105" s="164"/>
      <c r="AO105" s="67"/>
      <c r="AP105" s="166"/>
      <c r="AQ105" s="99"/>
      <c r="AR105" s="99"/>
    </row>
    <row r="106" s="152" customFormat="1" ht="18.95" customHeight="1" spans="1:44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9"/>
        <v>0</v>
      </c>
      <c r="J106" s="160"/>
      <c r="K106" s="160"/>
      <c r="L106" s="160"/>
      <c r="M106" s="160"/>
      <c r="N106" s="161"/>
      <c r="O106" s="160"/>
      <c r="P106" s="160"/>
      <c r="Q106" s="161"/>
      <c r="R106" s="160"/>
      <c r="S106" s="160"/>
      <c r="T106" s="160"/>
      <c r="U106" s="160"/>
      <c r="V106" s="160"/>
      <c r="W106" s="161"/>
      <c r="X106" s="160"/>
      <c r="Y106" s="160"/>
      <c r="Z106" s="161"/>
      <c r="AA106" s="160"/>
      <c r="AB106" s="160"/>
      <c r="AC106" s="160"/>
      <c r="AD106" s="161"/>
      <c r="AE106" s="160"/>
      <c r="AF106" s="161"/>
      <c r="AG106" s="160"/>
      <c r="AH106" s="160"/>
      <c r="AI106" s="160"/>
      <c r="AJ106" s="161"/>
      <c r="AK106" s="161"/>
      <c r="AL106" s="161"/>
      <c r="AM106" s="161"/>
      <c r="AN106" s="161"/>
      <c r="AO106" s="65"/>
      <c r="AP106" s="167"/>
      <c r="AQ106" s="32"/>
      <c r="AR106" s="32"/>
    </row>
    <row r="107" s="151" customFormat="1" ht="18.95" customHeight="1" spans="1:44">
      <c r="A107" s="33">
        <v>209</v>
      </c>
      <c r="B107" s="32"/>
      <c r="C107" s="35"/>
      <c r="D107" s="47"/>
      <c r="E107" s="37"/>
      <c r="F107" s="48" t="s">
        <v>45</v>
      </c>
      <c r="G107" s="39">
        <f t="shared" si="19"/>
        <v>0</v>
      </c>
      <c r="H107" s="40" t="s">
        <v>46</v>
      </c>
      <c r="I107" s="40">
        <f t="shared" si="9"/>
        <v>0</v>
      </c>
      <c r="J107" s="163"/>
      <c r="K107" s="163"/>
      <c r="L107" s="163"/>
      <c r="M107" s="163"/>
      <c r="N107" s="164"/>
      <c r="O107" s="163"/>
      <c r="P107" s="163"/>
      <c r="Q107" s="164"/>
      <c r="R107" s="163"/>
      <c r="S107" s="163"/>
      <c r="T107" s="163"/>
      <c r="U107" s="163"/>
      <c r="V107" s="163"/>
      <c r="W107" s="164"/>
      <c r="X107" s="163"/>
      <c r="Y107" s="163"/>
      <c r="Z107" s="164"/>
      <c r="AA107" s="163"/>
      <c r="AB107" s="163"/>
      <c r="AC107" s="163"/>
      <c r="AD107" s="164"/>
      <c r="AE107" s="163"/>
      <c r="AF107" s="164"/>
      <c r="AG107" s="163"/>
      <c r="AH107" s="163"/>
      <c r="AI107" s="163"/>
      <c r="AJ107" s="164"/>
      <c r="AK107" s="164"/>
      <c r="AL107" s="164"/>
      <c r="AM107" s="164"/>
      <c r="AN107" s="164"/>
      <c r="AO107" s="67"/>
      <c r="AP107" s="166"/>
      <c r="AQ107" s="99"/>
      <c r="AR107" s="99"/>
    </row>
    <row r="108" s="152" customFormat="1" ht="18.95" customHeight="1" spans="1:44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9"/>
        <v>0</v>
      </c>
      <c r="J108" s="160"/>
      <c r="K108" s="160"/>
      <c r="L108" s="160"/>
      <c r="M108" s="160"/>
      <c r="N108" s="161"/>
      <c r="O108" s="160"/>
      <c r="P108" s="160"/>
      <c r="Q108" s="161"/>
      <c r="R108" s="160"/>
      <c r="S108" s="160"/>
      <c r="T108" s="160"/>
      <c r="U108" s="160"/>
      <c r="V108" s="160"/>
      <c r="W108" s="161"/>
      <c r="X108" s="160"/>
      <c r="Y108" s="160"/>
      <c r="Z108" s="161"/>
      <c r="AA108" s="160"/>
      <c r="AB108" s="160"/>
      <c r="AC108" s="160"/>
      <c r="AD108" s="161"/>
      <c r="AE108" s="160"/>
      <c r="AF108" s="161"/>
      <c r="AG108" s="160"/>
      <c r="AH108" s="160"/>
      <c r="AI108" s="160"/>
      <c r="AJ108" s="161"/>
      <c r="AK108" s="161"/>
      <c r="AL108" s="161"/>
      <c r="AM108" s="161"/>
      <c r="AN108" s="161"/>
      <c r="AO108" s="65"/>
      <c r="AP108" s="167"/>
      <c r="AQ108" s="32"/>
      <c r="AR108" s="32"/>
    </row>
    <row r="109" s="151" customFormat="1" ht="18" customHeight="1" spans="1:44">
      <c r="A109" s="33">
        <v>210</v>
      </c>
      <c r="B109" s="32"/>
      <c r="C109" s="35"/>
      <c r="D109" s="47"/>
      <c r="E109" s="37">
        <v>0</v>
      </c>
      <c r="F109" s="48" t="s">
        <v>45</v>
      </c>
      <c r="G109" s="39">
        <f t="shared" si="19"/>
        <v>0</v>
      </c>
      <c r="H109" s="40" t="s">
        <v>46</v>
      </c>
      <c r="I109" s="40">
        <f>SUM(J109:AO109)</f>
        <v>0</v>
      </c>
      <c r="J109" s="163"/>
      <c r="K109" s="163"/>
      <c r="L109" s="163"/>
      <c r="M109" s="163"/>
      <c r="N109" s="164"/>
      <c r="O109" s="163"/>
      <c r="P109" s="163"/>
      <c r="Q109" s="164"/>
      <c r="R109" s="163"/>
      <c r="S109" s="163"/>
      <c r="T109" s="163"/>
      <c r="U109" s="163"/>
      <c r="V109" s="163"/>
      <c r="W109" s="164"/>
      <c r="X109" s="163"/>
      <c r="Y109" s="163"/>
      <c r="Z109" s="164"/>
      <c r="AA109" s="163"/>
      <c r="AB109" s="163"/>
      <c r="AC109" s="163"/>
      <c r="AD109" s="164"/>
      <c r="AE109" s="163"/>
      <c r="AF109" s="164"/>
      <c r="AG109" s="163"/>
      <c r="AH109" s="163"/>
      <c r="AI109" s="163"/>
      <c r="AJ109" s="164"/>
      <c r="AK109" s="164"/>
      <c r="AL109" s="164"/>
      <c r="AM109" s="164"/>
      <c r="AN109" s="164"/>
      <c r="AO109" s="67"/>
      <c r="AP109" s="166"/>
      <c r="AQ109" s="99"/>
      <c r="AR109" s="99"/>
    </row>
    <row r="110" s="152" customFormat="1" ht="19" customHeight="1" spans="1:44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>SUM(J110:AO110)</f>
        <v>0</v>
      </c>
      <c r="J110" s="160"/>
      <c r="K110" s="160"/>
      <c r="L110" s="160"/>
      <c r="M110" s="160"/>
      <c r="N110" s="161"/>
      <c r="O110" s="160"/>
      <c r="P110" s="160"/>
      <c r="Q110" s="161"/>
      <c r="R110" s="160"/>
      <c r="S110" s="160"/>
      <c r="T110" s="160"/>
      <c r="U110" s="160"/>
      <c r="V110" s="160"/>
      <c r="W110" s="161"/>
      <c r="X110" s="160"/>
      <c r="Y110" s="160"/>
      <c r="Z110" s="161"/>
      <c r="AA110" s="160"/>
      <c r="AB110" s="160"/>
      <c r="AC110" s="160"/>
      <c r="AD110" s="161"/>
      <c r="AE110" s="160"/>
      <c r="AF110" s="161"/>
      <c r="AG110" s="160"/>
      <c r="AH110" s="160"/>
      <c r="AI110" s="160"/>
      <c r="AJ110" s="161"/>
      <c r="AK110" s="161"/>
      <c r="AL110" s="161"/>
      <c r="AM110" s="161"/>
      <c r="AN110" s="161"/>
      <c r="AO110" s="65"/>
      <c r="AP110" s="167"/>
      <c r="AQ110" s="32"/>
      <c r="AR110" s="32"/>
    </row>
  </sheetData>
  <autoFilter ref="A4:AM110">
    <filterColumn colId="3">
      <customFilters>
        <customFilter operator="equal" val="SUS303"/>
      </customFilters>
    </filterColumn>
    <extLst/>
  </autoFilter>
  <mergeCells count="378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AQ2:AR3"/>
  </mergeCells>
  <conditionalFormatting sqref="G7:G8">
    <cfRule type="cellIs" dxfId="0" priority="37" operator="greaterThan">
      <formula>#REF!</formula>
    </cfRule>
  </conditionalFormatting>
  <conditionalFormatting sqref="G25:G26">
    <cfRule type="cellIs" dxfId="0" priority="8" operator="greaterThan">
      <formula>#REF!</formula>
    </cfRule>
  </conditionalFormatting>
  <conditionalFormatting sqref="G41:G42">
    <cfRule type="cellIs" dxfId="0" priority="35" operator="greaterThan">
      <formula>#REF!</formula>
    </cfRule>
  </conditionalFormatting>
  <conditionalFormatting sqref="G53:G54">
    <cfRule type="cellIs" dxfId="0" priority="31" operator="greaterThan">
      <formula>#REF!</formula>
    </cfRule>
  </conditionalFormatting>
  <conditionalFormatting sqref="G87:G88">
    <cfRule type="cellIs" dxfId="0" priority="32" operator="greaterThan">
      <formula>#REF!</formula>
    </cfRule>
  </conditionalFormatting>
  <conditionalFormatting sqref="G101:G102">
    <cfRule type="cellIs" dxfId="0" priority="29" operator="greaterThan">
      <formula>#REF!</formula>
    </cfRule>
  </conditionalFormatting>
  <conditionalFormatting sqref="G5:G6 G9:G24 G27:G28">
    <cfRule type="cellIs" dxfId="0" priority="39" operator="greaterThan">
      <formula>#REF!</formula>
    </cfRule>
  </conditionalFormatting>
  <conditionalFormatting sqref="G43:G44 G29:G40">
    <cfRule type="cellIs" dxfId="0" priority="36" operator="greaterThan">
      <formula>#REF!</formula>
    </cfRule>
  </conditionalFormatting>
  <conditionalFormatting sqref="G45:G52 G55:G86 G89:G92">
    <cfRule type="cellIs" dxfId="0" priority="33" operator="greaterThan">
      <formula>#REF!</formula>
    </cfRule>
  </conditionalFormatting>
  <conditionalFormatting sqref="G93:G100 G103:G110">
    <cfRule type="cellIs" dxfId="0" priority="30" operator="greaterThan">
      <formula>#REF!</formula>
    </cfRule>
  </conditionalFormatting>
  <hyperlinks>
    <hyperlink ref="A1:I1" location="总汇!A1" display="插销螺套库存明细"/>
  </hyperlinks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R148"/>
  <sheetViews>
    <sheetView workbookViewId="0">
      <pane xSplit="9" ySplit="4" topLeftCell="AI29" activePane="bottomRight" state="frozen"/>
      <selection/>
      <selection pane="topRight"/>
      <selection pane="bottomLeft"/>
      <selection pane="bottomRight" activeCell="E45" sqref="E45:E46"/>
    </sheetView>
  </sheetViews>
  <sheetFormatPr defaultColWidth="9" defaultRowHeight="18.75"/>
  <cols>
    <col min="1" max="1" width="7.63333333333333" style="1" customWidth="1"/>
    <col min="2" max="2" width="15.8916666666667" style="1" customWidth="1"/>
    <col min="3" max="3" width="26.6333333333333" style="93" customWidth="1"/>
    <col min="4" max="4" width="9.63333333333333" style="7" customWidth="1"/>
    <col min="5" max="5" width="9.63333333333333" style="1" customWidth="1"/>
    <col min="6" max="6" width="4.63333333333333" style="1" customWidth="1"/>
    <col min="7" max="7" width="9.63333333333333" style="8" customWidth="1"/>
    <col min="8" max="8" width="9.63333333333333" style="2" customWidth="1"/>
    <col min="9" max="9" width="9.63333333333333" style="9" customWidth="1"/>
    <col min="10" max="13" width="9.275" style="153" customWidth="1"/>
    <col min="14" max="14" width="9.275" style="93" customWidth="1"/>
    <col min="15" max="16" width="9.275" style="153" customWidth="1"/>
    <col min="17" max="17" width="9.275" style="93" customWidth="1"/>
    <col min="18" max="22" width="9.275" style="153" customWidth="1"/>
    <col min="23" max="23" width="9.275" style="93" customWidth="1"/>
    <col min="24" max="25" width="9.275" style="153" customWidth="1"/>
    <col min="26" max="26" width="9.275" style="93" customWidth="1"/>
    <col min="27" max="29" width="9.275" style="153" customWidth="1"/>
    <col min="30" max="30" width="9.275" style="93" customWidth="1"/>
    <col min="31" max="31" width="9.275" style="153" customWidth="1"/>
    <col min="32" max="32" width="9.275" style="93" customWidth="1"/>
    <col min="33" max="35" width="9.275" style="153" customWidth="1"/>
    <col min="36" max="40" width="9.275" style="93" customWidth="1"/>
    <col min="41" max="41" width="8.63333333333333" style="11" customWidth="1"/>
    <col min="42" max="42" width="8.63333333333333" style="93" customWidth="1"/>
    <col min="43" max="16384" width="9" style="1"/>
  </cols>
  <sheetData>
    <row r="1" s="1" customFormat="1" ht="45" customHeight="1" spans="1:42">
      <c r="A1" s="12" t="s">
        <v>295</v>
      </c>
      <c r="B1" s="12"/>
      <c r="C1" s="154"/>
      <c r="D1" s="13"/>
      <c r="E1" s="12"/>
      <c r="F1" s="12"/>
      <c r="G1" s="14"/>
      <c r="H1" s="12"/>
      <c r="I1" s="53"/>
      <c r="J1" s="54"/>
      <c r="K1" s="54"/>
      <c r="L1" s="54"/>
      <c r="M1" s="54"/>
      <c r="N1" s="107"/>
      <c r="O1" s="54"/>
      <c r="P1" s="55"/>
      <c r="Q1" s="114"/>
      <c r="R1" s="153"/>
      <c r="S1" s="153"/>
      <c r="T1" s="153"/>
      <c r="U1" s="153"/>
      <c r="V1" s="153"/>
      <c r="W1" s="93"/>
      <c r="X1" s="153"/>
      <c r="Y1" s="153"/>
      <c r="Z1" s="93"/>
      <c r="AA1" s="153"/>
      <c r="AB1" s="153"/>
      <c r="AC1" s="153"/>
      <c r="AD1" s="93"/>
      <c r="AE1" s="153"/>
      <c r="AF1" s="93"/>
      <c r="AG1" s="153"/>
      <c r="AH1" s="153"/>
      <c r="AI1" s="153"/>
      <c r="AJ1" s="93"/>
      <c r="AK1" s="93"/>
      <c r="AL1" s="93"/>
      <c r="AM1" s="93"/>
      <c r="AN1" s="93"/>
      <c r="AO1" s="11"/>
      <c r="AP1" s="93"/>
    </row>
    <row r="2" s="150" customFormat="1" ht="23.1" customHeight="1" spans="1:44">
      <c r="A2" s="95" t="s">
        <v>31</v>
      </c>
      <c r="B2" s="155">
        <f>'302槽型'!B2</f>
        <v>46023</v>
      </c>
      <c r="C2" s="156"/>
      <c r="D2" s="97" t="s">
        <v>32</v>
      </c>
      <c r="E2" s="19"/>
      <c r="F2" s="19"/>
      <c r="G2" s="20"/>
      <c r="H2" s="108" t="s">
        <v>33</v>
      </c>
      <c r="I2" s="56"/>
      <c r="J2" s="158"/>
      <c r="K2" s="158"/>
      <c r="L2" s="158"/>
      <c r="M2" s="158"/>
      <c r="N2" s="159"/>
      <c r="O2" s="158"/>
      <c r="P2" s="160"/>
      <c r="Q2" s="161"/>
      <c r="R2" s="160"/>
      <c r="S2" s="160"/>
      <c r="T2" s="160"/>
      <c r="U2" s="160"/>
      <c r="V2" s="160"/>
      <c r="W2" s="161"/>
      <c r="X2" s="160"/>
      <c r="Y2" s="160"/>
      <c r="Z2" s="161"/>
      <c r="AA2" s="160"/>
      <c r="AB2" s="160"/>
      <c r="AC2" s="160"/>
      <c r="AD2" s="161"/>
      <c r="AE2" s="160"/>
      <c r="AF2" s="161"/>
      <c r="AG2" s="160"/>
      <c r="AH2" s="160"/>
      <c r="AI2" s="160"/>
      <c r="AJ2" s="161"/>
      <c r="AK2" s="161"/>
      <c r="AL2" s="161"/>
      <c r="AM2" s="161"/>
      <c r="AN2" s="161"/>
      <c r="AO2" s="65"/>
      <c r="AP2" s="93"/>
      <c r="AQ2" s="165"/>
      <c r="AR2" s="165"/>
    </row>
    <row r="3" s="150" customFormat="1" ht="24.95" customHeight="1" spans="1:44">
      <c r="A3" s="98"/>
      <c r="B3" s="99"/>
      <c r="C3" s="157"/>
      <c r="D3" s="102" t="s">
        <v>34</v>
      </c>
      <c r="E3" s="26"/>
      <c r="F3" s="103"/>
      <c r="G3" s="28"/>
      <c r="H3" s="110" t="s">
        <v>35</v>
      </c>
      <c r="I3" s="59"/>
      <c r="J3" s="160"/>
      <c r="K3" s="160"/>
      <c r="L3" s="160"/>
      <c r="M3" s="160"/>
      <c r="N3" s="161"/>
      <c r="O3" s="160"/>
      <c r="P3" s="160"/>
      <c r="Q3" s="161"/>
      <c r="R3" s="160"/>
      <c r="S3" s="160"/>
      <c r="T3" s="160"/>
      <c r="U3" s="160"/>
      <c r="V3" s="160"/>
      <c r="W3" s="161"/>
      <c r="X3" s="160"/>
      <c r="Y3" s="160"/>
      <c r="Z3" s="161"/>
      <c r="AA3" s="160"/>
      <c r="AB3" s="160"/>
      <c r="AC3" s="160"/>
      <c r="AD3" s="161"/>
      <c r="AE3" s="160"/>
      <c r="AF3" s="161"/>
      <c r="AG3" s="160"/>
      <c r="AH3" s="160"/>
      <c r="AI3" s="160"/>
      <c r="AJ3" s="161"/>
      <c r="AK3" s="161"/>
      <c r="AL3" s="161"/>
      <c r="AM3" s="161"/>
      <c r="AN3" s="161"/>
      <c r="AO3" s="65"/>
      <c r="AP3" s="93"/>
      <c r="AQ3" s="165"/>
      <c r="AR3" s="165"/>
    </row>
    <row r="4" s="151" customFormat="1" ht="26.1" customHeight="1" spans="1:44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162">
        <f>'302槽型'!N4</f>
        <v>46027</v>
      </c>
      <c r="O4" s="60">
        <f>'302槽型'!O4</f>
        <v>46028</v>
      </c>
      <c r="P4" s="60">
        <f>'302槽型'!P4</f>
        <v>46029</v>
      </c>
      <c r="Q4" s="162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162">
        <f>'302槽型'!W4</f>
        <v>46036</v>
      </c>
      <c r="X4" s="60">
        <f>'302槽型'!X4</f>
        <v>46037</v>
      </c>
      <c r="Y4" s="60">
        <f>'302槽型'!Y4</f>
        <v>46038</v>
      </c>
      <c r="Z4" s="162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162">
        <f>'302槽型'!AD4</f>
        <v>46043</v>
      </c>
      <c r="AE4" s="60">
        <f>'302槽型'!AE4</f>
        <v>46044</v>
      </c>
      <c r="AF4" s="162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162">
        <f>'302槽型'!AJ4</f>
        <v>46049</v>
      </c>
      <c r="AK4" s="162">
        <f>'302槽型'!AK4</f>
        <v>46050</v>
      </c>
      <c r="AL4" s="162">
        <f>'302槽型'!AL4</f>
        <v>46051</v>
      </c>
      <c r="AM4" s="162">
        <f>'302槽型'!AM4</f>
        <v>46052</v>
      </c>
      <c r="AN4" s="162">
        <f>'302槽型'!AN4</f>
        <v>46053</v>
      </c>
      <c r="AO4" s="66"/>
      <c r="AP4" s="166"/>
      <c r="AQ4" s="99" t="s">
        <v>296</v>
      </c>
      <c r="AR4" s="99"/>
    </row>
    <row r="5" s="151" customFormat="1" ht="18.95" customHeight="1" spans="1:44">
      <c r="A5" s="33">
        <f>MAX(A$4:$A4)+1</f>
        <v>1</v>
      </c>
      <c r="B5" s="32" t="s">
        <v>412</v>
      </c>
      <c r="C5" s="35" t="s">
        <v>413</v>
      </c>
      <c r="D5" s="47" t="s">
        <v>44</v>
      </c>
      <c r="E5" s="37">
        <v>34</v>
      </c>
      <c r="F5" s="48" t="s">
        <v>45</v>
      </c>
      <c r="G5" s="39">
        <f t="shared" ref="G5:G9" si="0">E5+I5-I6</f>
        <v>34</v>
      </c>
      <c r="H5" s="40" t="s">
        <v>46</v>
      </c>
      <c r="I5" s="40">
        <f t="shared" ref="I5:I18" si="1">SUM(J5:AO5)</f>
        <v>0</v>
      </c>
      <c r="J5" s="163"/>
      <c r="K5" s="163"/>
      <c r="L5" s="163"/>
      <c r="M5" s="163"/>
      <c r="N5" s="164"/>
      <c r="O5" s="163"/>
      <c r="P5" s="163"/>
      <c r="Q5" s="164"/>
      <c r="R5" s="163"/>
      <c r="S5" s="163"/>
      <c r="T5" s="163"/>
      <c r="U5" s="163"/>
      <c r="V5" s="163"/>
      <c r="W5" s="164"/>
      <c r="X5" s="163"/>
      <c r="Y5" s="163"/>
      <c r="Z5" s="164"/>
      <c r="AA5" s="163"/>
      <c r="AB5" s="163"/>
      <c r="AC5" s="163"/>
      <c r="AD5" s="164"/>
      <c r="AE5" s="163"/>
      <c r="AF5" s="164"/>
      <c r="AG5" s="163"/>
      <c r="AH5" s="163"/>
      <c r="AI5" s="163"/>
      <c r="AJ5" s="164"/>
      <c r="AK5" s="164"/>
      <c r="AL5" s="164"/>
      <c r="AM5" s="164"/>
      <c r="AN5" s="164"/>
      <c r="AO5" s="67"/>
      <c r="AP5" s="166"/>
      <c r="AQ5" s="99"/>
      <c r="AR5" s="99"/>
    </row>
    <row r="6" s="152" customFormat="1" ht="18.95" customHeight="1" spans="1:44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160"/>
      <c r="K6" s="160"/>
      <c r="L6" s="160"/>
      <c r="M6" s="160"/>
      <c r="N6" s="161"/>
      <c r="O6" s="160"/>
      <c r="P6" s="160"/>
      <c r="Q6" s="161"/>
      <c r="R6" s="160"/>
      <c r="S6" s="160"/>
      <c r="T6" s="160"/>
      <c r="U6" s="160"/>
      <c r="V6" s="160"/>
      <c r="W6" s="161"/>
      <c r="X6" s="160"/>
      <c r="Y6" s="160"/>
      <c r="Z6" s="161"/>
      <c r="AA6" s="160"/>
      <c r="AB6" s="160"/>
      <c r="AC6" s="160"/>
      <c r="AD6" s="161"/>
      <c r="AE6" s="160"/>
      <c r="AF6" s="161"/>
      <c r="AG6" s="160"/>
      <c r="AH6" s="160"/>
      <c r="AI6" s="160"/>
      <c r="AJ6" s="161"/>
      <c r="AK6" s="161"/>
      <c r="AL6" s="161"/>
      <c r="AM6" s="161"/>
      <c r="AN6" s="161"/>
      <c r="AO6" s="65"/>
      <c r="AP6" s="167"/>
      <c r="AQ6" s="32"/>
      <c r="AR6" s="32"/>
    </row>
    <row r="7" s="151" customFormat="1" ht="18.95" customHeight="1" spans="1:44">
      <c r="A7" s="33">
        <f>MAX(A$4:$A6)+1</f>
        <v>2</v>
      </c>
      <c r="B7" s="32" t="s">
        <v>412</v>
      </c>
      <c r="C7" s="35" t="s">
        <v>414</v>
      </c>
      <c r="D7" s="47" t="s">
        <v>44</v>
      </c>
      <c r="E7" s="37">
        <v>210</v>
      </c>
      <c r="F7" s="48" t="s">
        <v>45</v>
      </c>
      <c r="G7" s="39">
        <f t="shared" si="0"/>
        <v>210</v>
      </c>
      <c r="H7" s="40" t="s">
        <v>46</v>
      </c>
      <c r="I7" s="40">
        <f t="shared" si="1"/>
        <v>0</v>
      </c>
      <c r="J7" s="163"/>
      <c r="K7" s="163"/>
      <c r="L7" s="163"/>
      <c r="M7" s="163"/>
      <c r="N7" s="164"/>
      <c r="O7" s="163"/>
      <c r="P7" s="163"/>
      <c r="Q7" s="164"/>
      <c r="R7" s="163"/>
      <c r="S7" s="163"/>
      <c r="T7" s="163"/>
      <c r="U7" s="163"/>
      <c r="V7" s="163"/>
      <c r="W7" s="164"/>
      <c r="X7" s="163"/>
      <c r="Y7" s="163"/>
      <c r="Z7" s="164"/>
      <c r="AA7" s="163"/>
      <c r="AB7" s="163"/>
      <c r="AC7" s="163"/>
      <c r="AD7" s="164"/>
      <c r="AE7" s="163"/>
      <c r="AF7" s="164"/>
      <c r="AG7" s="163"/>
      <c r="AH7" s="163"/>
      <c r="AI7" s="163"/>
      <c r="AJ7" s="164"/>
      <c r="AK7" s="164"/>
      <c r="AL7" s="164"/>
      <c r="AM7" s="164"/>
      <c r="AN7" s="164"/>
      <c r="AO7" s="67"/>
      <c r="AP7" s="166"/>
      <c r="AQ7" s="99"/>
      <c r="AR7" s="99"/>
    </row>
    <row r="8" s="152" customFormat="1" ht="18.95" customHeight="1" spans="1:44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160"/>
      <c r="K8" s="160"/>
      <c r="L8" s="160"/>
      <c r="M8" s="160"/>
      <c r="N8" s="161"/>
      <c r="O8" s="160"/>
      <c r="P8" s="160"/>
      <c r="Q8" s="161"/>
      <c r="R8" s="160"/>
      <c r="S8" s="160"/>
      <c r="T8" s="160"/>
      <c r="U8" s="160"/>
      <c r="V8" s="160"/>
      <c r="W8" s="161"/>
      <c r="X8" s="160"/>
      <c r="Y8" s="160"/>
      <c r="Z8" s="161"/>
      <c r="AA8" s="160"/>
      <c r="AB8" s="160"/>
      <c r="AC8" s="160"/>
      <c r="AD8" s="161"/>
      <c r="AE8" s="160"/>
      <c r="AF8" s="161"/>
      <c r="AG8" s="160"/>
      <c r="AH8" s="160"/>
      <c r="AI8" s="160"/>
      <c r="AJ8" s="161"/>
      <c r="AK8" s="161"/>
      <c r="AL8" s="161"/>
      <c r="AM8" s="161"/>
      <c r="AN8" s="161"/>
      <c r="AO8" s="65"/>
      <c r="AP8" s="167"/>
      <c r="AQ8" s="32"/>
      <c r="AR8" s="32"/>
    </row>
    <row r="9" s="151" customFormat="1" ht="18.95" customHeight="1" spans="1:44">
      <c r="A9" s="33">
        <f>MAX(A$4:$A8)+1</f>
        <v>3</v>
      </c>
      <c r="B9" s="32" t="s">
        <v>412</v>
      </c>
      <c r="C9" s="35" t="s">
        <v>415</v>
      </c>
      <c r="D9" s="47" t="s">
        <v>44</v>
      </c>
      <c r="E9" s="37">
        <v>44</v>
      </c>
      <c r="F9" s="48" t="s">
        <v>45</v>
      </c>
      <c r="G9" s="39">
        <f t="shared" si="0"/>
        <v>44</v>
      </c>
      <c r="H9" s="40" t="s">
        <v>46</v>
      </c>
      <c r="I9" s="40">
        <f t="shared" si="1"/>
        <v>0</v>
      </c>
      <c r="J9" s="163"/>
      <c r="K9" s="163"/>
      <c r="L9" s="163"/>
      <c r="M9" s="163"/>
      <c r="N9" s="164"/>
      <c r="O9" s="163"/>
      <c r="P9" s="163"/>
      <c r="Q9" s="164"/>
      <c r="R9" s="163"/>
      <c r="S9" s="163"/>
      <c r="T9" s="163"/>
      <c r="U9" s="163"/>
      <c r="V9" s="163"/>
      <c r="W9" s="164"/>
      <c r="X9" s="163"/>
      <c r="Y9" s="163"/>
      <c r="Z9" s="164"/>
      <c r="AA9" s="163"/>
      <c r="AB9" s="163"/>
      <c r="AC9" s="163"/>
      <c r="AD9" s="164"/>
      <c r="AE9" s="163"/>
      <c r="AF9" s="164"/>
      <c r="AG9" s="163"/>
      <c r="AH9" s="163"/>
      <c r="AI9" s="163"/>
      <c r="AJ9" s="164"/>
      <c r="AK9" s="164"/>
      <c r="AL9" s="164"/>
      <c r="AM9" s="164"/>
      <c r="AN9" s="164"/>
      <c r="AO9" s="67"/>
      <c r="AP9" s="166"/>
      <c r="AQ9" s="99"/>
      <c r="AR9" s="99"/>
    </row>
    <row r="10" s="152" customFormat="1" ht="18.95" customHeight="1" spans="1:44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160"/>
      <c r="K10" s="160"/>
      <c r="L10" s="160"/>
      <c r="M10" s="160"/>
      <c r="N10" s="161"/>
      <c r="O10" s="160"/>
      <c r="P10" s="160"/>
      <c r="Q10" s="161"/>
      <c r="R10" s="160"/>
      <c r="S10" s="160"/>
      <c r="T10" s="160"/>
      <c r="U10" s="160"/>
      <c r="V10" s="160"/>
      <c r="W10" s="161"/>
      <c r="X10" s="160"/>
      <c r="Y10" s="160"/>
      <c r="Z10" s="161"/>
      <c r="AA10" s="160"/>
      <c r="AB10" s="160"/>
      <c r="AC10" s="160"/>
      <c r="AD10" s="161"/>
      <c r="AE10" s="160"/>
      <c r="AF10" s="161"/>
      <c r="AG10" s="160"/>
      <c r="AH10" s="160"/>
      <c r="AI10" s="160"/>
      <c r="AJ10" s="161"/>
      <c r="AK10" s="161"/>
      <c r="AL10" s="161"/>
      <c r="AM10" s="161"/>
      <c r="AN10" s="161"/>
      <c r="AO10" s="65"/>
      <c r="AP10" s="167"/>
      <c r="AQ10" s="32"/>
      <c r="AR10" s="32"/>
    </row>
    <row r="11" s="151" customFormat="1" ht="18.95" customHeight="1" spans="1:44">
      <c r="A11" s="33">
        <f>MAX(A$4:$A10)+1</f>
        <v>4</v>
      </c>
      <c r="B11" s="32" t="s">
        <v>412</v>
      </c>
      <c r="C11" s="35" t="s">
        <v>257</v>
      </c>
      <c r="D11" s="47" t="s">
        <v>44</v>
      </c>
      <c r="E11" s="37">
        <v>4</v>
      </c>
      <c r="F11" s="48" t="s">
        <v>45</v>
      </c>
      <c r="G11" s="39">
        <f t="shared" ref="G11:G15" si="2">E11+I11-I12</f>
        <v>4</v>
      </c>
      <c r="H11" s="40" t="s">
        <v>46</v>
      </c>
      <c r="I11" s="40">
        <f t="shared" si="1"/>
        <v>0</v>
      </c>
      <c r="J11" s="163"/>
      <c r="K11" s="163"/>
      <c r="L11" s="163"/>
      <c r="M11" s="163"/>
      <c r="N11" s="164"/>
      <c r="O11" s="163"/>
      <c r="P11" s="163"/>
      <c r="Q11" s="164"/>
      <c r="R11" s="163"/>
      <c r="S11" s="163"/>
      <c r="T11" s="163"/>
      <c r="U11" s="163"/>
      <c r="V11" s="163"/>
      <c r="W11" s="164"/>
      <c r="X11" s="163"/>
      <c r="Y11" s="163"/>
      <c r="Z11" s="164"/>
      <c r="AA11" s="163"/>
      <c r="AB11" s="163"/>
      <c r="AC11" s="163"/>
      <c r="AD11" s="164"/>
      <c r="AE11" s="163"/>
      <c r="AF11" s="164"/>
      <c r="AG11" s="163"/>
      <c r="AH11" s="163"/>
      <c r="AI11" s="163"/>
      <c r="AJ11" s="164"/>
      <c r="AK11" s="164"/>
      <c r="AL11" s="164"/>
      <c r="AM11" s="164"/>
      <c r="AN11" s="164"/>
      <c r="AO11" s="67"/>
      <c r="AP11" s="166"/>
      <c r="AQ11" s="99"/>
      <c r="AR11" s="99"/>
    </row>
    <row r="12" s="152" customFormat="1" ht="18.95" customHeight="1" spans="1:44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160"/>
      <c r="K12" s="160"/>
      <c r="L12" s="160"/>
      <c r="M12" s="160"/>
      <c r="N12" s="161"/>
      <c r="O12" s="160"/>
      <c r="P12" s="160"/>
      <c r="Q12" s="161"/>
      <c r="R12" s="160"/>
      <c r="S12" s="160"/>
      <c r="T12" s="160"/>
      <c r="U12" s="160"/>
      <c r="V12" s="160"/>
      <c r="W12" s="161"/>
      <c r="X12" s="160"/>
      <c r="Y12" s="160"/>
      <c r="Z12" s="161"/>
      <c r="AA12" s="160"/>
      <c r="AB12" s="160"/>
      <c r="AC12" s="160"/>
      <c r="AD12" s="161"/>
      <c r="AE12" s="160"/>
      <c r="AF12" s="161"/>
      <c r="AG12" s="160"/>
      <c r="AH12" s="160"/>
      <c r="AI12" s="160"/>
      <c r="AJ12" s="161"/>
      <c r="AK12" s="161"/>
      <c r="AL12" s="161"/>
      <c r="AM12" s="161"/>
      <c r="AN12" s="161"/>
      <c r="AO12" s="65"/>
      <c r="AP12" s="167"/>
      <c r="AQ12" s="32"/>
      <c r="AR12" s="32"/>
    </row>
    <row r="13" s="151" customFormat="1" ht="18" customHeight="1" spans="1:44">
      <c r="A13" s="33">
        <f>MAX(A$4:$A12)+1</f>
        <v>5</v>
      </c>
      <c r="B13" s="32" t="s">
        <v>412</v>
      </c>
      <c r="C13" s="35" t="s">
        <v>416</v>
      </c>
      <c r="D13" s="47" t="s">
        <v>44</v>
      </c>
      <c r="E13" s="37">
        <v>19</v>
      </c>
      <c r="F13" s="48" t="s">
        <v>45</v>
      </c>
      <c r="G13" s="39">
        <f t="shared" si="2"/>
        <v>19</v>
      </c>
      <c r="H13" s="40" t="s">
        <v>46</v>
      </c>
      <c r="I13" s="40">
        <f t="shared" si="1"/>
        <v>0</v>
      </c>
      <c r="J13" s="163"/>
      <c r="K13" s="163"/>
      <c r="L13" s="163"/>
      <c r="M13" s="163"/>
      <c r="N13" s="164"/>
      <c r="O13" s="163"/>
      <c r="P13" s="163"/>
      <c r="Q13" s="164"/>
      <c r="R13" s="163"/>
      <c r="S13" s="163"/>
      <c r="T13" s="163"/>
      <c r="U13" s="163"/>
      <c r="V13" s="163"/>
      <c r="W13" s="164"/>
      <c r="X13" s="163"/>
      <c r="Y13" s="163"/>
      <c r="Z13" s="164"/>
      <c r="AA13" s="163"/>
      <c r="AB13" s="163"/>
      <c r="AC13" s="163"/>
      <c r="AD13" s="164"/>
      <c r="AE13" s="163"/>
      <c r="AF13" s="164"/>
      <c r="AG13" s="163"/>
      <c r="AH13" s="163"/>
      <c r="AI13" s="163"/>
      <c r="AJ13" s="164"/>
      <c r="AK13" s="164"/>
      <c r="AL13" s="164"/>
      <c r="AM13" s="164"/>
      <c r="AN13" s="164"/>
      <c r="AO13" s="67"/>
      <c r="AP13" s="166"/>
      <c r="AQ13" s="99"/>
      <c r="AR13" s="99"/>
    </row>
    <row r="14" s="152" customFormat="1" ht="18" customHeight="1" spans="1:44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160"/>
      <c r="K14" s="160"/>
      <c r="L14" s="160"/>
      <c r="M14" s="160"/>
      <c r="N14" s="161"/>
      <c r="O14" s="160"/>
      <c r="P14" s="160"/>
      <c r="Q14" s="161"/>
      <c r="R14" s="160"/>
      <c r="S14" s="160"/>
      <c r="T14" s="160"/>
      <c r="U14" s="160"/>
      <c r="V14" s="160"/>
      <c r="W14" s="161"/>
      <c r="X14" s="160"/>
      <c r="Y14" s="160"/>
      <c r="Z14" s="161"/>
      <c r="AA14" s="160"/>
      <c r="AB14" s="160"/>
      <c r="AC14" s="160"/>
      <c r="AD14" s="161"/>
      <c r="AE14" s="160"/>
      <c r="AF14" s="161"/>
      <c r="AG14" s="160"/>
      <c r="AH14" s="160"/>
      <c r="AI14" s="160"/>
      <c r="AJ14" s="161"/>
      <c r="AK14" s="161"/>
      <c r="AL14" s="161"/>
      <c r="AM14" s="161"/>
      <c r="AN14" s="161"/>
      <c r="AO14" s="65"/>
      <c r="AP14" s="167"/>
      <c r="AQ14" s="32"/>
      <c r="AR14" s="32"/>
    </row>
    <row r="15" s="151" customFormat="1" ht="18" customHeight="1" spans="1:44">
      <c r="A15" s="33">
        <f>MAX(A$4:$A14)+1</f>
        <v>6</v>
      </c>
      <c r="B15" s="32" t="s">
        <v>412</v>
      </c>
      <c r="C15" s="35" t="s">
        <v>417</v>
      </c>
      <c r="D15" s="47" t="s">
        <v>44</v>
      </c>
      <c r="E15" s="37">
        <v>69</v>
      </c>
      <c r="F15" s="48" t="s">
        <v>45</v>
      </c>
      <c r="G15" s="39">
        <f t="shared" si="2"/>
        <v>69</v>
      </c>
      <c r="H15" s="40" t="s">
        <v>46</v>
      </c>
      <c r="I15" s="40">
        <f t="shared" si="1"/>
        <v>0</v>
      </c>
      <c r="J15" s="163"/>
      <c r="K15" s="163"/>
      <c r="L15" s="163"/>
      <c r="M15" s="163"/>
      <c r="N15" s="164"/>
      <c r="O15" s="163"/>
      <c r="P15" s="163"/>
      <c r="Q15" s="164"/>
      <c r="R15" s="163"/>
      <c r="S15" s="163"/>
      <c r="T15" s="163"/>
      <c r="U15" s="163"/>
      <c r="V15" s="163"/>
      <c r="W15" s="164"/>
      <c r="X15" s="163"/>
      <c r="Y15" s="163"/>
      <c r="Z15" s="164"/>
      <c r="AA15" s="163"/>
      <c r="AB15" s="163"/>
      <c r="AC15" s="163"/>
      <c r="AD15" s="164"/>
      <c r="AE15" s="163"/>
      <c r="AF15" s="164"/>
      <c r="AG15" s="163"/>
      <c r="AH15" s="163"/>
      <c r="AI15" s="163"/>
      <c r="AJ15" s="164"/>
      <c r="AK15" s="164"/>
      <c r="AL15" s="164"/>
      <c r="AM15" s="164"/>
      <c r="AN15" s="164"/>
      <c r="AO15" s="67"/>
      <c r="AP15" s="166"/>
      <c r="AQ15" s="99"/>
      <c r="AR15" s="99"/>
    </row>
    <row r="16" s="152" customFormat="1" ht="18" customHeight="1" spans="1:44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160"/>
      <c r="K16" s="160"/>
      <c r="L16" s="160"/>
      <c r="M16" s="160"/>
      <c r="N16" s="161"/>
      <c r="O16" s="160"/>
      <c r="P16" s="160"/>
      <c r="Q16" s="161"/>
      <c r="R16" s="160"/>
      <c r="S16" s="160"/>
      <c r="T16" s="160"/>
      <c r="U16" s="160"/>
      <c r="V16" s="160"/>
      <c r="W16" s="161"/>
      <c r="X16" s="160"/>
      <c r="Y16" s="160"/>
      <c r="Z16" s="161"/>
      <c r="AA16" s="160"/>
      <c r="AB16" s="160"/>
      <c r="AC16" s="160"/>
      <c r="AD16" s="161"/>
      <c r="AE16" s="160"/>
      <c r="AF16" s="161"/>
      <c r="AG16" s="160"/>
      <c r="AH16" s="160"/>
      <c r="AI16" s="160"/>
      <c r="AJ16" s="161"/>
      <c r="AK16" s="161"/>
      <c r="AL16" s="161"/>
      <c r="AM16" s="161"/>
      <c r="AN16" s="161"/>
      <c r="AO16" s="65"/>
      <c r="AP16" s="167"/>
      <c r="AQ16" s="32"/>
      <c r="AR16" s="32"/>
    </row>
    <row r="17" s="151" customFormat="1" ht="18.95" customHeight="1" spans="1:44">
      <c r="A17" s="33">
        <f>MAX(A$4:$A16)+1</f>
        <v>7</v>
      </c>
      <c r="B17" s="32" t="s">
        <v>412</v>
      </c>
      <c r="C17" s="35" t="s">
        <v>418</v>
      </c>
      <c r="D17" s="47" t="s">
        <v>44</v>
      </c>
      <c r="E17" s="37">
        <v>21</v>
      </c>
      <c r="F17" s="48" t="s">
        <v>45</v>
      </c>
      <c r="G17" s="39">
        <f t="shared" ref="G17:G21" si="3">E17+I17-I18</f>
        <v>21</v>
      </c>
      <c r="H17" s="40" t="s">
        <v>46</v>
      </c>
      <c r="I17" s="40">
        <f t="shared" si="1"/>
        <v>0</v>
      </c>
      <c r="J17" s="163"/>
      <c r="K17" s="163"/>
      <c r="L17" s="163"/>
      <c r="M17" s="163"/>
      <c r="N17" s="164"/>
      <c r="O17" s="163"/>
      <c r="P17" s="163"/>
      <c r="Q17" s="164"/>
      <c r="R17" s="163"/>
      <c r="S17" s="163"/>
      <c r="T17" s="163"/>
      <c r="U17" s="163"/>
      <c r="V17" s="163"/>
      <c r="W17" s="164"/>
      <c r="X17" s="163"/>
      <c r="Y17" s="163"/>
      <c r="Z17" s="164"/>
      <c r="AA17" s="163"/>
      <c r="AB17" s="163"/>
      <c r="AC17" s="163"/>
      <c r="AD17" s="164"/>
      <c r="AE17" s="163"/>
      <c r="AF17" s="164"/>
      <c r="AG17" s="163"/>
      <c r="AH17" s="163"/>
      <c r="AI17" s="163"/>
      <c r="AJ17" s="164"/>
      <c r="AK17" s="164"/>
      <c r="AL17" s="164"/>
      <c r="AM17" s="164"/>
      <c r="AN17" s="164"/>
      <c r="AO17" s="67"/>
      <c r="AP17" s="166"/>
      <c r="AQ17" s="99"/>
      <c r="AR17" s="99"/>
    </row>
    <row r="18" s="152" customFormat="1" ht="18.95" customHeight="1" spans="1:44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160"/>
      <c r="K18" s="160"/>
      <c r="L18" s="160"/>
      <c r="M18" s="160"/>
      <c r="N18" s="161"/>
      <c r="O18" s="160"/>
      <c r="P18" s="160"/>
      <c r="Q18" s="161"/>
      <c r="R18" s="160"/>
      <c r="S18" s="160"/>
      <c r="T18" s="160"/>
      <c r="U18" s="160"/>
      <c r="V18" s="160"/>
      <c r="W18" s="161"/>
      <c r="X18" s="160"/>
      <c r="Y18" s="160"/>
      <c r="Z18" s="161"/>
      <c r="AA18" s="160"/>
      <c r="AB18" s="160"/>
      <c r="AC18" s="160"/>
      <c r="AD18" s="161"/>
      <c r="AE18" s="160"/>
      <c r="AF18" s="161"/>
      <c r="AG18" s="160"/>
      <c r="AH18" s="160"/>
      <c r="AI18" s="160"/>
      <c r="AJ18" s="161"/>
      <c r="AK18" s="161"/>
      <c r="AL18" s="161"/>
      <c r="AM18" s="161"/>
      <c r="AN18" s="161"/>
      <c r="AO18" s="65"/>
      <c r="AP18" s="167"/>
      <c r="AQ18" s="32"/>
      <c r="AR18" s="32"/>
    </row>
    <row r="19" s="151" customFormat="1" ht="18.95" customHeight="1" spans="1:44">
      <c r="A19" s="33">
        <f>MAX(A$4:$A18)+1</f>
        <v>8</v>
      </c>
      <c r="B19" s="32" t="s">
        <v>419</v>
      </c>
      <c r="C19" s="35" t="s">
        <v>420</v>
      </c>
      <c r="D19" s="47" t="s">
        <v>44</v>
      </c>
      <c r="E19" s="37">
        <v>165</v>
      </c>
      <c r="F19" s="48" t="s">
        <v>45</v>
      </c>
      <c r="G19" s="39">
        <f t="shared" si="3"/>
        <v>165</v>
      </c>
      <c r="H19" s="40" t="s">
        <v>46</v>
      </c>
      <c r="I19" s="40">
        <f t="shared" ref="I19:I82" si="4">SUM(J19:AO19)</f>
        <v>0</v>
      </c>
      <c r="J19" s="163"/>
      <c r="K19" s="163"/>
      <c r="L19" s="163"/>
      <c r="M19" s="163"/>
      <c r="N19" s="164"/>
      <c r="O19" s="163"/>
      <c r="P19" s="163"/>
      <c r="Q19" s="164"/>
      <c r="R19" s="163"/>
      <c r="S19" s="163"/>
      <c r="T19" s="163"/>
      <c r="U19" s="163"/>
      <c r="V19" s="163"/>
      <c r="W19" s="164"/>
      <c r="X19" s="163"/>
      <c r="Y19" s="163"/>
      <c r="Z19" s="164"/>
      <c r="AA19" s="163"/>
      <c r="AB19" s="163"/>
      <c r="AC19" s="163"/>
      <c r="AD19" s="164"/>
      <c r="AE19" s="163"/>
      <c r="AF19" s="164"/>
      <c r="AG19" s="163"/>
      <c r="AH19" s="163"/>
      <c r="AI19" s="163"/>
      <c r="AJ19" s="164"/>
      <c r="AK19" s="164"/>
      <c r="AL19" s="164"/>
      <c r="AM19" s="164"/>
      <c r="AN19" s="164"/>
      <c r="AO19" s="67"/>
      <c r="AP19" s="166"/>
      <c r="AQ19" s="99"/>
      <c r="AR19" s="99"/>
    </row>
    <row r="20" s="152" customFormat="1" ht="18.95" customHeight="1" spans="1:44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4"/>
        <v>0</v>
      </c>
      <c r="J20" s="160"/>
      <c r="K20" s="160"/>
      <c r="L20" s="160"/>
      <c r="M20" s="160"/>
      <c r="N20" s="161"/>
      <c r="O20" s="160"/>
      <c r="P20" s="160"/>
      <c r="Q20" s="161"/>
      <c r="R20" s="160"/>
      <c r="S20" s="160"/>
      <c r="T20" s="160"/>
      <c r="U20" s="160"/>
      <c r="V20" s="160"/>
      <c r="W20" s="161"/>
      <c r="X20" s="160"/>
      <c r="Y20" s="160"/>
      <c r="Z20" s="161"/>
      <c r="AA20" s="160"/>
      <c r="AB20" s="160"/>
      <c r="AC20" s="160"/>
      <c r="AD20" s="161"/>
      <c r="AE20" s="160"/>
      <c r="AF20" s="161"/>
      <c r="AG20" s="160"/>
      <c r="AH20" s="160"/>
      <c r="AI20" s="160"/>
      <c r="AJ20" s="161"/>
      <c r="AK20" s="161"/>
      <c r="AL20" s="161"/>
      <c r="AM20" s="161"/>
      <c r="AN20" s="161"/>
      <c r="AO20" s="65"/>
      <c r="AP20" s="167"/>
      <c r="AQ20" s="32"/>
      <c r="AR20" s="32"/>
    </row>
    <row r="21" s="151" customFormat="1" ht="18.95" customHeight="1" spans="1:44">
      <c r="A21" s="33">
        <f>MAX(A$4:$A20)+1</f>
        <v>9</v>
      </c>
      <c r="B21" s="32" t="s">
        <v>419</v>
      </c>
      <c r="C21" s="35" t="s">
        <v>421</v>
      </c>
      <c r="D21" s="47" t="s">
        <v>44</v>
      </c>
      <c r="E21" s="37">
        <v>322</v>
      </c>
      <c r="F21" s="48" t="s">
        <v>45</v>
      </c>
      <c r="G21" s="39">
        <f t="shared" si="3"/>
        <v>322</v>
      </c>
      <c r="H21" s="40" t="s">
        <v>46</v>
      </c>
      <c r="I21" s="40">
        <f t="shared" si="4"/>
        <v>0</v>
      </c>
      <c r="J21" s="163"/>
      <c r="K21" s="163"/>
      <c r="L21" s="163"/>
      <c r="M21" s="163"/>
      <c r="N21" s="164"/>
      <c r="O21" s="163"/>
      <c r="P21" s="163"/>
      <c r="Q21" s="164"/>
      <c r="R21" s="163"/>
      <c r="S21" s="163"/>
      <c r="T21" s="163"/>
      <c r="U21" s="163"/>
      <c r="V21" s="163"/>
      <c r="W21" s="164"/>
      <c r="X21" s="163"/>
      <c r="Y21" s="163"/>
      <c r="Z21" s="164"/>
      <c r="AA21" s="163"/>
      <c r="AB21" s="163"/>
      <c r="AC21" s="163"/>
      <c r="AD21" s="164"/>
      <c r="AE21" s="163"/>
      <c r="AF21" s="164"/>
      <c r="AG21" s="163"/>
      <c r="AH21" s="163"/>
      <c r="AI21" s="163"/>
      <c r="AJ21" s="164"/>
      <c r="AK21" s="164"/>
      <c r="AL21" s="164"/>
      <c r="AM21" s="164"/>
      <c r="AN21" s="164"/>
      <c r="AO21" s="67"/>
      <c r="AP21" s="166"/>
      <c r="AQ21" s="99"/>
      <c r="AR21" s="99"/>
    </row>
    <row r="22" s="152" customFormat="1" ht="18.95" customHeight="1" spans="1:44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0</v>
      </c>
      <c r="J22" s="160"/>
      <c r="K22" s="160"/>
      <c r="L22" s="160"/>
      <c r="M22" s="160"/>
      <c r="N22" s="161"/>
      <c r="O22" s="160"/>
      <c r="P22" s="160"/>
      <c r="Q22" s="161"/>
      <c r="R22" s="160"/>
      <c r="S22" s="160"/>
      <c r="T22" s="160"/>
      <c r="U22" s="160"/>
      <c r="V22" s="160"/>
      <c r="W22" s="161"/>
      <c r="X22" s="160"/>
      <c r="Y22" s="160"/>
      <c r="Z22" s="161"/>
      <c r="AA22" s="160"/>
      <c r="AB22" s="160"/>
      <c r="AC22" s="160"/>
      <c r="AD22" s="161"/>
      <c r="AE22" s="160"/>
      <c r="AF22" s="161"/>
      <c r="AG22" s="160"/>
      <c r="AH22" s="160"/>
      <c r="AI22" s="160"/>
      <c r="AJ22" s="161"/>
      <c r="AK22" s="161"/>
      <c r="AL22" s="161"/>
      <c r="AM22" s="161"/>
      <c r="AN22" s="161"/>
      <c r="AO22" s="65"/>
      <c r="AP22" s="167"/>
      <c r="AQ22" s="32"/>
      <c r="AR22" s="32"/>
    </row>
    <row r="23" s="151" customFormat="1" ht="18" customHeight="1" spans="1:44">
      <c r="A23" s="33">
        <f>MAX(A$4:$A22)+1</f>
        <v>10</v>
      </c>
      <c r="B23" s="32" t="s">
        <v>419</v>
      </c>
      <c r="C23" s="35" t="s">
        <v>422</v>
      </c>
      <c r="D23" s="47" t="s">
        <v>44</v>
      </c>
      <c r="E23" s="37">
        <v>449</v>
      </c>
      <c r="F23" s="48" t="s">
        <v>45</v>
      </c>
      <c r="G23" s="39">
        <f t="shared" ref="G23:G27" si="5">E23+I23-I24</f>
        <v>449</v>
      </c>
      <c r="H23" s="40" t="s">
        <v>46</v>
      </c>
      <c r="I23" s="40">
        <f t="shared" si="4"/>
        <v>0</v>
      </c>
      <c r="J23" s="163"/>
      <c r="K23" s="163"/>
      <c r="L23" s="163"/>
      <c r="M23" s="163"/>
      <c r="N23" s="164"/>
      <c r="O23" s="163"/>
      <c r="P23" s="163"/>
      <c r="Q23" s="164"/>
      <c r="R23" s="163"/>
      <c r="S23" s="163"/>
      <c r="T23" s="163"/>
      <c r="U23" s="163"/>
      <c r="V23" s="163"/>
      <c r="W23" s="164"/>
      <c r="X23" s="163"/>
      <c r="Y23" s="163"/>
      <c r="Z23" s="164"/>
      <c r="AA23" s="163"/>
      <c r="AB23" s="163"/>
      <c r="AC23" s="163"/>
      <c r="AD23" s="164"/>
      <c r="AE23" s="163"/>
      <c r="AF23" s="164"/>
      <c r="AG23" s="163"/>
      <c r="AH23" s="163"/>
      <c r="AI23" s="163"/>
      <c r="AJ23" s="164"/>
      <c r="AK23" s="164"/>
      <c r="AL23" s="164"/>
      <c r="AM23" s="164"/>
      <c r="AN23" s="164"/>
      <c r="AO23" s="67"/>
      <c r="AP23" s="166"/>
      <c r="AQ23" s="99"/>
      <c r="AR23" s="99"/>
    </row>
    <row r="24" s="152" customFormat="1" ht="24" customHeight="1" spans="1:44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160"/>
      <c r="K24" s="160"/>
      <c r="L24" s="160"/>
      <c r="M24" s="160"/>
      <c r="N24" s="161"/>
      <c r="O24" s="160"/>
      <c r="P24" s="160"/>
      <c r="Q24" s="161"/>
      <c r="R24" s="160"/>
      <c r="S24" s="160"/>
      <c r="T24" s="160"/>
      <c r="U24" s="160"/>
      <c r="V24" s="160"/>
      <c r="W24" s="161"/>
      <c r="X24" s="160"/>
      <c r="Y24" s="160"/>
      <c r="Z24" s="161"/>
      <c r="AA24" s="160"/>
      <c r="AB24" s="160"/>
      <c r="AC24" s="160"/>
      <c r="AD24" s="161"/>
      <c r="AE24" s="160"/>
      <c r="AF24" s="161"/>
      <c r="AG24" s="160"/>
      <c r="AH24" s="160"/>
      <c r="AI24" s="160"/>
      <c r="AJ24" s="161"/>
      <c r="AK24" s="161"/>
      <c r="AL24" s="161"/>
      <c r="AM24" s="161"/>
      <c r="AN24" s="161"/>
      <c r="AO24" s="65"/>
      <c r="AP24" s="167"/>
      <c r="AQ24" s="32"/>
      <c r="AR24" s="32"/>
    </row>
    <row r="25" s="151" customFormat="1" ht="18.95" customHeight="1" spans="1:44">
      <c r="A25" s="33">
        <f>MAX(A$4:$A24)+1</f>
        <v>11</v>
      </c>
      <c r="B25" s="32" t="s">
        <v>423</v>
      </c>
      <c r="C25" s="35" t="s">
        <v>424</v>
      </c>
      <c r="D25" s="47" t="s">
        <v>44</v>
      </c>
      <c r="E25" s="37">
        <v>934</v>
      </c>
      <c r="F25" s="48" t="s">
        <v>45</v>
      </c>
      <c r="G25" s="39">
        <f t="shared" si="5"/>
        <v>929</v>
      </c>
      <c r="H25" s="40" t="s">
        <v>46</v>
      </c>
      <c r="I25" s="40">
        <f t="shared" si="4"/>
        <v>0</v>
      </c>
      <c r="J25" s="163"/>
      <c r="K25" s="163"/>
      <c r="L25" s="163"/>
      <c r="M25" s="163"/>
      <c r="N25" s="164"/>
      <c r="O25" s="163"/>
      <c r="P25" s="163"/>
      <c r="Q25" s="164"/>
      <c r="R25" s="163"/>
      <c r="S25" s="163"/>
      <c r="T25" s="163"/>
      <c r="U25" s="163"/>
      <c r="V25" s="163"/>
      <c r="W25" s="164"/>
      <c r="X25" s="163"/>
      <c r="Y25" s="163"/>
      <c r="Z25" s="164"/>
      <c r="AA25" s="163"/>
      <c r="AB25" s="163"/>
      <c r="AC25" s="163"/>
      <c r="AD25" s="164"/>
      <c r="AE25" s="163"/>
      <c r="AF25" s="164"/>
      <c r="AG25" s="163"/>
      <c r="AH25" s="163"/>
      <c r="AI25" s="163"/>
      <c r="AJ25" s="164"/>
      <c r="AK25" s="164"/>
      <c r="AL25" s="164"/>
      <c r="AM25" s="164"/>
      <c r="AN25" s="164"/>
      <c r="AO25" s="67"/>
      <c r="AP25" s="166"/>
      <c r="AQ25" s="99"/>
      <c r="AR25" s="99"/>
    </row>
    <row r="26" s="152" customFormat="1" ht="18.95" customHeight="1" spans="1:44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4"/>
        <v>5</v>
      </c>
      <c r="J26" s="160"/>
      <c r="K26" s="160"/>
      <c r="L26" s="160"/>
      <c r="M26" s="160"/>
      <c r="N26" s="161"/>
      <c r="O26" s="160"/>
      <c r="P26" s="160"/>
      <c r="Q26" s="161"/>
      <c r="R26" s="160"/>
      <c r="S26" s="160"/>
      <c r="T26" s="160"/>
      <c r="U26" s="160"/>
      <c r="V26" s="160"/>
      <c r="W26" s="161"/>
      <c r="X26" s="160"/>
      <c r="Y26" s="160"/>
      <c r="Z26" s="161"/>
      <c r="AA26" s="160"/>
      <c r="AB26" s="160"/>
      <c r="AC26" s="160"/>
      <c r="AD26" s="161"/>
      <c r="AE26" s="160"/>
      <c r="AF26" s="161"/>
      <c r="AG26" s="160"/>
      <c r="AH26" s="160"/>
      <c r="AI26" s="160">
        <v>5</v>
      </c>
      <c r="AJ26" s="161"/>
      <c r="AK26" s="161"/>
      <c r="AL26" s="161"/>
      <c r="AM26" s="161"/>
      <c r="AN26" s="161"/>
      <c r="AO26" s="65"/>
      <c r="AP26" s="167"/>
      <c r="AQ26" s="32"/>
      <c r="AR26" s="32"/>
    </row>
    <row r="27" s="151" customFormat="1" ht="18" customHeight="1" spans="1:44">
      <c r="A27" s="33">
        <f>MAX(A$4:$A26)+1</f>
        <v>12</v>
      </c>
      <c r="B27" s="32" t="s">
        <v>423</v>
      </c>
      <c r="C27" s="35" t="s">
        <v>425</v>
      </c>
      <c r="D27" s="47" t="s">
        <v>44</v>
      </c>
      <c r="E27" s="37">
        <v>2097</v>
      </c>
      <c r="F27" s="48" t="s">
        <v>45</v>
      </c>
      <c r="G27" s="39">
        <f t="shared" si="5"/>
        <v>2047</v>
      </c>
      <c r="H27" s="40" t="s">
        <v>46</v>
      </c>
      <c r="I27" s="40">
        <f t="shared" si="4"/>
        <v>0</v>
      </c>
      <c r="J27" s="163"/>
      <c r="K27" s="163"/>
      <c r="L27" s="163"/>
      <c r="M27" s="163"/>
      <c r="N27" s="164"/>
      <c r="O27" s="163"/>
      <c r="P27" s="163"/>
      <c r="Q27" s="164"/>
      <c r="R27" s="163"/>
      <c r="S27" s="163"/>
      <c r="T27" s="163"/>
      <c r="U27" s="163"/>
      <c r="V27" s="163"/>
      <c r="W27" s="164"/>
      <c r="X27" s="163"/>
      <c r="Y27" s="163"/>
      <c r="Z27" s="164"/>
      <c r="AA27" s="163"/>
      <c r="AB27" s="163"/>
      <c r="AC27" s="163"/>
      <c r="AD27" s="164"/>
      <c r="AE27" s="163"/>
      <c r="AF27" s="164"/>
      <c r="AG27" s="163"/>
      <c r="AH27" s="163"/>
      <c r="AI27" s="163"/>
      <c r="AJ27" s="164"/>
      <c r="AK27" s="164"/>
      <c r="AL27" s="164"/>
      <c r="AM27" s="164"/>
      <c r="AN27" s="164"/>
      <c r="AO27" s="67"/>
      <c r="AP27" s="166"/>
      <c r="AQ27" s="99"/>
      <c r="AR27" s="99"/>
    </row>
    <row r="28" s="152" customFormat="1" ht="26" customHeight="1" spans="1:44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4"/>
        <v>50</v>
      </c>
      <c r="J28" s="160"/>
      <c r="K28" s="160"/>
      <c r="L28" s="160">
        <v>50</v>
      </c>
      <c r="M28" s="160"/>
      <c r="N28" s="161"/>
      <c r="O28" s="160"/>
      <c r="P28" s="160"/>
      <c r="Q28" s="161"/>
      <c r="R28" s="160"/>
      <c r="S28" s="160"/>
      <c r="T28" s="160"/>
      <c r="U28" s="160"/>
      <c r="V28" s="160"/>
      <c r="W28" s="161"/>
      <c r="X28" s="160"/>
      <c r="Y28" s="160"/>
      <c r="Z28" s="161"/>
      <c r="AA28" s="160"/>
      <c r="AB28" s="160"/>
      <c r="AC28" s="160"/>
      <c r="AD28" s="161"/>
      <c r="AE28" s="160"/>
      <c r="AF28" s="161"/>
      <c r="AG28" s="160"/>
      <c r="AH28" s="160"/>
      <c r="AI28" s="160"/>
      <c r="AJ28" s="161"/>
      <c r="AK28" s="161"/>
      <c r="AL28" s="161"/>
      <c r="AM28" s="161"/>
      <c r="AN28" s="161"/>
      <c r="AO28" s="65"/>
      <c r="AP28" s="167"/>
      <c r="AQ28" s="32"/>
      <c r="AR28" s="32"/>
    </row>
    <row r="29" s="151" customFormat="1" ht="18.95" customHeight="1" spans="1:44">
      <c r="A29" s="33">
        <f>MAX(A$4:$A28)+1</f>
        <v>13</v>
      </c>
      <c r="B29" s="32" t="s">
        <v>412</v>
      </c>
      <c r="C29" s="35" t="s">
        <v>426</v>
      </c>
      <c r="D29" s="47" t="s">
        <v>44</v>
      </c>
      <c r="E29" s="37">
        <v>1985</v>
      </c>
      <c r="F29" s="48" t="s">
        <v>45</v>
      </c>
      <c r="G29" s="39">
        <f t="shared" ref="G29:G33" si="6">E29+I29-I30</f>
        <v>1981</v>
      </c>
      <c r="H29" s="40" t="s">
        <v>46</v>
      </c>
      <c r="I29" s="40">
        <f t="shared" si="4"/>
        <v>0</v>
      </c>
      <c r="J29" s="163"/>
      <c r="K29" s="163"/>
      <c r="L29" s="163"/>
      <c r="M29" s="163"/>
      <c r="N29" s="164"/>
      <c r="O29" s="163"/>
      <c r="P29" s="163"/>
      <c r="Q29" s="164"/>
      <c r="R29" s="163"/>
      <c r="S29" s="163"/>
      <c r="T29" s="163"/>
      <c r="U29" s="163"/>
      <c r="V29" s="163"/>
      <c r="W29" s="164"/>
      <c r="X29" s="163"/>
      <c r="Y29" s="163"/>
      <c r="Z29" s="164"/>
      <c r="AA29" s="163"/>
      <c r="AB29" s="163"/>
      <c r="AC29" s="163"/>
      <c r="AD29" s="164"/>
      <c r="AE29" s="163"/>
      <c r="AF29" s="164"/>
      <c r="AG29" s="163"/>
      <c r="AH29" s="163"/>
      <c r="AI29" s="163"/>
      <c r="AJ29" s="164"/>
      <c r="AK29" s="164"/>
      <c r="AL29" s="164"/>
      <c r="AM29" s="164"/>
      <c r="AN29" s="164"/>
      <c r="AO29" s="67"/>
      <c r="AP29" s="166"/>
      <c r="AQ29" s="99"/>
      <c r="AR29" s="99"/>
    </row>
    <row r="30" s="152" customFormat="1" ht="18.95" customHeight="1" spans="1:44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4"/>
        <v>4</v>
      </c>
      <c r="J30" s="160"/>
      <c r="K30" s="160"/>
      <c r="L30" s="160"/>
      <c r="M30" s="160"/>
      <c r="N30" s="161"/>
      <c r="O30" s="160"/>
      <c r="P30" s="160"/>
      <c r="Q30" s="161"/>
      <c r="R30" s="160"/>
      <c r="S30" s="160"/>
      <c r="T30" s="160"/>
      <c r="U30" s="160"/>
      <c r="V30" s="160"/>
      <c r="W30" s="161"/>
      <c r="X30" s="160"/>
      <c r="Y30" s="160"/>
      <c r="Z30" s="161"/>
      <c r="AA30" s="160"/>
      <c r="AB30" s="160"/>
      <c r="AC30" s="160"/>
      <c r="AD30" s="161"/>
      <c r="AE30" s="160"/>
      <c r="AF30" s="161"/>
      <c r="AG30" s="160"/>
      <c r="AH30" s="160"/>
      <c r="AI30" s="160"/>
      <c r="AJ30" s="161">
        <v>4</v>
      </c>
      <c r="AK30" s="161"/>
      <c r="AL30" s="161"/>
      <c r="AM30" s="161"/>
      <c r="AN30" s="161"/>
      <c r="AO30" s="65"/>
      <c r="AP30" s="167"/>
      <c r="AQ30" s="32"/>
      <c r="AR30" s="32"/>
    </row>
    <row r="31" s="151" customFormat="1" ht="18.95" customHeight="1" spans="1:44">
      <c r="A31" s="33">
        <f>MAX(A$4:$A30)+1</f>
        <v>14</v>
      </c>
      <c r="B31" s="32" t="s">
        <v>423</v>
      </c>
      <c r="C31" s="35" t="s">
        <v>427</v>
      </c>
      <c r="D31" s="47" t="s">
        <v>44</v>
      </c>
      <c r="E31" s="37">
        <v>652</v>
      </c>
      <c r="F31" s="48" t="s">
        <v>45</v>
      </c>
      <c r="G31" s="39">
        <f t="shared" si="6"/>
        <v>652</v>
      </c>
      <c r="H31" s="40" t="s">
        <v>46</v>
      </c>
      <c r="I31" s="40">
        <f t="shared" si="4"/>
        <v>0</v>
      </c>
      <c r="J31" s="163"/>
      <c r="K31" s="163"/>
      <c r="L31" s="163"/>
      <c r="M31" s="163"/>
      <c r="N31" s="164"/>
      <c r="O31" s="163"/>
      <c r="P31" s="163"/>
      <c r="Q31" s="164"/>
      <c r="R31" s="163"/>
      <c r="S31" s="163"/>
      <c r="T31" s="163"/>
      <c r="U31" s="163"/>
      <c r="V31" s="163"/>
      <c r="W31" s="164"/>
      <c r="X31" s="163"/>
      <c r="Y31" s="163"/>
      <c r="Z31" s="164"/>
      <c r="AA31" s="163"/>
      <c r="AB31" s="163"/>
      <c r="AC31" s="163"/>
      <c r="AD31" s="164"/>
      <c r="AE31" s="163"/>
      <c r="AF31" s="164"/>
      <c r="AG31" s="163"/>
      <c r="AH31" s="163"/>
      <c r="AI31" s="163"/>
      <c r="AJ31" s="164"/>
      <c r="AK31" s="164"/>
      <c r="AL31" s="164"/>
      <c r="AM31" s="164"/>
      <c r="AN31" s="164"/>
      <c r="AO31" s="67"/>
      <c r="AP31" s="166"/>
      <c r="AQ31" s="99"/>
      <c r="AR31" s="99"/>
    </row>
    <row r="32" s="152" customFormat="1" ht="18.95" customHeight="1" spans="1:44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160"/>
      <c r="K32" s="160"/>
      <c r="L32" s="160"/>
      <c r="M32" s="160"/>
      <c r="N32" s="161"/>
      <c r="O32" s="160"/>
      <c r="P32" s="160"/>
      <c r="Q32" s="161"/>
      <c r="R32" s="160"/>
      <c r="S32" s="160"/>
      <c r="T32" s="160"/>
      <c r="U32" s="160"/>
      <c r="V32" s="160"/>
      <c r="W32" s="161"/>
      <c r="X32" s="160"/>
      <c r="Y32" s="160"/>
      <c r="Z32" s="161"/>
      <c r="AA32" s="160"/>
      <c r="AB32" s="160"/>
      <c r="AC32" s="160"/>
      <c r="AD32" s="161"/>
      <c r="AE32" s="160"/>
      <c r="AF32" s="161"/>
      <c r="AG32" s="160"/>
      <c r="AH32" s="160"/>
      <c r="AI32" s="160"/>
      <c r="AJ32" s="161"/>
      <c r="AK32" s="161"/>
      <c r="AL32" s="161"/>
      <c r="AM32" s="161"/>
      <c r="AN32" s="161"/>
      <c r="AO32" s="65"/>
      <c r="AP32" s="167"/>
      <c r="AQ32" s="32"/>
      <c r="AR32" s="32"/>
    </row>
    <row r="33" s="151" customFormat="1" ht="18.95" customHeight="1" spans="1:44">
      <c r="A33" s="33">
        <f>MAX(A$4:$A32)+1</f>
        <v>15</v>
      </c>
      <c r="B33" s="32" t="s">
        <v>419</v>
      </c>
      <c r="C33" s="35" t="s">
        <v>428</v>
      </c>
      <c r="D33" s="47" t="s">
        <v>44</v>
      </c>
      <c r="E33" s="37">
        <v>2314</v>
      </c>
      <c r="F33" s="48" t="s">
        <v>45</v>
      </c>
      <c r="G33" s="39">
        <f t="shared" si="6"/>
        <v>2214</v>
      </c>
      <c r="H33" s="40" t="s">
        <v>46</v>
      </c>
      <c r="I33" s="40">
        <f t="shared" si="4"/>
        <v>0</v>
      </c>
      <c r="J33" s="163"/>
      <c r="K33" s="163"/>
      <c r="L33" s="163"/>
      <c r="M33" s="163"/>
      <c r="N33" s="164"/>
      <c r="O33" s="163"/>
      <c r="P33" s="163"/>
      <c r="Q33" s="164"/>
      <c r="R33" s="163"/>
      <c r="S33" s="163"/>
      <c r="T33" s="163"/>
      <c r="U33" s="163"/>
      <c r="V33" s="163"/>
      <c r="W33" s="164"/>
      <c r="X33" s="163"/>
      <c r="Y33" s="163"/>
      <c r="Z33" s="164"/>
      <c r="AA33" s="163"/>
      <c r="AB33" s="163"/>
      <c r="AC33" s="163"/>
      <c r="AD33" s="164"/>
      <c r="AE33" s="163"/>
      <c r="AF33" s="164"/>
      <c r="AG33" s="163"/>
      <c r="AH33" s="163"/>
      <c r="AI33" s="163"/>
      <c r="AJ33" s="164"/>
      <c r="AK33" s="164"/>
      <c r="AL33" s="164"/>
      <c r="AM33" s="164"/>
      <c r="AN33" s="164"/>
      <c r="AO33" s="67"/>
      <c r="AP33" s="166"/>
      <c r="AQ33" s="99"/>
      <c r="AR33" s="99"/>
    </row>
    <row r="34" s="152" customFormat="1" ht="18.95" customHeight="1" spans="1:44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4"/>
        <v>100</v>
      </c>
      <c r="J34" s="160"/>
      <c r="K34" s="160"/>
      <c r="L34" s="160"/>
      <c r="M34" s="160"/>
      <c r="N34" s="161"/>
      <c r="O34" s="160"/>
      <c r="P34" s="160"/>
      <c r="Q34" s="161"/>
      <c r="R34" s="160"/>
      <c r="S34" s="160"/>
      <c r="T34" s="160"/>
      <c r="U34" s="160"/>
      <c r="V34" s="160"/>
      <c r="W34" s="161"/>
      <c r="X34" s="160">
        <v>100</v>
      </c>
      <c r="Y34" s="160"/>
      <c r="Z34" s="161"/>
      <c r="AA34" s="160"/>
      <c r="AB34" s="160"/>
      <c r="AC34" s="160"/>
      <c r="AD34" s="161"/>
      <c r="AE34" s="160"/>
      <c r="AF34" s="161"/>
      <c r="AG34" s="160"/>
      <c r="AH34" s="160"/>
      <c r="AI34" s="160"/>
      <c r="AJ34" s="161"/>
      <c r="AK34" s="161"/>
      <c r="AL34" s="161"/>
      <c r="AM34" s="161"/>
      <c r="AN34" s="161"/>
      <c r="AO34" s="65"/>
      <c r="AP34" s="167"/>
      <c r="AQ34" s="32"/>
      <c r="AR34" s="32"/>
    </row>
    <row r="35" s="151" customFormat="1" ht="18.95" customHeight="1" spans="1:44">
      <c r="A35" s="33">
        <f>MAX(A$4:$A34)+1</f>
        <v>16</v>
      </c>
      <c r="B35" s="32" t="s">
        <v>419</v>
      </c>
      <c r="C35" s="35" t="s">
        <v>429</v>
      </c>
      <c r="D35" s="47" t="s">
        <v>44</v>
      </c>
      <c r="E35" s="37">
        <v>1979</v>
      </c>
      <c r="F35" s="48" t="s">
        <v>45</v>
      </c>
      <c r="G35" s="39">
        <f t="shared" ref="G35:G39" si="7">E35+I35-I36</f>
        <v>1979</v>
      </c>
      <c r="H35" s="40" t="s">
        <v>46</v>
      </c>
      <c r="I35" s="40">
        <f t="shared" si="4"/>
        <v>0</v>
      </c>
      <c r="J35" s="163"/>
      <c r="K35" s="163"/>
      <c r="L35" s="163"/>
      <c r="M35" s="163"/>
      <c r="N35" s="164"/>
      <c r="O35" s="163"/>
      <c r="P35" s="163"/>
      <c r="Q35" s="164"/>
      <c r="R35" s="163"/>
      <c r="S35" s="163"/>
      <c r="T35" s="163"/>
      <c r="U35" s="163"/>
      <c r="V35" s="163"/>
      <c r="W35" s="164"/>
      <c r="X35" s="163"/>
      <c r="Y35" s="163"/>
      <c r="Z35" s="164"/>
      <c r="AA35" s="163"/>
      <c r="AB35" s="163"/>
      <c r="AC35" s="163"/>
      <c r="AD35" s="164"/>
      <c r="AE35" s="163"/>
      <c r="AF35" s="164"/>
      <c r="AG35" s="163"/>
      <c r="AH35" s="163"/>
      <c r="AI35" s="163"/>
      <c r="AJ35" s="164"/>
      <c r="AK35" s="164"/>
      <c r="AL35" s="164"/>
      <c r="AM35" s="164"/>
      <c r="AN35" s="164"/>
      <c r="AO35" s="67"/>
      <c r="AP35" s="166"/>
      <c r="AQ35" s="99"/>
      <c r="AR35" s="99"/>
    </row>
    <row r="36" s="152" customFormat="1" ht="18.95" customHeight="1" spans="1:44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4"/>
        <v>0</v>
      </c>
      <c r="J36" s="160"/>
      <c r="K36" s="160"/>
      <c r="L36" s="160"/>
      <c r="M36" s="160"/>
      <c r="N36" s="161"/>
      <c r="O36" s="160"/>
      <c r="P36" s="160"/>
      <c r="Q36" s="161"/>
      <c r="R36" s="160"/>
      <c r="S36" s="160"/>
      <c r="T36" s="160"/>
      <c r="U36" s="160"/>
      <c r="V36" s="160"/>
      <c r="W36" s="161"/>
      <c r="X36" s="160"/>
      <c r="Y36" s="160"/>
      <c r="Z36" s="161"/>
      <c r="AA36" s="160"/>
      <c r="AB36" s="160"/>
      <c r="AC36" s="160"/>
      <c r="AD36" s="161"/>
      <c r="AE36" s="160"/>
      <c r="AF36" s="161"/>
      <c r="AG36" s="160"/>
      <c r="AH36" s="160"/>
      <c r="AI36" s="160"/>
      <c r="AJ36" s="161"/>
      <c r="AK36" s="161"/>
      <c r="AL36" s="161"/>
      <c r="AM36" s="161"/>
      <c r="AN36" s="161"/>
      <c r="AO36" s="65"/>
      <c r="AP36" s="167"/>
      <c r="AQ36" s="32"/>
      <c r="AR36" s="32"/>
    </row>
    <row r="37" s="151" customFormat="1" ht="18.95" customHeight="1" spans="1:44">
      <c r="A37" s="33">
        <f>MAX(A$4:$A36)+1</f>
        <v>17</v>
      </c>
      <c r="B37" s="32" t="s">
        <v>412</v>
      </c>
      <c r="C37" s="35" t="s">
        <v>430</v>
      </c>
      <c r="D37" s="47" t="s">
        <v>44</v>
      </c>
      <c r="E37" s="37">
        <v>789</v>
      </c>
      <c r="F37" s="48" t="s">
        <v>45</v>
      </c>
      <c r="G37" s="39">
        <f t="shared" si="7"/>
        <v>789</v>
      </c>
      <c r="H37" s="40" t="s">
        <v>46</v>
      </c>
      <c r="I37" s="40">
        <f t="shared" si="4"/>
        <v>0</v>
      </c>
      <c r="J37" s="163"/>
      <c r="K37" s="163"/>
      <c r="L37" s="163"/>
      <c r="M37" s="163"/>
      <c r="N37" s="164"/>
      <c r="O37" s="163"/>
      <c r="P37" s="163"/>
      <c r="Q37" s="164"/>
      <c r="R37" s="163"/>
      <c r="S37" s="163"/>
      <c r="T37" s="163"/>
      <c r="U37" s="163"/>
      <c r="V37" s="163"/>
      <c r="W37" s="164"/>
      <c r="X37" s="163"/>
      <c r="Y37" s="163"/>
      <c r="Z37" s="164"/>
      <c r="AA37" s="163"/>
      <c r="AB37" s="163"/>
      <c r="AC37" s="163"/>
      <c r="AD37" s="164"/>
      <c r="AE37" s="163"/>
      <c r="AF37" s="164"/>
      <c r="AG37" s="163"/>
      <c r="AH37" s="163"/>
      <c r="AI37" s="163"/>
      <c r="AJ37" s="164"/>
      <c r="AK37" s="164"/>
      <c r="AL37" s="164"/>
      <c r="AM37" s="164"/>
      <c r="AN37" s="164"/>
      <c r="AO37" s="67"/>
      <c r="AP37" s="166"/>
      <c r="AQ37" s="99"/>
      <c r="AR37" s="99"/>
    </row>
    <row r="38" s="152" customFormat="1" ht="18.95" customHeight="1" spans="1:44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4"/>
        <v>0</v>
      </c>
      <c r="J38" s="160"/>
      <c r="K38" s="160"/>
      <c r="L38" s="160"/>
      <c r="M38" s="160"/>
      <c r="N38" s="161"/>
      <c r="O38" s="160"/>
      <c r="P38" s="160"/>
      <c r="Q38" s="161"/>
      <c r="R38" s="160"/>
      <c r="S38" s="160"/>
      <c r="T38" s="160"/>
      <c r="U38" s="160"/>
      <c r="V38" s="160"/>
      <c r="W38" s="161"/>
      <c r="X38" s="160"/>
      <c r="Y38" s="160"/>
      <c r="Z38" s="161"/>
      <c r="AA38" s="160"/>
      <c r="AB38" s="160"/>
      <c r="AC38" s="160"/>
      <c r="AD38" s="161"/>
      <c r="AE38" s="160"/>
      <c r="AF38" s="161"/>
      <c r="AG38" s="160"/>
      <c r="AH38" s="160"/>
      <c r="AI38" s="160"/>
      <c r="AJ38" s="161"/>
      <c r="AK38" s="161"/>
      <c r="AL38" s="161"/>
      <c r="AM38" s="161"/>
      <c r="AN38" s="161"/>
      <c r="AO38" s="65"/>
      <c r="AP38" s="167"/>
      <c r="AQ38" s="32"/>
      <c r="AR38" s="32"/>
    </row>
    <row r="39" s="151" customFormat="1" ht="18.95" customHeight="1" spans="1:44">
      <c r="A39" s="33">
        <f>MAX(A$4:$A38)+1</f>
        <v>18</v>
      </c>
      <c r="B39" s="32" t="s">
        <v>423</v>
      </c>
      <c r="C39" s="35" t="s">
        <v>431</v>
      </c>
      <c r="D39" s="47" t="s">
        <v>44</v>
      </c>
      <c r="E39" s="37">
        <v>2091</v>
      </c>
      <c r="F39" s="48" t="s">
        <v>45</v>
      </c>
      <c r="G39" s="39">
        <f t="shared" si="7"/>
        <v>791</v>
      </c>
      <c r="H39" s="40" t="s">
        <v>46</v>
      </c>
      <c r="I39" s="40">
        <f t="shared" si="4"/>
        <v>0</v>
      </c>
      <c r="J39" s="163"/>
      <c r="K39" s="163"/>
      <c r="L39" s="163"/>
      <c r="M39" s="163"/>
      <c r="N39" s="164"/>
      <c r="O39" s="163"/>
      <c r="P39" s="163"/>
      <c r="Q39" s="164"/>
      <c r="R39" s="163"/>
      <c r="S39" s="163"/>
      <c r="T39" s="163"/>
      <c r="U39" s="163"/>
      <c r="V39" s="163"/>
      <c r="W39" s="164"/>
      <c r="X39" s="163"/>
      <c r="Y39" s="163"/>
      <c r="Z39" s="164"/>
      <c r="AA39" s="163"/>
      <c r="AB39" s="163"/>
      <c r="AC39" s="163"/>
      <c r="AD39" s="164"/>
      <c r="AE39" s="163"/>
      <c r="AF39" s="164"/>
      <c r="AG39" s="163"/>
      <c r="AH39" s="163"/>
      <c r="AI39" s="163"/>
      <c r="AJ39" s="164"/>
      <c r="AK39" s="164"/>
      <c r="AL39" s="164"/>
      <c r="AM39" s="164"/>
      <c r="AN39" s="164"/>
      <c r="AO39" s="67"/>
      <c r="AP39" s="166"/>
      <c r="AQ39" s="99"/>
      <c r="AR39" s="99"/>
    </row>
    <row r="40" s="152" customFormat="1" ht="18.95" customHeight="1" spans="1:44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4"/>
        <v>1300</v>
      </c>
      <c r="J40" s="160"/>
      <c r="K40" s="160"/>
      <c r="L40" s="160"/>
      <c r="M40" s="160"/>
      <c r="N40" s="161"/>
      <c r="O40" s="160"/>
      <c r="P40" s="160"/>
      <c r="Q40" s="161"/>
      <c r="R40" s="160"/>
      <c r="S40" s="160"/>
      <c r="T40" s="160"/>
      <c r="U40" s="160"/>
      <c r="V40" s="160">
        <v>1300</v>
      </c>
      <c r="W40" s="161"/>
      <c r="X40" s="160"/>
      <c r="Y40" s="160"/>
      <c r="Z40" s="161"/>
      <c r="AA40" s="160"/>
      <c r="AB40" s="160"/>
      <c r="AC40" s="160"/>
      <c r="AD40" s="161"/>
      <c r="AE40" s="160"/>
      <c r="AF40" s="161"/>
      <c r="AG40" s="160"/>
      <c r="AH40" s="160"/>
      <c r="AI40" s="160"/>
      <c r="AJ40" s="161"/>
      <c r="AK40" s="161"/>
      <c r="AL40" s="161"/>
      <c r="AM40" s="161"/>
      <c r="AN40" s="161"/>
      <c r="AO40" s="65"/>
      <c r="AP40" s="167"/>
      <c r="AQ40" s="32"/>
      <c r="AR40" s="32"/>
    </row>
    <row r="41" s="151" customFormat="1" ht="18.95" customHeight="1" spans="1:44">
      <c r="A41" s="33">
        <f>MAX(A$4:$A40)+1</f>
        <v>19</v>
      </c>
      <c r="B41" s="32" t="s">
        <v>423</v>
      </c>
      <c r="C41" s="35" t="s">
        <v>432</v>
      </c>
      <c r="D41" s="47" t="s">
        <v>44</v>
      </c>
      <c r="E41" s="37">
        <v>722</v>
      </c>
      <c r="F41" s="48" t="s">
        <v>45</v>
      </c>
      <c r="G41" s="39">
        <f t="shared" ref="G41:G45" si="8">E41+I41-I42</f>
        <v>722</v>
      </c>
      <c r="H41" s="40" t="s">
        <v>46</v>
      </c>
      <c r="I41" s="40">
        <f t="shared" si="4"/>
        <v>0</v>
      </c>
      <c r="J41" s="163"/>
      <c r="K41" s="163"/>
      <c r="L41" s="163"/>
      <c r="M41" s="163"/>
      <c r="N41" s="164"/>
      <c r="O41" s="163"/>
      <c r="P41" s="163"/>
      <c r="Q41" s="164"/>
      <c r="R41" s="163"/>
      <c r="S41" s="163"/>
      <c r="T41" s="163"/>
      <c r="U41" s="163"/>
      <c r="V41" s="163"/>
      <c r="W41" s="164"/>
      <c r="X41" s="163"/>
      <c r="Y41" s="163"/>
      <c r="Z41" s="164"/>
      <c r="AA41" s="163"/>
      <c r="AB41" s="163"/>
      <c r="AC41" s="163"/>
      <c r="AD41" s="164"/>
      <c r="AE41" s="163"/>
      <c r="AF41" s="164"/>
      <c r="AG41" s="163"/>
      <c r="AH41" s="163"/>
      <c r="AI41" s="163"/>
      <c r="AJ41" s="164"/>
      <c r="AK41" s="164"/>
      <c r="AL41" s="164"/>
      <c r="AM41" s="164"/>
      <c r="AN41" s="164"/>
      <c r="AO41" s="67"/>
      <c r="AP41" s="166"/>
      <c r="AQ41" s="99"/>
      <c r="AR41" s="99"/>
    </row>
    <row r="42" s="152" customFormat="1" ht="18.95" customHeight="1" spans="1:44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4"/>
        <v>0</v>
      </c>
      <c r="J42" s="160"/>
      <c r="K42" s="160"/>
      <c r="L42" s="160"/>
      <c r="M42" s="160"/>
      <c r="N42" s="161"/>
      <c r="O42" s="160"/>
      <c r="P42" s="160"/>
      <c r="Q42" s="161"/>
      <c r="R42" s="160"/>
      <c r="S42" s="160"/>
      <c r="T42" s="160"/>
      <c r="U42" s="160"/>
      <c r="V42" s="160"/>
      <c r="W42" s="161"/>
      <c r="X42" s="160"/>
      <c r="Y42" s="160"/>
      <c r="Z42" s="161"/>
      <c r="AA42" s="160"/>
      <c r="AB42" s="160"/>
      <c r="AC42" s="160"/>
      <c r="AD42" s="161"/>
      <c r="AE42" s="160"/>
      <c r="AF42" s="161"/>
      <c r="AG42" s="160"/>
      <c r="AH42" s="160"/>
      <c r="AI42" s="160"/>
      <c r="AJ42" s="161"/>
      <c r="AK42" s="161"/>
      <c r="AL42" s="161"/>
      <c r="AM42" s="161"/>
      <c r="AN42" s="161"/>
      <c r="AO42" s="65"/>
      <c r="AP42" s="167"/>
      <c r="AQ42" s="32"/>
      <c r="AR42" s="32"/>
    </row>
    <row r="43" s="151" customFormat="1" ht="18.95" customHeight="1" spans="1:44">
      <c r="A43" s="33">
        <f>MAX(A$4:$A42)+1</f>
        <v>20</v>
      </c>
      <c r="B43" s="32" t="s">
        <v>423</v>
      </c>
      <c r="C43" s="35" t="s">
        <v>433</v>
      </c>
      <c r="D43" s="47" t="s">
        <v>44</v>
      </c>
      <c r="E43" s="37">
        <v>5975</v>
      </c>
      <c r="F43" s="48" t="s">
        <v>45</v>
      </c>
      <c r="G43" s="39">
        <f t="shared" si="8"/>
        <v>5975</v>
      </c>
      <c r="H43" s="40" t="s">
        <v>46</v>
      </c>
      <c r="I43" s="40">
        <f t="shared" si="4"/>
        <v>0</v>
      </c>
      <c r="J43" s="163"/>
      <c r="K43" s="163"/>
      <c r="L43" s="163"/>
      <c r="M43" s="163"/>
      <c r="N43" s="164"/>
      <c r="O43" s="163"/>
      <c r="P43" s="163"/>
      <c r="Q43" s="164"/>
      <c r="R43" s="163"/>
      <c r="S43" s="163"/>
      <c r="T43" s="163"/>
      <c r="U43" s="163"/>
      <c r="V43" s="163"/>
      <c r="W43" s="164"/>
      <c r="X43" s="163"/>
      <c r="Y43" s="163"/>
      <c r="Z43" s="164"/>
      <c r="AA43" s="163"/>
      <c r="AB43" s="163"/>
      <c r="AC43" s="163"/>
      <c r="AD43" s="164"/>
      <c r="AE43" s="163"/>
      <c r="AF43" s="164"/>
      <c r="AG43" s="163"/>
      <c r="AH43" s="163"/>
      <c r="AI43" s="163"/>
      <c r="AJ43" s="164"/>
      <c r="AK43" s="164"/>
      <c r="AL43" s="164"/>
      <c r="AM43" s="164"/>
      <c r="AN43" s="164"/>
      <c r="AO43" s="67"/>
      <c r="AP43" s="166"/>
      <c r="AQ43" s="99"/>
      <c r="AR43" s="99"/>
    </row>
    <row r="44" s="152" customFormat="1" ht="18.95" customHeight="1" spans="1:44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4"/>
        <v>0</v>
      </c>
      <c r="J44" s="160"/>
      <c r="K44" s="160"/>
      <c r="L44" s="160"/>
      <c r="M44" s="160"/>
      <c r="N44" s="161"/>
      <c r="O44" s="160"/>
      <c r="P44" s="160"/>
      <c r="Q44" s="161"/>
      <c r="R44" s="160"/>
      <c r="S44" s="160"/>
      <c r="T44" s="160"/>
      <c r="U44" s="160"/>
      <c r="V44" s="160"/>
      <c r="W44" s="161"/>
      <c r="X44" s="160"/>
      <c r="Y44" s="160"/>
      <c r="Z44" s="161"/>
      <c r="AA44" s="160"/>
      <c r="AB44" s="160"/>
      <c r="AC44" s="160"/>
      <c r="AD44" s="161"/>
      <c r="AE44" s="160"/>
      <c r="AF44" s="161"/>
      <c r="AG44" s="160"/>
      <c r="AH44" s="160"/>
      <c r="AI44" s="160"/>
      <c r="AJ44" s="161"/>
      <c r="AK44" s="161"/>
      <c r="AL44" s="161"/>
      <c r="AM44" s="161"/>
      <c r="AN44" s="161"/>
      <c r="AO44" s="65"/>
      <c r="AP44" s="167"/>
      <c r="AQ44" s="32"/>
      <c r="AR44" s="32"/>
    </row>
    <row r="45" s="151" customFormat="1" ht="18.95" customHeight="1" spans="1:44">
      <c r="A45" s="33">
        <f>MAX(A$4:$A44)+1</f>
        <v>21</v>
      </c>
      <c r="B45" s="32" t="s">
        <v>419</v>
      </c>
      <c r="C45" s="35" t="s">
        <v>434</v>
      </c>
      <c r="D45" s="47" t="s">
        <v>44</v>
      </c>
      <c r="E45" s="37">
        <v>168</v>
      </c>
      <c r="F45" s="48" t="s">
        <v>45</v>
      </c>
      <c r="G45" s="39">
        <f t="shared" si="8"/>
        <v>88</v>
      </c>
      <c r="H45" s="40" t="s">
        <v>46</v>
      </c>
      <c r="I45" s="40">
        <f t="shared" si="4"/>
        <v>0</v>
      </c>
      <c r="J45" s="163"/>
      <c r="K45" s="163"/>
      <c r="L45" s="163"/>
      <c r="M45" s="163"/>
      <c r="N45" s="164"/>
      <c r="O45" s="163"/>
      <c r="P45" s="163"/>
      <c r="Q45" s="164"/>
      <c r="R45" s="163"/>
      <c r="S45" s="163"/>
      <c r="T45" s="163"/>
      <c r="U45" s="163"/>
      <c r="V45" s="163"/>
      <c r="W45" s="164"/>
      <c r="X45" s="163"/>
      <c r="Y45" s="163"/>
      <c r="Z45" s="164"/>
      <c r="AA45" s="163"/>
      <c r="AB45" s="163"/>
      <c r="AC45" s="163"/>
      <c r="AD45" s="164"/>
      <c r="AE45" s="163"/>
      <c r="AF45" s="164"/>
      <c r="AG45" s="163"/>
      <c r="AH45" s="163"/>
      <c r="AI45" s="163"/>
      <c r="AJ45" s="164"/>
      <c r="AK45" s="164"/>
      <c r="AL45" s="164"/>
      <c r="AM45" s="164"/>
      <c r="AN45" s="164"/>
      <c r="AO45" s="67"/>
      <c r="AP45" s="166"/>
      <c r="AQ45" s="99"/>
      <c r="AR45" s="99"/>
    </row>
    <row r="46" s="152" customFormat="1" ht="18.95" customHeight="1" spans="1:44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4"/>
        <v>80</v>
      </c>
      <c r="J46" s="160"/>
      <c r="K46" s="160"/>
      <c r="L46" s="160"/>
      <c r="M46" s="160"/>
      <c r="N46" s="161"/>
      <c r="O46" s="160"/>
      <c r="P46" s="160"/>
      <c r="Q46" s="161"/>
      <c r="R46" s="160"/>
      <c r="S46" s="160"/>
      <c r="T46" s="160"/>
      <c r="U46" s="160"/>
      <c r="V46" s="160"/>
      <c r="W46" s="161"/>
      <c r="X46" s="160"/>
      <c r="Y46" s="160"/>
      <c r="Z46" s="161"/>
      <c r="AA46" s="160"/>
      <c r="AB46" s="160"/>
      <c r="AC46" s="160"/>
      <c r="AD46" s="161"/>
      <c r="AE46" s="160"/>
      <c r="AF46" s="161"/>
      <c r="AG46" s="160"/>
      <c r="AH46" s="160"/>
      <c r="AI46" s="160"/>
      <c r="AJ46" s="161"/>
      <c r="AK46" s="161">
        <v>80</v>
      </c>
      <c r="AL46" s="161"/>
      <c r="AM46" s="161"/>
      <c r="AN46" s="161"/>
      <c r="AO46" s="65"/>
      <c r="AP46" s="167"/>
      <c r="AQ46" s="32"/>
      <c r="AR46" s="32"/>
    </row>
    <row r="47" s="151" customFormat="1" ht="18.95" customHeight="1" spans="1:44">
      <c r="A47" s="33">
        <f>MAX(A$4:$A46)+1</f>
        <v>22</v>
      </c>
      <c r="B47" s="32" t="s">
        <v>419</v>
      </c>
      <c r="C47" s="35" t="s">
        <v>435</v>
      </c>
      <c r="D47" s="47" t="s">
        <v>44</v>
      </c>
      <c r="E47" s="37">
        <v>1646</v>
      </c>
      <c r="F47" s="48" t="s">
        <v>45</v>
      </c>
      <c r="G47" s="39">
        <f t="shared" ref="G47:G51" si="9">E47+I47-I48</f>
        <v>1646</v>
      </c>
      <c r="H47" s="40" t="s">
        <v>46</v>
      </c>
      <c r="I47" s="40">
        <f t="shared" si="4"/>
        <v>0</v>
      </c>
      <c r="J47" s="163"/>
      <c r="K47" s="163"/>
      <c r="L47" s="163"/>
      <c r="M47" s="163"/>
      <c r="N47" s="164"/>
      <c r="O47" s="163"/>
      <c r="P47" s="163"/>
      <c r="Q47" s="164"/>
      <c r="R47" s="163"/>
      <c r="S47" s="163"/>
      <c r="T47" s="163"/>
      <c r="U47" s="163"/>
      <c r="V47" s="163"/>
      <c r="W47" s="164"/>
      <c r="X47" s="163"/>
      <c r="Y47" s="163"/>
      <c r="Z47" s="164"/>
      <c r="AA47" s="163"/>
      <c r="AB47" s="163"/>
      <c r="AC47" s="163"/>
      <c r="AD47" s="164"/>
      <c r="AE47" s="163"/>
      <c r="AF47" s="164"/>
      <c r="AG47" s="163"/>
      <c r="AH47" s="163"/>
      <c r="AI47" s="163"/>
      <c r="AJ47" s="164"/>
      <c r="AK47" s="164"/>
      <c r="AL47" s="164"/>
      <c r="AM47" s="164"/>
      <c r="AN47" s="164"/>
      <c r="AO47" s="67"/>
      <c r="AP47" s="166"/>
      <c r="AQ47" s="99"/>
      <c r="AR47" s="99"/>
    </row>
    <row r="48" s="152" customFormat="1" ht="18.95" customHeight="1" spans="1:44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4"/>
        <v>0</v>
      </c>
      <c r="J48" s="160"/>
      <c r="K48" s="160"/>
      <c r="L48" s="160"/>
      <c r="M48" s="160"/>
      <c r="N48" s="161"/>
      <c r="O48" s="160"/>
      <c r="P48" s="160"/>
      <c r="Q48" s="161"/>
      <c r="R48" s="160"/>
      <c r="S48" s="160"/>
      <c r="T48" s="160"/>
      <c r="U48" s="160"/>
      <c r="V48" s="160"/>
      <c r="W48" s="161"/>
      <c r="X48" s="160"/>
      <c r="Y48" s="160"/>
      <c r="Z48" s="161"/>
      <c r="AA48" s="160"/>
      <c r="AB48" s="160"/>
      <c r="AC48" s="160"/>
      <c r="AD48" s="161"/>
      <c r="AE48" s="160"/>
      <c r="AF48" s="161"/>
      <c r="AG48" s="160"/>
      <c r="AH48" s="160"/>
      <c r="AI48" s="160"/>
      <c r="AJ48" s="161"/>
      <c r="AK48" s="161"/>
      <c r="AL48" s="161"/>
      <c r="AM48" s="161"/>
      <c r="AN48" s="161"/>
      <c r="AO48" s="65"/>
      <c r="AP48" s="167"/>
      <c r="AQ48" s="32"/>
      <c r="AR48" s="32"/>
    </row>
    <row r="49" s="151" customFormat="1" ht="18" customHeight="1" spans="1:44">
      <c r="A49" s="33">
        <f>MAX(A$4:$A48)+1</f>
        <v>23</v>
      </c>
      <c r="B49" s="32" t="s">
        <v>419</v>
      </c>
      <c r="C49" s="35" t="s">
        <v>436</v>
      </c>
      <c r="D49" s="47" t="s">
        <v>44</v>
      </c>
      <c r="E49" s="37">
        <v>2591</v>
      </c>
      <c r="F49" s="48" t="s">
        <v>45</v>
      </c>
      <c r="G49" s="39">
        <f t="shared" si="9"/>
        <v>2471</v>
      </c>
      <c r="H49" s="40" t="s">
        <v>46</v>
      </c>
      <c r="I49" s="40">
        <f t="shared" si="4"/>
        <v>0</v>
      </c>
      <c r="J49" s="163"/>
      <c r="K49" s="163"/>
      <c r="L49" s="163"/>
      <c r="M49" s="163"/>
      <c r="N49" s="164"/>
      <c r="O49" s="163"/>
      <c r="P49" s="163"/>
      <c r="Q49" s="164"/>
      <c r="R49" s="163"/>
      <c r="S49" s="163"/>
      <c r="T49" s="163"/>
      <c r="U49" s="163"/>
      <c r="V49" s="163"/>
      <c r="W49" s="164"/>
      <c r="X49" s="163"/>
      <c r="Y49" s="163"/>
      <c r="Z49" s="164"/>
      <c r="AA49" s="163"/>
      <c r="AB49" s="163"/>
      <c r="AC49" s="163"/>
      <c r="AD49" s="164"/>
      <c r="AE49" s="163"/>
      <c r="AF49" s="164"/>
      <c r="AG49" s="163"/>
      <c r="AH49" s="163"/>
      <c r="AI49" s="163"/>
      <c r="AJ49" s="164"/>
      <c r="AK49" s="164"/>
      <c r="AL49" s="164"/>
      <c r="AM49" s="164"/>
      <c r="AN49" s="164"/>
      <c r="AO49" s="67"/>
      <c r="AP49" s="166"/>
      <c r="AQ49" s="99"/>
      <c r="AR49" s="99"/>
    </row>
    <row r="50" s="152" customFormat="1" ht="19" customHeight="1" spans="1:44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4"/>
        <v>120</v>
      </c>
      <c r="J50" s="160"/>
      <c r="K50" s="160"/>
      <c r="L50" s="160"/>
      <c r="M50" s="160"/>
      <c r="N50" s="161"/>
      <c r="O50" s="160"/>
      <c r="P50" s="160"/>
      <c r="Q50" s="161"/>
      <c r="R50" s="160"/>
      <c r="S50" s="160"/>
      <c r="T50" s="160"/>
      <c r="U50" s="160"/>
      <c r="V50" s="160"/>
      <c r="W50" s="161"/>
      <c r="X50" s="160"/>
      <c r="Y50" s="160"/>
      <c r="Z50" s="161"/>
      <c r="AA50" s="160"/>
      <c r="AB50" s="160"/>
      <c r="AC50" s="160"/>
      <c r="AD50" s="161"/>
      <c r="AE50" s="160"/>
      <c r="AF50" s="161"/>
      <c r="AG50" s="160"/>
      <c r="AH50" s="160"/>
      <c r="AI50" s="160"/>
      <c r="AJ50" s="161"/>
      <c r="AK50" s="161">
        <v>120</v>
      </c>
      <c r="AL50" s="161"/>
      <c r="AM50" s="161"/>
      <c r="AN50" s="161"/>
      <c r="AO50" s="65"/>
      <c r="AP50" s="167"/>
      <c r="AQ50" s="32"/>
      <c r="AR50" s="32"/>
    </row>
    <row r="51" s="151" customFormat="1" ht="18.95" customHeight="1" spans="1:44">
      <c r="A51" s="33">
        <f>MAX(A$4:$A50)+1</f>
        <v>24</v>
      </c>
      <c r="B51" s="32" t="s">
        <v>423</v>
      </c>
      <c r="C51" s="35" t="s">
        <v>437</v>
      </c>
      <c r="D51" s="47" t="s">
        <v>44</v>
      </c>
      <c r="E51" s="37">
        <v>5787</v>
      </c>
      <c r="F51" s="48" t="s">
        <v>45</v>
      </c>
      <c r="G51" s="39">
        <f t="shared" si="9"/>
        <v>5787</v>
      </c>
      <c r="H51" s="40" t="s">
        <v>46</v>
      </c>
      <c r="I51" s="40">
        <f t="shared" si="4"/>
        <v>0</v>
      </c>
      <c r="J51" s="163"/>
      <c r="K51" s="163"/>
      <c r="L51" s="163"/>
      <c r="M51" s="163"/>
      <c r="N51" s="164"/>
      <c r="O51" s="163"/>
      <c r="P51" s="163"/>
      <c r="Q51" s="164"/>
      <c r="R51" s="163"/>
      <c r="S51" s="163"/>
      <c r="T51" s="163"/>
      <c r="U51" s="163"/>
      <c r="V51" s="163"/>
      <c r="W51" s="164"/>
      <c r="X51" s="163"/>
      <c r="Y51" s="163"/>
      <c r="Z51" s="164"/>
      <c r="AA51" s="163"/>
      <c r="AB51" s="163"/>
      <c r="AC51" s="163"/>
      <c r="AD51" s="164"/>
      <c r="AE51" s="163"/>
      <c r="AF51" s="164"/>
      <c r="AG51" s="163"/>
      <c r="AH51" s="163"/>
      <c r="AI51" s="163"/>
      <c r="AJ51" s="164"/>
      <c r="AK51" s="164"/>
      <c r="AL51" s="164"/>
      <c r="AM51" s="164"/>
      <c r="AN51" s="164"/>
      <c r="AO51" s="67"/>
      <c r="AP51" s="166"/>
      <c r="AQ51" s="99"/>
      <c r="AR51" s="99"/>
    </row>
    <row r="52" s="152" customFormat="1" ht="18.95" customHeight="1" spans="1:44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4"/>
        <v>0</v>
      </c>
      <c r="J52" s="160"/>
      <c r="K52" s="160"/>
      <c r="L52" s="160"/>
      <c r="M52" s="160"/>
      <c r="N52" s="161"/>
      <c r="O52" s="160"/>
      <c r="P52" s="160"/>
      <c r="Q52" s="161"/>
      <c r="R52" s="160"/>
      <c r="S52" s="160"/>
      <c r="T52" s="160"/>
      <c r="U52" s="160"/>
      <c r="V52" s="160"/>
      <c r="W52" s="161"/>
      <c r="X52" s="160"/>
      <c r="Y52" s="160"/>
      <c r="Z52" s="161"/>
      <c r="AA52" s="160"/>
      <c r="AB52" s="160"/>
      <c r="AC52" s="160"/>
      <c r="AD52" s="161"/>
      <c r="AE52" s="160"/>
      <c r="AF52" s="161"/>
      <c r="AG52" s="160"/>
      <c r="AH52" s="160"/>
      <c r="AI52" s="160"/>
      <c r="AJ52" s="161"/>
      <c r="AK52" s="161"/>
      <c r="AL52" s="161"/>
      <c r="AM52" s="161"/>
      <c r="AN52" s="161"/>
      <c r="AO52" s="65"/>
      <c r="AP52" s="167"/>
      <c r="AQ52" s="32"/>
      <c r="AR52" s="32"/>
    </row>
    <row r="53" s="151" customFormat="1" ht="18.95" customHeight="1" spans="1:44">
      <c r="A53" s="33">
        <f>MAX(A$4:$A52)+1</f>
        <v>25</v>
      </c>
      <c r="B53" s="32" t="s">
        <v>412</v>
      </c>
      <c r="C53" s="35" t="s">
        <v>438</v>
      </c>
      <c r="D53" s="47" t="s">
        <v>44</v>
      </c>
      <c r="E53" s="37">
        <v>1545</v>
      </c>
      <c r="F53" s="48" t="s">
        <v>45</v>
      </c>
      <c r="G53" s="39">
        <f t="shared" ref="G53:G57" si="10">E53+I53-I54</f>
        <v>1545</v>
      </c>
      <c r="H53" s="40" t="s">
        <v>46</v>
      </c>
      <c r="I53" s="40">
        <f t="shared" si="4"/>
        <v>0</v>
      </c>
      <c r="J53" s="163"/>
      <c r="K53" s="163"/>
      <c r="L53" s="163"/>
      <c r="M53" s="163"/>
      <c r="N53" s="164"/>
      <c r="O53" s="163"/>
      <c r="P53" s="163"/>
      <c r="Q53" s="164"/>
      <c r="R53" s="163"/>
      <c r="S53" s="163"/>
      <c r="T53" s="163"/>
      <c r="U53" s="163"/>
      <c r="V53" s="163"/>
      <c r="W53" s="164"/>
      <c r="X53" s="163"/>
      <c r="Y53" s="163"/>
      <c r="Z53" s="164"/>
      <c r="AA53" s="163"/>
      <c r="AB53" s="163"/>
      <c r="AC53" s="163"/>
      <c r="AD53" s="164"/>
      <c r="AE53" s="163"/>
      <c r="AF53" s="164"/>
      <c r="AG53" s="163"/>
      <c r="AH53" s="163"/>
      <c r="AI53" s="163"/>
      <c r="AJ53" s="164"/>
      <c r="AK53" s="164"/>
      <c r="AL53" s="164"/>
      <c r="AM53" s="164"/>
      <c r="AN53" s="164"/>
      <c r="AO53" s="67"/>
      <c r="AP53" s="166"/>
      <c r="AQ53" s="99"/>
      <c r="AR53" s="99"/>
    </row>
    <row r="54" s="152" customFormat="1" ht="18.95" customHeight="1" spans="1:44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4"/>
        <v>0</v>
      </c>
      <c r="J54" s="160"/>
      <c r="K54" s="160"/>
      <c r="L54" s="160"/>
      <c r="M54" s="160"/>
      <c r="N54" s="161"/>
      <c r="O54" s="160"/>
      <c r="P54" s="160"/>
      <c r="Q54" s="161"/>
      <c r="R54" s="160"/>
      <c r="S54" s="160"/>
      <c r="T54" s="160"/>
      <c r="U54" s="160"/>
      <c r="V54" s="160"/>
      <c r="W54" s="161"/>
      <c r="X54" s="160"/>
      <c r="Y54" s="160"/>
      <c r="Z54" s="161"/>
      <c r="AA54" s="160"/>
      <c r="AB54" s="160"/>
      <c r="AC54" s="160"/>
      <c r="AD54" s="161"/>
      <c r="AE54" s="160"/>
      <c r="AF54" s="161"/>
      <c r="AG54" s="160"/>
      <c r="AH54" s="160"/>
      <c r="AI54" s="160"/>
      <c r="AJ54" s="161"/>
      <c r="AK54" s="161"/>
      <c r="AL54" s="161"/>
      <c r="AM54" s="161"/>
      <c r="AN54" s="161"/>
      <c r="AO54" s="65"/>
      <c r="AP54" s="167"/>
      <c r="AQ54" s="32"/>
      <c r="AR54" s="32"/>
    </row>
    <row r="55" s="151" customFormat="1" ht="18.95" customHeight="1" spans="1:44">
      <c r="A55" s="33">
        <f>MAX(A$4:$A54)+1</f>
        <v>26</v>
      </c>
      <c r="B55" s="32" t="s">
        <v>412</v>
      </c>
      <c r="C55" s="35" t="s">
        <v>439</v>
      </c>
      <c r="D55" s="47" t="s">
        <v>44</v>
      </c>
      <c r="E55" s="37">
        <v>1915</v>
      </c>
      <c r="F55" s="48" t="s">
        <v>45</v>
      </c>
      <c r="G55" s="39">
        <f t="shared" si="10"/>
        <v>1915</v>
      </c>
      <c r="H55" s="40" t="s">
        <v>46</v>
      </c>
      <c r="I55" s="40">
        <f t="shared" si="4"/>
        <v>0</v>
      </c>
      <c r="J55" s="163"/>
      <c r="K55" s="163"/>
      <c r="L55" s="163"/>
      <c r="M55" s="163"/>
      <c r="N55" s="164"/>
      <c r="O55" s="163"/>
      <c r="P55" s="163"/>
      <c r="Q55" s="164"/>
      <c r="R55" s="163"/>
      <c r="S55" s="163"/>
      <c r="T55" s="163"/>
      <c r="U55" s="163"/>
      <c r="V55" s="163"/>
      <c r="W55" s="164"/>
      <c r="X55" s="163"/>
      <c r="Y55" s="163"/>
      <c r="Z55" s="164"/>
      <c r="AA55" s="163"/>
      <c r="AB55" s="163"/>
      <c r="AC55" s="163"/>
      <c r="AD55" s="164"/>
      <c r="AE55" s="163"/>
      <c r="AF55" s="164"/>
      <c r="AG55" s="163"/>
      <c r="AH55" s="163"/>
      <c r="AI55" s="163"/>
      <c r="AJ55" s="164"/>
      <c r="AK55" s="164"/>
      <c r="AL55" s="164"/>
      <c r="AM55" s="164"/>
      <c r="AN55" s="164"/>
      <c r="AO55" s="67"/>
      <c r="AP55" s="166"/>
      <c r="AQ55" s="99"/>
      <c r="AR55" s="99"/>
    </row>
    <row r="56" s="152" customFormat="1" ht="18.95" customHeight="1" spans="1:44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4"/>
        <v>0</v>
      </c>
      <c r="J56" s="160"/>
      <c r="K56" s="160"/>
      <c r="L56" s="160"/>
      <c r="M56" s="160"/>
      <c r="N56" s="161"/>
      <c r="O56" s="160"/>
      <c r="P56" s="160"/>
      <c r="Q56" s="161"/>
      <c r="R56" s="160"/>
      <c r="S56" s="160"/>
      <c r="T56" s="160"/>
      <c r="U56" s="160"/>
      <c r="V56" s="160"/>
      <c r="W56" s="161"/>
      <c r="X56" s="160"/>
      <c r="Y56" s="160"/>
      <c r="Z56" s="161"/>
      <c r="AA56" s="160"/>
      <c r="AB56" s="160"/>
      <c r="AC56" s="160"/>
      <c r="AD56" s="161"/>
      <c r="AE56" s="160"/>
      <c r="AF56" s="161"/>
      <c r="AG56" s="160"/>
      <c r="AH56" s="160"/>
      <c r="AI56" s="160"/>
      <c r="AJ56" s="161"/>
      <c r="AK56" s="161"/>
      <c r="AL56" s="161"/>
      <c r="AM56" s="161"/>
      <c r="AN56" s="161"/>
      <c r="AO56" s="65"/>
      <c r="AP56" s="167"/>
      <c r="AQ56" s="32"/>
      <c r="AR56" s="32"/>
    </row>
    <row r="57" s="151" customFormat="1" ht="18.95" customHeight="1" spans="1:44">
      <c r="A57" s="33">
        <f>MAX(A$4:$A56)+1</f>
        <v>27</v>
      </c>
      <c r="B57" s="32" t="s">
        <v>412</v>
      </c>
      <c r="C57" s="35" t="s">
        <v>440</v>
      </c>
      <c r="D57" s="47" t="s">
        <v>44</v>
      </c>
      <c r="E57" s="37">
        <v>1627</v>
      </c>
      <c r="F57" s="48" t="s">
        <v>45</v>
      </c>
      <c r="G57" s="39">
        <f t="shared" si="10"/>
        <v>1627</v>
      </c>
      <c r="H57" s="40" t="s">
        <v>46</v>
      </c>
      <c r="I57" s="40">
        <f t="shared" si="4"/>
        <v>0</v>
      </c>
      <c r="J57" s="163"/>
      <c r="K57" s="163"/>
      <c r="L57" s="163"/>
      <c r="M57" s="163"/>
      <c r="N57" s="164"/>
      <c r="O57" s="163"/>
      <c r="P57" s="163"/>
      <c r="Q57" s="164"/>
      <c r="R57" s="163"/>
      <c r="S57" s="163"/>
      <c r="T57" s="163"/>
      <c r="U57" s="163"/>
      <c r="V57" s="163"/>
      <c r="W57" s="164"/>
      <c r="X57" s="163"/>
      <c r="Y57" s="163"/>
      <c r="Z57" s="164"/>
      <c r="AA57" s="163"/>
      <c r="AB57" s="163"/>
      <c r="AC57" s="163"/>
      <c r="AD57" s="164"/>
      <c r="AE57" s="163"/>
      <c r="AF57" s="164"/>
      <c r="AG57" s="163"/>
      <c r="AH57" s="163"/>
      <c r="AI57" s="163"/>
      <c r="AJ57" s="164"/>
      <c r="AK57" s="164"/>
      <c r="AL57" s="164"/>
      <c r="AM57" s="164"/>
      <c r="AN57" s="164"/>
      <c r="AO57" s="67"/>
      <c r="AP57" s="166"/>
      <c r="AQ57" s="99"/>
      <c r="AR57" s="99"/>
    </row>
    <row r="58" s="152" customFormat="1" ht="18.95" customHeight="1" spans="1:44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4"/>
        <v>0</v>
      </c>
      <c r="J58" s="160"/>
      <c r="K58" s="160"/>
      <c r="L58" s="160"/>
      <c r="M58" s="160"/>
      <c r="N58" s="161"/>
      <c r="O58" s="160"/>
      <c r="P58" s="160"/>
      <c r="Q58" s="161"/>
      <c r="R58" s="160"/>
      <c r="S58" s="160"/>
      <c r="T58" s="160"/>
      <c r="U58" s="160"/>
      <c r="V58" s="160"/>
      <c r="W58" s="161"/>
      <c r="X58" s="160"/>
      <c r="Y58" s="160"/>
      <c r="Z58" s="161"/>
      <c r="AA58" s="160"/>
      <c r="AB58" s="160"/>
      <c r="AC58" s="160"/>
      <c r="AD58" s="161"/>
      <c r="AE58" s="160"/>
      <c r="AF58" s="161"/>
      <c r="AG58" s="160"/>
      <c r="AH58" s="160"/>
      <c r="AI58" s="160"/>
      <c r="AJ58" s="161"/>
      <c r="AK58" s="161"/>
      <c r="AL58" s="161"/>
      <c r="AM58" s="161"/>
      <c r="AN58" s="161"/>
      <c r="AO58" s="65"/>
      <c r="AP58" s="167"/>
      <c r="AQ58" s="32"/>
      <c r="AR58" s="32"/>
    </row>
    <row r="59" s="151" customFormat="1" ht="18.95" customHeight="1" spans="1:44">
      <c r="A59" s="33">
        <f>MAX(A$4:$A58)+1</f>
        <v>28</v>
      </c>
      <c r="B59" s="32" t="s">
        <v>412</v>
      </c>
      <c r="C59" s="35" t="s">
        <v>441</v>
      </c>
      <c r="D59" s="47" t="s">
        <v>44</v>
      </c>
      <c r="E59" s="37">
        <v>1432</v>
      </c>
      <c r="F59" s="48" t="s">
        <v>45</v>
      </c>
      <c r="G59" s="39">
        <f t="shared" ref="G59:G63" si="11">E59+I59-I60</f>
        <v>1432</v>
      </c>
      <c r="H59" s="40" t="s">
        <v>46</v>
      </c>
      <c r="I59" s="40">
        <f t="shared" si="4"/>
        <v>0</v>
      </c>
      <c r="J59" s="163"/>
      <c r="K59" s="163"/>
      <c r="L59" s="163"/>
      <c r="M59" s="163"/>
      <c r="N59" s="164"/>
      <c r="O59" s="163"/>
      <c r="P59" s="163"/>
      <c r="Q59" s="164"/>
      <c r="R59" s="163"/>
      <c r="S59" s="163"/>
      <c r="T59" s="163"/>
      <c r="U59" s="163"/>
      <c r="V59" s="163"/>
      <c r="W59" s="164"/>
      <c r="X59" s="163"/>
      <c r="Y59" s="163"/>
      <c r="Z59" s="164"/>
      <c r="AA59" s="163"/>
      <c r="AB59" s="163"/>
      <c r="AC59" s="163"/>
      <c r="AD59" s="164"/>
      <c r="AE59" s="163"/>
      <c r="AF59" s="164"/>
      <c r="AG59" s="163"/>
      <c r="AH59" s="163"/>
      <c r="AI59" s="163"/>
      <c r="AJ59" s="164"/>
      <c r="AK59" s="164"/>
      <c r="AL59" s="164"/>
      <c r="AM59" s="164"/>
      <c r="AN59" s="164"/>
      <c r="AO59" s="67"/>
      <c r="AP59" s="166"/>
      <c r="AQ59" s="99"/>
      <c r="AR59" s="99"/>
    </row>
    <row r="60" s="152" customFormat="1" ht="18.95" customHeight="1" spans="1:44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4"/>
        <v>0</v>
      </c>
      <c r="J60" s="160"/>
      <c r="K60" s="160"/>
      <c r="L60" s="160"/>
      <c r="M60" s="160"/>
      <c r="N60" s="161"/>
      <c r="O60" s="160"/>
      <c r="P60" s="160"/>
      <c r="Q60" s="161"/>
      <c r="R60" s="160"/>
      <c r="S60" s="160"/>
      <c r="T60" s="160"/>
      <c r="U60" s="160"/>
      <c r="V60" s="160"/>
      <c r="W60" s="161"/>
      <c r="X60" s="160"/>
      <c r="Y60" s="160"/>
      <c r="Z60" s="161"/>
      <c r="AA60" s="160"/>
      <c r="AB60" s="160"/>
      <c r="AC60" s="160"/>
      <c r="AD60" s="161"/>
      <c r="AE60" s="160"/>
      <c r="AF60" s="161"/>
      <c r="AG60" s="160"/>
      <c r="AH60" s="160"/>
      <c r="AI60" s="160"/>
      <c r="AJ60" s="161"/>
      <c r="AK60" s="161"/>
      <c r="AL60" s="161"/>
      <c r="AM60" s="161"/>
      <c r="AN60" s="161"/>
      <c r="AO60" s="65"/>
      <c r="AP60" s="167"/>
      <c r="AQ60" s="32"/>
      <c r="AR60" s="32"/>
    </row>
    <row r="61" s="151" customFormat="1" ht="18.95" customHeight="1" spans="1:44">
      <c r="A61" s="33">
        <f>MAX(A$4:$A60)+1</f>
        <v>29</v>
      </c>
      <c r="B61" s="32" t="s">
        <v>412</v>
      </c>
      <c r="C61" s="35" t="s">
        <v>357</v>
      </c>
      <c r="D61" s="47" t="s">
        <v>44</v>
      </c>
      <c r="E61" s="37">
        <v>32</v>
      </c>
      <c r="F61" s="48" t="s">
        <v>45</v>
      </c>
      <c r="G61" s="39">
        <f t="shared" si="11"/>
        <v>32</v>
      </c>
      <c r="H61" s="40" t="s">
        <v>46</v>
      </c>
      <c r="I61" s="40">
        <f t="shared" si="4"/>
        <v>0</v>
      </c>
      <c r="J61" s="163"/>
      <c r="K61" s="163"/>
      <c r="L61" s="163"/>
      <c r="M61" s="163"/>
      <c r="N61" s="164"/>
      <c r="O61" s="163"/>
      <c r="P61" s="163"/>
      <c r="Q61" s="164"/>
      <c r="R61" s="163"/>
      <c r="S61" s="163"/>
      <c r="T61" s="163"/>
      <c r="U61" s="163"/>
      <c r="V61" s="163"/>
      <c r="W61" s="164"/>
      <c r="X61" s="163"/>
      <c r="Y61" s="163"/>
      <c r="Z61" s="164"/>
      <c r="AA61" s="163"/>
      <c r="AB61" s="163"/>
      <c r="AC61" s="163"/>
      <c r="AD61" s="164"/>
      <c r="AE61" s="163"/>
      <c r="AF61" s="164"/>
      <c r="AG61" s="163"/>
      <c r="AH61" s="163"/>
      <c r="AI61" s="163"/>
      <c r="AJ61" s="164"/>
      <c r="AK61" s="164"/>
      <c r="AL61" s="164"/>
      <c r="AM61" s="164"/>
      <c r="AN61" s="164"/>
      <c r="AO61" s="67"/>
      <c r="AP61" s="166"/>
      <c r="AQ61" s="99"/>
      <c r="AR61" s="99"/>
    </row>
    <row r="62" s="152" customFormat="1" ht="18.95" customHeight="1" spans="1:44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4"/>
        <v>0</v>
      </c>
      <c r="J62" s="160"/>
      <c r="K62" s="160"/>
      <c r="L62" s="160"/>
      <c r="M62" s="160"/>
      <c r="N62" s="161"/>
      <c r="O62" s="160"/>
      <c r="P62" s="160"/>
      <c r="Q62" s="161"/>
      <c r="R62" s="160"/>
      <c r="S62" s="160"/>
      <c r="T62" s="160"/>
      <c r="U62" s="160"/>
      <c r="V62" s="160"/>
      <c r="W62" s="161"/>
      <c r="X62" s="160"/>
      <c r="Y62" s="160"/>
      <c r="Z62" s="161"/>
      <c r="AA62" s="160"/>
      <c r="AB62" s="160"/>
      <c r="AC62" s="160"/>
      <c r="AD62" s="161"/>
      <c r="AE62" s="160"/>
      <c r="AF62" s="161"/>
      <c r="AG62" s="160"/>
      <c r="AH62" s="160"/>
      <c r="AI62" s="160"/>
      <c r="AJ62" s="161"/>
      <c r="AK62" s="161"/>
      <c r="AL62" s="161"/>
      <c r="AM62" s="161"/>
      <c r="AN62" s="161"/>
      <c r="AO62" s="65"/>
      <c r="AP62" s="167"/>
      <c r="AQ62" s="32"/>
      <c r="AR62" s="32"/>
    </row>
    <row r="63" s="151" customFormat="1" ht="18.95" customHeight="1" spans="1:44">
      <c r="A63" s="33">
        <f>MAX(A$4:$A62)+1</f>
        <v>30</v>
      </c>
      <c r="B63" s="32" t="s">
        <v>412</v>
      </c>
      <c r="C63" s="35" t="s">
        <v>442</v>
      </c>
      <c r="D63" s="47" t="s">
        <v>44</v>
      </c>
      <c r="E63" s="37">
        <v>0</v>
      </c>
      <c r="F63" s="48" t="s">
        <v>45</v>
      </c>
      <c r="G63" s="39">
        <f t="shared" si="11"/>
        <v>0</v>
      </c>
      <c r="H63" s="40" t="s">
        <v>46</v>
      </c>
      <c r="I63" s="40">
        <f t="shared" si="4"/>
        <v>0</v>
      </c>
      <c r="J63" s="163"/>
      <c r="K63" s="163"/>
      <c r="L63" s="163"/>
      <c r="M63" s="163"/>
      <c r="N63" s="164"/>
      <c r="O63" s="163"/>
      <c r="P63" s="163"/>
      <c r="Q63" s="164"/>
      <c r="R63" s="163"/>
      <c r="S63" s="163"/>
      <c r="T63" s="163"/>
      <c r="U63" s="163"/>
      <c r="V63" s="163"/>
      <c r="W63" s="164"/>
      <c r="X63" s="163"/>
      <c r="Y63" s="163"/>
      <c r="Z63" s="164"/>
      <c r="AA63" s="163"/>
      <c r="AB63" s="163"/>
      <c r="AC63" s="163"/>
      <c r="AD63" s="164"/>
      <c r="AE63" s="163"/>
      <c r="AF63" s="164"/>
      <c r="AG63" s="163"/>
      <c r="AH63" s="163"/>
      <c r="AI63" s="163"/>
      <c r="AJ63" s="164"/>
      <c r="AK63" s="164"/>
      <c r="AL63" s="164"/>
      <c r="AM63" s="164"/>
      <c r="AN63" s="164"/>
      <c r="AO63" s="67"/>
      <c r="AP63" s="166"/>
      <c r="AQ63" s="99"/>
      <c r="AR63" s="99"/>
    </row>
    <row r="64" s="152" customFormat="1" ht="18.95" customHeight="1" spans="1:44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4"/>
        <v>0</v>
      </c>
      <c r="J64" s="160"/>
      <c r="K64" s="160"/>
      <c r="L64" s="160"/>
      <c r="M64" s="160"/>
      <c r="N64" s="161"/>
      <c r="O64" s="160"/>
      <c r="P64" s="160"/>
      <c r="Q64" s="161"/>
      <c r="R64" s="160"/>
      <c r="S64" s="160"/>
      <c r="T64" s="160"/>
      <c r="U64" s="160"/>
      <c r="V64" s="160"/>
      <c r="W64" s="161"/>
      <c r="X64" s="160"/>
      <c r="Y64" s="160"/>
      <c r="Z64" s="161"/>
      <c r="AA64" s="160"/>
      <c r="AB64" s="160"/>
      <c r="AC64" s="160"/>
      <c r="AD64" s="161"/>
      <c r="AE64" s="160"/>
      <c r="AF64" s="161"/>
      <c r="AG64" s="160"/>
      <c r="AH64" s="160"/>
      <c r="AI64" s="160"/>
      <c r="AJ64" s="161"/>
      <c r="AK64" s="161"/>
      <c r="AL64" s="161"/>
      <c r="AM64" s="161"/>
      <c r="AN64" s="161"/>
      <c r="AO64" s="65"/>
      <c r="AP64" s="167"/>
      <c r="AQ64" s="32"/>
      <c r="AR64" s="32"/>
    </row>
    <row r="65" s="151" customFormat="1" ht="18.95" customHeight="1" spans="1:44">
      <c r="A65" s="33">
        <f>MAX(A$4:$A64)+1</f>
        <v>31</v>
      </c>
      <c r="B65" s="32"/>
      <c r="C65" s="35"/>
      <c r="D65" s="47"/>
      <c r="E65" s="37">
        <v>0</v>
      </c>
      <c r="F65" s="48" t="s">
        <v>45</v>
      </c>
      <c r="G65" s="39">
        <f t="shared" ref="G65:G69" si="12">E65+I65-I66</f>
        <v>0</v>
      </c>
      <c r="H65" s="40" t="s">
        <v>46</v>
      </c>
      <c r="I65" s="40">
        <f t="shared" si="4"/>
        <v>0</v>
      </c>
      <c r="J65" s="163"/>
      <c r="K65" s="163"/>
      <c r="L65" s="163"/>
      <c r="M65" s="163"/>
      <c r="N65" s="164"/>
      <c r="O65" s="163"/>
      <c r="P65" s="163"/>
      <c r="Q65" s="164"/>
      <c r="R65" s="163"/>
      <c r="S65" s="163"/>
      <c r="T65" s="163"/>
      <c r="U65" s="163"/>
      <c r="V65" s="163"/>
      <c r="W65" s="164"/>
      <c r="X65" s="163"/>
      <c r="Y65" s="163"/>
      <c r="Z65" s="164"/>
      <c r="AA65" s="163"/>
      <c r="AB65" s="163"/>
      <c r="AC65" s="163"/>
      <c r="AD65" s="164"/>
      <c r="AE65" s="163"/>
      <c r="AF65" s="164"/>
      <c r="AG65" s="163"/>
      <c r="AH65" s="163"/>
      <c r="AI65" s="163"/>
      <c r="AJ65" s="164"/>
      <c r="AK65" s="164"/>
      <c r="AL65" s="164"/>
      <c r="AM65" s="164"/>
      <c r="AN65" s="164"/>
      <c r="AO65" s="67"/>
      <c r="AP65" s="166"/>
      <c r="AQ65" s="99"/>
      <c r="AR65" s="99"/>
    </row>
    <row r="66" s="152" customFormat="1" ht="18.95" customHeight="1" spans="1:44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4"/>
        <v>0</v>
      </c>
      <c r="J66" s="160"/>
      <c r="K66" s="160"/>
      <c r="L66" s="160"/>
      <c r="M66" s="160"/>
      <c r="N66" s="161"/>
      <c r="O66" s="160"/>
      <c r="P66" s="160"/>
      <c r="Q66" s="161"/>
      <c r="R66" s="160"/>
      <c r="S66" s="160"/>
      <c r="T66" s="160"/>
      <c r="U66" s="160"/>
      <c r="V66" s="160"/>
      <c r="W66" s="161"/>
      <c r="X66" s="160"/>
      <c r="Y66" s="160"/>
      <c r="Z66" s="161"/>
      <c r="AA66" s="160"/>
      <c r="AB66" s="160"/>
      <c r="AC66" s="160"/>
      <c r="AD66" s="161"/>
      <c r="AE66" s="160"/>
      <c r="AF66" s="161"/>
      <c r="AG66" s="160"/>
      <c r="AH66" s="160"/>
      <c r="AI66" s="160"/>
      <c r="AJ66" s="161"/>
      <c r="AK66" s="161"/>
      <c r="AL66" s="161"/>
      <c r="AM66" s="161"/>
      <c r="AN66" s="161"/>
      <c r="AO66" s="65"/>
      <c r="AP66" s="167"/>
      <c r="AQ66" s="32"/>
      <c r="AR66" s="32"/>
    </row>
    <row r="67" s="151" customFormat="1" ht="18" customHeight="1" spans="1:44">
      <c r="A67" s="33">
        <f>MAX(A$4:$A66)+1</f>
        <v>32</v>
      </c>
      <c r="B67" s="32"/>
      <c r="C67" s="35"/>
      <c r="D67" s="47"/>
      <c r="E67" s="37">
        <v>0</v>
      </c>
      <c r="F67" s="48" t="s">
        <v>45</v>
      </c>
      <c r="G67" s="39">
        <f t="shared" si="12"/>
        <v>0</v>
      </c>
      <c r="H67" s="40" t="s">
        <v>46</v>
      </c>
      <c r="I67" s="40">
        <f t="shared" si="4"/>
        <v>0</v>
      </c>
      <c r="J67" s="163"/>
      <c r="K67" s="163"/>
      <c r="L67" s="163"/>
      <c r="M67" s="163"/>
      <c r="N67" s="164"/>
      <c r="O67" s="163"/>
      <c r="P67" s="163"/>
      <c r="Q67" s="164"/>
      <c r="R67" s="163"/>
      <c r="S67" s="163"/>
      <c r="T67" s="163"/>
      <c r="U67" s="163"/>
      <c r="V67" s="163"/>
      <c r="W67" s="164"/>
      <c r="X67" s="163"/>
      <c r="Y67" s="163"/>
      <c r="Z67" s="164"/>
      <c r="AA67" s="163"/>
      <c r="AB67" s="163"/>
      <c r="AC67" s="163"/>
      <c r="AD67" s="164"/>
      <c r="AE67" s="163"/>
      <c r="AF67" s="164"/>
      <c r="AG67" s="163"/>
      <c r="AH67" s="163"/>
      <c r="AI67" s="163"/>
      <c r="AJ67" s="164"/>
      <c r="AK67" s="164"/>
      <c r="AL67" s="164"/>
      <c r="AM67" s="164"/>
      <c r="AN67" s="164"/>
      <c r="AO67" s="67"/>
      <c r="AP67" s="166"/>
      <c r="AQ67" s="99"/>
      <c r="AR67" s="99"/>
    </row>
    <row r="68" s="152" customFormat="1" ht="18" customHeight="1" spans="1:44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4"/>
        <v>0</v>
      </c>
      <c r="J68" s="160"/>
      <c r="K68" s="160"/>
      <c r="L68" s="160"/>
      <c r="M68" s="160"/>
      <c r="N68" s="161"/>
      <c r="O68" s="160"/>
      <c r="P68" s="160"/>
      <c r="Q68" s="161"/>
      <c r="R68" s="160"/>
      <c r="S68" s="160"/>
      <c r="T68" s="160"/>
      <c r="U68" s="160"/>
      <c r="V68" s="160"/>
      <c r="W68" s="161"/>
      <c r="X68" s="160"/>
      <c r="Y68" s="160"/>
      <c r="Z68" s="161"/>
      <c r="AA68" s="160"/>
      <c r="AB68" s="160"/>
      <c r="AC68" s="160"/>
      <c r="AD68" s="161"/>
      <c r="AE68" s="160"/>
      <c r="AF68" s="161"/>
      <c r="AG68" s="160"/>
      <c r="AH68" s="160"/>
      <c r="AI68" s="160"/>
      <c r="AJ68" s="161"/>
      <c r="AK68" s="161"/>
      <c r="AL68" s="161"/>
      <c r="AM68" s="161"/>
      <c r="AN68" s="161"/>
      <c r="AO68" s="65"/>
      <c r="AP68" s="167"/>
      <c r="AQ68" s="32"/>
      <c r="AR68" s="32"/>
    </row>
    <row r="69" s="151" customFormat="1" ht="18.95" customHeight="1" spans="1:44">
      <c r="A69" s="33">
        <f>MAX(A$4:$A68)+1</f>
        <v>33</v>
      </c>
      <c r="B69" s="32"/>
      <c r="C69" s="35"/>
      <c r="D69" s="47"/>
      <c r="E69" s="37">
        <v>0</v>
      </c>
      <c r="F69" s="48" t="s">
        <v>45</v>
      </c>
      <c r="G69" s="39">
        <f t="shared" si="12"/>
        <v>0</v>
      </c>
      <c r="H69" s="40" t="s">
        <v>46</v>
      </c>
      <c r="I69" s="40">
        <f t="shared" si="4"/>
        <v>0</v>
      </c>
      <c r="J69" s="163"/>
      <c r="K69" s="163"/>
      <c r="L69" s="163"/>
      <c r="M69" s="163"/>
      <c r="N69" s="164"/>
      <c r="O69" s="163"/>
      <c r="P69" s="163"/>
      <c r="Q69" s="164"/>
      <c r="R69" s="163"/>
      <c r="S69" s="163"/>
      <c r="T69" s="163"/>
      <c r="U69" s="163"/>
      <c r="V69" s="163"/>
      <c r="W69" s="164"/>
      <c r="X69" s="163"/>
      <c r="Y69" s="163"/>
      <c r="Z69" s="164"/>
      <c r="AA69" s="163"/>
      <c r="AB69" s="163"/>
      <c r="AC69" s="163"/>
      <c r="AD69" s="164"/>
      <c r="AE69" s="163"/>
      <c r="AF69" s="164"/>
      <c r="AG69" s="163"/>
      <c r="AH69" s="163"/>
      <c r="AI69" s="163"/>
      <c r="AJ69" s="164"/>
      <c r="AK69" s="164"/>
      <c r="AL69" s="164"/>
      <c r="AM69" s="164"/>
      <c r="AN69" s="164"/>
      <c r="AO69" s="67"/>
      <c r="AP69" s="166"/>
      <c r="AQ69" s="99"/>
      <c r="AR69" s="99"/>
    </row>
    <row r="70" s="152" customFormat="1" ht="18.95" customHeight="1" spans="1:44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4"/>
        <v>0</v>
      </c>
      <c r="J70" s="160"/>
      <c r="K70" s="160"/>
      <c r="L70" s="160"/>
      <c r="M70" s="160"/>
      <c r="N70" s="161"/>
      <c r="O70" s="160"/>
      <c r="P70" s="160"/>
      <c r="Q70" s="161"/>
      <c r="R70" s="160"/>
      <c r="S70" s="160"/>
      <c r="T70" s="160"/>
      <c r="U70" s="160"/>
      <c r="V70" s="160"/>
      <c r="W70" s="161"/>
      <c r="X70" s="160"/>
      <c r="Y70" s="160"/>
      <c r="Z70" s="161"/>
      <c r="AA70" s="160"/>
      <c r="AB70" s="160"/>
      <c r="AC70" s="160"/>
      <c r="AD70" s="161"/>
      <c r="AE70" s="160"/>
      <c r="AF70" s="161"/>
      <c r="AG70" s="160"/>
      <c r="AH70" s="160"/>
      <c r="AI70" s="160"/>
      <c r="AJ70" s="161"/>
      <c r="AK70" s="161"/>
      <c r="AL70" s="161"/>
      <c r="AM70" s="161"/>
      <c r="AN70" s="161"/>
      <c r="AO70" s="65"/>
      <c r="AP70" s="167"/>
      <c r="AQ70" s="32"/>
      <c r="AR70" s="32"/>
    </row>
    <row r="71" s="151" customFormat="1" ht="18.95" customHeight="1" spans="1:44">
      <c r="A71" s="33">
        <f>MAX(A$4:$A70)+1</f>
        <v>34</v>
      </c>
      <c r="B71" s="32"/>
      <c r="C71" s="35"/>
      <c r="D71" s="47"/>
      <c r="E71" s="37">
        <v>0</v>
      </c>
      <c r="F71" s="48" t="s">
        <v>45</v>
      </c>
      <c r="G71" s="39">
        <f t="shared" ref="G71:G75" si="13">E71+I71-I72</f>
        <v>0</v>
      </c>
      <c r="H71" s="40" t="s">
        <v>46</v>
      </c>
      <c r="I71" s="40">
        <f t="shared" si="4"/>
        <v>0</v>
      </c>
      <c r="J71" s="163"/>
      <c r="K71" s="163"/>
      <c r="L71" s="163"/>
      <c r="M71" s="163"/>
      <c r="N71" s="164"/>
      <c r="O71" s="163"/>
      <c r="P71" s="163"/>
      <c r="Q71" s="164"/>
      <c r="R71" s="163"/>
      <c r="S71" s="163"/>
      <c r="T71" s="163"/>
      <c r="U71" s="163"/>
      <c r="V71" s="163"/>
      <c r="W71" s="164"/>
      <c r="X71" s="163"/>
      <c r="Y71" s="163"/>
      <c r="Z71" s="164"/>
      <c r="AA71" s="163"/>
      <c r="AB71" s="163"/>
      <c r="AC71" s="163"/>
      <c r="AD71" s="164"/>
      <c r="AE71" s="163"/>
      <c r="AF71" s="164"/>
      <c r="AG71" s="163"/>
      <c r="AH71" s="163"/>
      <c r="AI71" s="163"/>
      <c r="AJ71" s="164"/>
      <c r="AK71" s="164"/>
      <c r="AL71" s="164"/>
      <c r="AM71" s="164"/>
      <c r="AN71" s="164"/>
      <c r="AO71" s="67"/>
      <c r="AP71" s="166"/>
      <c r="AQ71" s="99"/>
      <c r="AR71" s="99"/>
    </row>
    <row r="72" s="152" customFormat="1" ht="18.95" customHeight="1" spans="1:44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4"/>
        <v>0</v>
      </c>
      <c r="J72" s="160"/>
      <c r="K72" s="160"/>
      <c r="L72" s="160"/>
      <c r="M72" s="160"/>
      <c r="N72" s="161"/>
      <c r="O72" s="160"/>
      <c r="P72" s="160"/>
      <c r="Q72" s="161"/>
      <c r="R72" s="160"/>
      <c r="S72" s="160"/>
      <c r="T72" s="160"/>
      <c r="U72" s="160"/>
      <c r="V72" s="160"/>
      <c r="W72" s="161"/>
      <c r="X72" s="160"/>
      <c r="Y72" s="160"/>
      <c r="Z72" s="161"/>
      <c r="AA72" s="160"/>
      <c r="AB72" s="160"/>
      <c r="AC72" s="160"/>
      <c r="AD72" s="161"/>
      <c r="AE72" s="160"/>
      <c r="AF72" s="161"/>
      <c r="AG72" s="160"/>
      <c r="AH72" s="160"/>
      <c r="AI72" s="160"/>
      <c r="AJ72" s="161"/>
      <c r="AK72" s="161"/>
      <c r="AL72" s="161"/>
      <c r="AM72" s="161"/>
      <c r="AN72" s="161"/>
      <c r="AO72" s="65"/>
      <c r="AP72" s="167"/>
      <c r="AQ72" s="32"/>
      <c r="AR72" s="32"/>
    </row>
    <row r="73" s="151" customFormat="1" ht="18.95" customHeight="1" spans="1:44">
      <c r="A73" s="33">
        <f>MAX(A$4:$A72)+1</f>
        <v>35</v>
      </c>
      <c r="B73" s="32"/>
      <c r="C73" s="35"/>
      <c r="D73" s="47"/>
      <c r="E73" s="37">
        <v>0</v>
      </c>
      <c r="F73" s="48" t="s">
        <v>45</v>
      </c>
      <c r="G73" s="39">
        <f t="shared" si="13"/>
        <v>0</v>
      </c>
      <c r="H73" s="40" t="s">
        <v>46</v>
      </c>
      <c r="I73" s="40">
        <f t="shared" si="4"/>
        <v>0</v>
      </c>
      <c r="J73" s="163"/>
      <c r="K73" s="163"/>
      <c r="L73" s="163"/>
      <c r="M73" s="163"/>
      <c r="N73" s="164"/>
      <c r="O73" s="163"/>
      <c r="P73" s="163"/>
      <c r="Q73" s="164"/>
      <c r="R73" s="163"/>
      <c r="S73" s="163"/>
      <c r="T73" s="163"/>
      <c r="U73" s="163"/>
      <c r="V73" s="163"/>
      <c r="W73" s="164"/>
      <c r="X73" s="163"/>
      <c r="Y73" s="163"/>
      <c r="Z73" s="164"/>
      <c r="AA73" s="163"/>
      <c r="AB73" s="163"/>
      <c r="AC73" s="163"/>
      <c r="AD73" s="164"/>
      <c r="AE73" s="163"/>
      <c r="AF73" s="164"/>
      <c r="AG73" s="163"/>
      <c r="AH73" s="163"/>
      <c r="AI73" s="163"/>
      <c r="AJ73" s="164"/>
      <c r="AK73" s="164"/>
      <c r="AL73" s="164"/>
      <c r="AM73" s="164"/>
      <c r="AN73" s="164"/>
      <c r="AO73" s="67"/>
      <c r="AP73" s="166"/>
      <c r="AQ73" s="99"/>
      <c r="AR73" s="99"/>
    </row>
    <row r="74" s="152" customFormat="1" ht="18.95" customHeight="1" spans="1:44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4"/>
        <v>0</v>
      </c>
      <c r="J74" s="160"/>
      <c r="K74" s="160"/>
      <c r="L74" s="160"/>
      <c r="M74" s="160"/>
      <c r="N74" s="161"/>
      <c r="O74" s="160"/>
      <c r="P74" s="160"/>
      <c r="Q74" s="161"/>
      <c r="R74" s="160"/>
      <c r="S74" s="160"/>
      <c r="T74" s="160"/>
      <c r="U74" s="160"/>
      <c r="V74" s="160"/>
      <c r="W74" s="161"/>
      <c r="X74" s="160"/>
      <c r="Y74" s="160"/>
      <c r="Z74" s="161"/>
      <c r="AA74" s="160"/>
      <c r="AB74" s="160"/>
      <c r="AC74" s="160"/>
      <c r="AD74" s="161"/>
      <c r="AE74" s="160"/>
      <c r="AF74" s="161"/>
      <c r="AG74" s="160"/>
      <c r="AH74" s="160"/>
      <c r="AI74" s="160"/>
      <c r="AJ74" s="161"/>
      <c r="AK74" s="161"/>
      <c r="AL74" s="161"/>
      <c r="AM74" s="161"/>
      <c r="AN74" s="161"/>
      <c r="AO74" s="65"/>
      <c r="AP74" s="167"/>
      <c r="AQ74" s="32"/>
      <c r="AR74" s="32"/>
    </row>
    <row r="75" s="151" customFormat="1" ht="18" customHeight="1" spans="1:44">
      <c r="A75" s="33">
        <f>MAX(A$4:$A74)+1</f>
        <v>36</v>
      </c>
      <c r="B75" s="32"/>
      <c r="C75" s="35"/>
      <c r="D75" s="47"/>
      <c r="E75" s="37"/>
      <c r="F75" s="48" t="s">
        <v>45</v>
      </c>
      <c r="G75" s="39">
        <f t="shared" si="13"/>
        <v>0</v>
      </c>
      <c r="H75" s="40" t="s">
        <v>46</v>
      </c>
      <c r="I75" s="40">
        <f t="shared" si="4"/>
        <v>0</v>
      </c>
      <c r="J75" s="163"/>
      <c r="K75" s="163"/>
      <c r="L75" s="163"/>
      <c r="M75" s="163"/>
      <c r="N75" s="164"/>
      <c r="O75" s="163"/>
      <c r="P75" s="163"/>
      <c r="Q75" s="164"/>
      <c r="R75" s="163"/>
      <c r="S75" s="163"/>
      <c r="T75" s="163"/>
      <c r="U75" s="163"/>
      <c r="V75" s="163"/>
      <c r="W75" s="164"/>
      <c r="X75" s="163"/>
      <c r="Y75" s="163"/>
      <c r="Z75" s="164"/>
      <c r="AA75" s="163"/>
      <c r="AB75" s="163"/>
      <c r="AC75" s="163"/>
      <c r="AD75" s="164"/>
      <c r="AE75" s="163"/>
      <c r="AF75" s="164"/>
      <c r="AG75" s="163"/>
      <c r="AH75" s="163"/>
      <c r="AI75" s="163"/>
      <c r="AJ75" s="164"/>
      <c r="AK75" s="164"/>
      <c r="AL75" s="164"/>
      <c r="AM75" s="164"/>
      <c r="AN75" s="164"/>
      <c r="AO75" s="67"/>
      <c r="AP75" s="166"/>
      <c r="AQ75" s="99"/>
      <c r="AR75" s="99"/>
    </row>
    <row r="76" s="152" customFormat="1" ht="24" customHeight="1" spans="1:44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4"/>
        <v>0</v>
      </c>
      <c r="J76" s="160"/>
      <c r="K76" s="160"/>
      <c r="L76" s="160"/>
      <c r="M76" s="160"/>
      <c r="N76" s="161"/>
      <c r="O76" s="160"/>
      <c r="P76" s="160"/>
      <c r="Q76" s="161"/>
      <c r="R76" s="160"/>
      <c r="S76" s="160"/>
      <c r="T76" s="160"/>
      <c r="U76" s="160"/>
      <c r="V76" s="160"/>
      <c r="W76" s="161"/>
      <c r="X76" s="160"/>
      <c r="Y76" s="160"/>
      <c r="Z76" s="161"/>
      <c r="AA76" s="160"/>
      <c r="AB76" s="160"/>
      <c r="AC76" s="160"/>
      <c r="AD76" s="161"/>
      <c r="AE76" s="160"/>
      <c r="AF76" s="161"/>
      <c r="AG76" s="160"/>
      <c r="AH76" s="160"/>
      <c r="AI76" s="160"/>
      <c r="AJ76" s="161"/>
      <c r="AK76" s="161"/>
      <c r="AL76" s="161"/>
      <c r="AM76" s="161"/>
      <c r="AN76" s="161"/>
      <c r="AO76" s="65"/>
      <c r="AP76" s="167"/>
      <c r="AQ76" s="32"/>
      <c r="AR76" s="32"/>
    </row>
    <row r="77" s="151" customFormat="1" ht="18.95" customHeight="1" spans="1:44">
      <c r="A77" s="33">
        <f>MAX(A$4:$A76)+1</f>
        <v>37</v>
      </c>
      <c r="B77" s="32"/>
      <c r="C77" s="35"/>
      <c r="D77" s="47"/>
      <c r="E77" s="37"/>
      <c r="F77" s="48" t="s">
        <v>45</v>
      </c>
      <c r="G77" s="39">
        <f t="shared" ref="G77:G81" si="14">E77+I77-I78</f>
        <v>0</v>
      </c>
      <c r="H77" s="40" t="s">
        <v>46</v>
      </c>
      <c r="I77" s="40">
        <f t="shared" si="4"/>
        <v>0</v>
      </c>
      <c r="J77" s="163"/>
      <c r="K77" s="163"/>
      <c r="L77" s="163"/>
      <c r="M77" s="163"/>
      <c r="N77" s="164"/>
      <c r="O77" s="163"/>
      <c r="P77" s="163"/>
      <c r="Q77" s="164"/>
      <c r="R77" s="163"/>
      <c r="S77" s="163"/>
      <c r="T77" s="163"/>
      <c r="U77" s="163"/>
      <c r="V77" s="163"/>
      <c r="W77" s="164"/>
      <c r="X77" s="163"/>
      <c r="Y77" s="163"/>
      <c r="Z77" s="164"/>
      <c r="AA77" s="163"/>
      <c r="AB77" s="163"/>
      <c r="AC77" s="163"/>
      <c r="AD77" s="164"/>
      <c r="AE77" s="163"/>
      <c r="AF77" s="164"/>
      <c r="AG77" s="163"/>
      <c r="AH77" s="163"/>
      <c r="AI77" s="163"/>
      <c r="AJ77" s="164"/>
      <c r="AK77" s="164"/>
      <c r="AL77" s="164"/>
      <c r="AM77" s="164"/>
      <c r="AN77" s="164"/>
      <c r="AO77" s="67"/>
      <c r="AP77" s="166"/>
      <c r="AQ77" s="99"/>
      <c r="AR77" s="99"/>
    </row>
    <row r="78" s="152" customFormat="1" ht="18.95" customHeight="1" spans="1:44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4"/>
        <v>0</v>
      </c>
      <c r="J78" s="160"/>
      <c r="K78" s="160"/>
      <c r="L78" s="160"/>
      <c r="M78" s="160"/>
      <c r="N78" s="161"/>
      <c r="O78" s="160"/>
      <c r="P78" s="160"/>
      <c r="Q78" s="161"/>
      <c r="R78" s="160"/>
      <c r="S78" s="160"/>
      <c r="T78" s="160"/>
      <c r="U78" s="160"/>
      <c r="V78" s="160"/>
      <c r="W78" s="161"/>
      <c r="X78" s="160"/>
      <c r="Y78" s="160"/>
      <c r="Z78" s="161"/>
      <c r="AA78" s="160"/>
      <c r="AB78" s="160"/>
      <c r="AC78" s="160"/>
      <c r="AD78" s="161"/>
      <c r="AE78" s="160"/>
      <c r="AF78" s="161"/>
      <c r="AG78" s="160"/>
      <c r="AH78" s="160"/>
      <c r="AI78" s="160"/>
      <c r="AJ78" s="161"/>
      <c r="AK78" s="161"/>
      <c r="AL78" s="161"/>
      <c r="AM78" s="161"/>
      <c r="AN78" s="161"/>
      <c r="AO78" s="65"/>
      <c r="AP78" s="167"/>
      <c r="AQ78" s="32"/>
      <c r="AR78" s="32"/>
    </row>
    <row r="79" s="151" customFormat="1" ht="18" customHeight="1" spans="1:44">
      <c r="A79" s="33">
        <f>MAX(A$4:$A78)+1</f>
        <v>38</v>
      </c>
      <c r="B79" s="32"/>
      <c r="C79" s="35"/>
      <c r="D79" s="47"/>
      <c r="E79" s="37"/>
      <c r="F79" s="48" t="s">
        <v>45</v>
      </c>
      <c r="G79" s="39">
        <f t="shared" si="14"/>
        <v>0</v>
      </c>
      <c r="H79" s="40" t="s">
        <v>46</v>
      </c>
      <c r="I79" s="40">
        <f t="shared" si="4"/>
        <v>0</v>
      </c>
      <c r="J79" s="163"/>
      <c r="K79" s="163"/>
      <c r="L79" s="163"/>
      <c r="M79" s="163"/>
      <c r="N79" s="164"/>
      <c r="O79" s="163"/>
      <c r="P79" s="163"/>
      <c r="Q79" s="164"/>
      <c r="R79" s="163"/>
      <c r="S79" s="163"/>
      <c r="T79" s="163"/>
      <c r="U79" s="163"/>
      <c r="V79" s="163"/>
      <c r="W79" s="164"/>
      <c r="X79" s="163"/>
      <c r="Y79" s="163"/>
      <c r="Z79" s="164"/>
      <c r="AA79" s="163"/>
      <c r="AB79" s="163"/>
      <c r="AC79" s="163"/>
      <c r="AD79" s="164"/>
      <c r="AE79" s="163"/>
      <c r="AF79" s="164"/>
      <c r="AG79" s="163"/>
      <c r="AH79" s="163"/>
      <c r="AI79" s="163"/>
      <c r="AJ79" s="164"/>
      <c r="AK79" s="164"/>
      <c r="AL79" s="164"/>
      <c r="AM79" s="164"/>
      <c r="AN79" s="164"/>
      <c r="AO79" s="67"/>
      <c r="AP79" s="166"/>
      <c r="AQ79" s="99"/>
      <c r="AR79" s="99"/>
    </row>
    <row r="80" s="152" customFormat="1" ht="26" customHeight="1" spans="1:44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4"/>
        <v>0</v>
      </c>
      <c r="J80" s="160"/>
      <c r="K80" s="160"/>
      <c r="L80" s="160"/>
      <c r="M80" s="160"/>
      <c r="N80" s="161"/>
      <c r="O80" s="160"/>
      <c r="P80" s="160"/>
      <c r="Q80" s="161"/>
      <c r="R80" s="160"/>
      <c r="S80" s="160"/>
      <c r="T80" s="160"/>
      <c r="U80" s="160"/>
      <c r="V80" s="160"/>
      <c r="W80" s="161"/>
      <c r="X80" s="160"/>
      <c r="Y80" s="160"/>
      <c r="Z80" s="161"/>
      <c r="AA80" s="160"/>
      <c r="AB80" s="160"/>
      <c r="AC80" s="160"/>
      <c r="AD80" s="161"/>
      <c r="AE80" s="160"/>
      <c r="AF80" s="161"/>
      <c r="AG80" s="160"/>
      <c r="AH80" s="160"/>
      <c r="AI80" s="160"/>
      <c r="AJ80" s="161"/>
      <c r="AK80" s="161"/>
      <c r="AL80" s="161"/>
      <c r="AM80" s="161"/>
      <c r="AN80" s="161"/>
      <c r="AO80" s="65"/>
      <c r="AP80" s="167"/>
      <c r="AQ80" s="32"/>
      <c r="AR80" s="32"/>
    </row>
    <row r="81" s="151" customFormat="1" ht="18.95" customHeight="1" spans="1:44">
      <c r="A81" s="33">
        <f>MAX(A$4:$A80)+1</f>
        <v>39</v>
      </c>
      <c r="B81" s="32"/>
      <c r="C81" s="35"/>
      <c r="D81" s="47"/>
      <c r="E81" s="37"/>
      <c r="F81" s="48" t="s">
        <v>45</v>
      </c>
      <c r="G81" s="39">
        <f t="shared" si="14"/>
        <v>0</v>
      </c>
      <c r="H81" s="40" t="s">
        <v>46</v>
      </c>
      <c r="I81" s="40">
        <f t="shared" si="4"/>
        <v>0</v>
      </c>
      <c r="J81" s="163"/>
      <c r="K81" s="163"/>
      <c r="L81" s="163"/>
      <c r="M81" s="163"/>
      <c r="N81" s="164"/>
      <c r="O81" s="163"/>
      <c r="P81" s="163"/>
      <c r="Q81" s="164"/>
      <c r="R81" s="163"/>
      <c r="S81" s="163"/>
      <c r="T81" s="163"/>
      <c r="U81" s="163"/>
      <c r="V81" s="163"/>
      <c r="W81" s="164"/>
      <c r="X81" s="163"/>
      <c r="Y81" s="163"/>
      <c r="Z81" s="164"/>
      <c r="AA81" s="163"/>
      <c r="AB81" s="163"/>
      <c r="AC81" s="163"/>
      <c r="AD81" s="164"/>
      <c r="AE81" s="163"/>
      <c r="AF81" s="164"/>
      <c r="AG81" s="163"/>
      <c r="AH81" s="163"/>
      <c r="AI81" s="163"/>
      <c r="AJ81" s="164"/>
      <c r="AK81" s="164"/>
      <c r="AL81" s="164"/>
      <c r="AM81" s="164"/>
      <c r="AN81" s="164"/>
      <c r="AO81" s="67"/>
      <c r="AP81" s="166"/>
      <c r="AQ81" s="99"/>
      <c r="AR81" s="99"/>
    </row>
    <row r="82" s="152" customFormat="1" ht="18.95" customHeight="1" spans="1:44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4"/>
        <v>0</v>
      </c>
      <c r="J82" s="160"/>
      <c r="K82" s="160"/>
      <c r="L82" s="160"/>
      <c r="M82" s="160"/>
      <c r="N82" s="161"/>
      <c r="O82" s="160"/>
      <c r="P82" s="160"/>
      <c r="Q82" s="161"/>
      <c r="R82" s="160"/>
      <c r="S82" s="160"/>
      <c r="T82" s="160"/>
      <c r="U82" s="160"/>
      <c r="V82" s="160"/>
      <c r="W82" s="161"/>
      <c r="X82" s="160"/>
      <c r="Y82" s="160"/>
      <c r="Z82" s="161"/>
      <c r="AA82" s="160"/>
      <c r="AB82" s="160"/>
      <c r="AC82" s="160"/>
      <c r="AD82" s="161"/>
      <c r="AE82" s="160"/>
      <c r="AF82" s="161"/>
      <c r="AG82" s="160"/>
      <c r="AH82" s="160"/>
      <c r="AI82" s="160"/>
      <c r="AJ82" s="161"/>
      <c r="AK82" s="161"/>
      <c r="AL82" s="161"/>
      <c r="AM82" s="161"/>
      <c r="AN82" s="161"/>
      <c r="AO82" s="65"/>
      <c r="AP82" s="167"/>
      <c r="AQ82" s="32"/>
      <c r="AR82" s="32"/>
    </row>
    <row r="83" s="151" customFormat="1" ht="18.95" customHeight="1" spans="1:44">
      <c r="A83" s="33">
        <f>MAX(A$4:$A82)+1</f>
        <v>40</v>
      </c>
      <c r="B83" s="32"/>
      <c r="C83" s="35"/>
      <c r="D83" s="47"/>
      <c r="E83" s="37"/>
      <c r="F83" s="48" t="s">
        <v>45</v>
      </c>
      <c r="G83" s="39">
        <f t="shared" ref="G83:G87" si="15">E83+I83-I84</f>
        <v>0</v>
      </c>
      <c r="H83" s="40" t="s">
        <v>46</v>
      </c>
      <c r="I83" s="40">
        <f t="shared" ref="I83:I146" si="16">SUM(J83:AO83)</f>
        <v>0</v>
      </c>
      <c r="J83" s="163"/>
      <c r="K83" s="163"/>
      <c r="L83" s="163"/>
      <c r="M83" s="163"/>
      <c r="N83" s="164"/>
      <c r="O83" s="163"/>
      <c r="P83" s="163"/>
      <c r="Q83" s="164"/>
      <c r="R83" s="163"/>
      <c r="S83" s="163"/>
      <c r="T83" s="163"/>
      <c r="U83" s="163"/>
      <c r="V83" s="163"/>
      <c r="W83" s="164"/>
      <c r="X83" s="163"/>
      <c r="Y83" s="163"/>
      <c r="Z83" s="164"/>
      <c r="AA83" s="163"/>
      <c r="AB83" s="163"/>
      <c r="AC83" s="163"/>
      <c r="AD83" s="164"/>
      <c r="AE83" s="163"/>
      <c r="AF83" s="164"/>
      <c r="AG83" s="163"/>
      <c r="AH83" s="163"/>
      <c r="AI83" s="163"/>
      <c r="AJ83" s="164"/>
      <c r="AK83" s="164"/>
      <c r="AL83" s="164"/>
      <c r="AM83" s="164"/>
      <c r="AN83" s="164"/>
      <c r="AO83" s="67"/>
      <c r="AP83" s="166"/>
      <c r="AQ83" s="99"/>
      <c r="AR83" s="99"/>
    </row>
    <row r="84" s="152" customFormat="1" ht="18.95" customHeight="1" spans="1:44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6"/>
        <v>0</v>
      </c>
      <c r="J84" s="160"/>
      <c r="K84" s="160"/>
      <c r="L84" s="160"/>
      <c r="M84" s="160"/>
      <c r="N84" s="161"/>
      <c r="O84" s="160"/>
      <c r="P84" s="160"/>
      <c r="Q84" s="161"/>
      <c r="R84" s="160"/>
      <c r="S84" s="160"/>
      <c r="T84" s="160"/>
      <c r="U84" s="160"/>
      <c r="V84" s="160"/>
      <c r="W84" s="161"/>
      <c r="X84" s="160"/>
      <c r="Y84" s="160"/>
      <c r="Z84" s="161"/>
      <c r="AA84" s="160"/>
      <c r="AB84" s="160"/>
      <c r="AC84" s="160"/>
      <c r="AD84" s="161"/>
      <c r="AE84" s="160"/>
      <c r="AF84" s="161"/>
      <c r="AG84" s="160"/>
      <c r="AH84" s="160"/>
      <c r="AI84" s="160"/>
      <c r="AJ84" s="161"/>
      <c r="AK84" s="161"/>
      <c r="AL84" s="161"/>
      <c r="AM84" s="161"/>
      <c r="AN84" s="161"/>
      <c r="AO84" s="65"/>
      <c r="AP84" s="167"/>
      <c r="AQ84" s="32"/>
      <c r="AR84" s="32"/>
    </row>
    <row r="85" s="151" customFormat="1" ht="18.95" customHeight="1" spans="1:44">
      <c r="A85" s="33">
        <f>MAX(A$4:$A84)+1</f>
        <v>41</v>
      </c>
      <c r="B85" s="32"/>
      <c r="C85" s="35"/>
      <c r="D85" s="47"/>
      <c r="E85" s="37"/>
      <c r="F85" s="48" t="s">
        <v>45</v>
      </c>
      <c r="G85" s="39">
        <f t="shared" si="15"/>
        <v>0</v>
      </c>
      <c r="H85" s="40" t="s">
        <v>46</v>
      </c>
      <c r="I85" s="40">
        <f t="shared" si="16"/>
        <v>0</v>
      </c>
      <c r="J85" s="163"/>
      <c r="K85" s="163"/>
      <c r="L85" s="163"/>
      <c r="M85" s="163"/>
      <c r="N85" s="164"/>
      <c r="O85" s="163"/>
      <c r="P85" s="163"/>
      <c r="Q85" s="164"/>
      <c r="R85" s="163"/>
      <c r="S85" s="163"/>
      <c r="T85" s="163"/>
      <c r="U85" s="163"/>
      <c r="V85" s="163"/>
      <c r="W85" s="164"/>
      <c r="X85" s="163"/>
      <c r="Y85" s="163"/>
      <c r="Z85" s="164"/>
      <c r="AA85" s="163"/>
      <c r="AB85" s="163"/>
      <c r="AC85" s="163"/>
      <c r="AD85" s="164"/>
      <c r="AE85" s="163"/>
      <c r="AF85" s="164"/>
      <c r="AG85" s="163"/>
      <c r="AH85" s="163"/>
      <c r="AI85" s="163"/>
      <c r="AJ85" s="164"/>
      <c r="AK85" s="164"/>
      <c r="AL85" s="164"/>
      <c r="AM85" s="164"/>
      <c r="AN85" s="164"/>
      <c r="AO85" s="67"/>
      <c r="AP85" s="166"/>
      <c r="AQ85" s="99"/>
      <c r="AR85" s="99"/>
    </row>
    <row r="86" s="152" customFormat="1" ht="18.95" customHeight="1" spans="1:44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6"/>
        <v>0</v>
      </c>
      <c r="J86" s="160"/>
      <c r="K86" s="160"/>
      <c r="L86" s="160"/>
      <c r="M86" s="160"/>
      <c r="N86" s="161"/>
      <c r="O86" s="160"/>
      <c r="P86" s="160"/>
      <c r="Q86" s="161"/>
      <c r="R86" s="160"/>
      <c r="S86" s="160"/>
      <c r="T86" s="160"/>
      <c r="U86" s="160"/>
      <c r="V86" s="160"/>
      <c r="W86" s="161"/>
      <c r="X86" s="160"/>
      <c r="Y86" s="160"/>
      <c r="Z86" s="161"/>
      <c r="AA86" s="160"/>
      <c r="AB86" s="160"/>
      <c r="AC86" s="160"/>
      <c r="AD86" s="161"/>
      <c r="AE86" s="160"/>
      <c r="AF86" s="161"/>
      <c r="AG86" s="160"/>
      <c r="AH86" s="160"/>
      <c r="AI86" s="160"/>
      <c r="AJ86" s="161"/>
      <c r="AK86" s="161"/>
      <c r="AL86" s="161"/>
      <c r="AM86" s="161"/>
      <c r="AN86" s="161"/>
      <c r="AO86" s="65"/>
      <c r="AP86" s="167"/>
      <c r="AQ86" s="32"/>
      <c r="AR86" s="32"/>
    </row>
    <row r="87" s="151" customFormat="1" ht="18.95" customHeight="1" spans="1:44">
      <c r="A87" s="33">
        <f>MAX(A$4:$A86)+1</f>
        <v>42</v>
      </c>
      <c r="B87" s="32"/>
      <c r="C87" s="35"/>
      <c r="D87" s="47"/>
      <c r="E87" s="37"/>
      <c r="F87" s="48" t="s">
        <v>45</v>
      </c>
      <c r="G87" s="39">
        <f t="shared" si="15"/>
        <v>0</v>
      </c>
      <c r="H87" s="40" t="s">
        <v>46</v>
      </c>
      <c r="I87" s="40">
        <f t="shared" si="16"/>
        <v>0</v>
      </c>
      <c r="J87" s="163"/>
      <c r="K87" s="163"/>
      <c r="L87" s="163"/>
      <c r="M87" s="163"/>
      <c r="N87" s="164"/>
      <c r="O87" s="163"/>
      <c r="P87" s="163"/>
      <c r="Q87" s="164"/>
      <c r="R87" s="163"/>
      <c r="S87" s="163"/>
      <c r="T87" s="163"/>
      <c r="U87" s="163"/>
      <c r="V87" s="163"/>
      <c r="W87" s="164"/>
      <c r="X87" s="163"/>
      <c r="Y87" s="163"/>
      <c r="Z87" s="164"/>
      <c r="AA87" s="163"/>
      <c r="AB87" s="163"/>
      <c r="AC87" s="163"/>
      <c r="AD87" s="164"/>
      <c r="AE87" s="163"/>
      <c r="AF87" s="164"/>
      <c r="AG87" s="163"/>
      <c r="AH87" s="163"/>
      <c r="AI87" s="163"/>
      <c r="AJ87" s="164"/>
      <c r="AK87" s="164"/>
      <c r="AL87" s="164"/>
      <c r="AM87" s="164"/>
      <c r="AN87" s="164"/>
      <c r="AO87" s="67"/>
      <c r="AP87" s="166"/>
      <c r="AQ87" s="99"/>
      <c r="AR87" s="99"/>
    </row>
    <row r="88" s="152" customFormat="1" ht="18.95" customHeight="1" spans="1:44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6"/>
        <v>0</v>
      </c>
      <c r="J88" s="160"/>
      <c r="K88" s="160"/>
      <c r="L88" s="160"/>
      <c r="M88" s="160"/>
      <c r="N88" s="161"/>
      <c r="O88" s="160"/>
      <c r="P88" s="160"/>
      <c r="Q88" s="161"/>
      <c r="R88" s="160"/>
      <c r="S88" s="160"/>
      <c r="T88" s="160"/>
      <c r="U88" s="160"/>
      <c r="V88" s="160"/>
      <c r="W88" s="161"/>
      <c r="X88" s="160"/>
      <c r="Y88" s="160"/>
      <c r="Z88" s="161"/>
      <c r="AA88" s="160"/>
      <c r="AB88" s="160"/>
      <c r="AC88" s="160"/>
      <c r="AD88" s="161"/>
      <c r="AE88" s="160"/>
      <c r="AF88" s="161"/>
      <c r="AG88" s="160"/>
      <c r="AH88" s="160"/>
      <c r="AI88" s="160"/>
      <c r="AJ88" s="161"/>
      <c r="AK88" s="161"/>
      <c r="AL88" s="161"/>
      <c r="AM88" s="161"/>
      <c r="AN88" s="161"/>
      <c r="AO88" s="65"/>
      <c r="AP88" s="167"/>
      <c r="AQ88" s="32"/>
      <c r="AR88" s="32"/>
    </row>
    <row r="89" s="151" customFormat="1" ht="18.95" customHeight="1" spans="1:44">
      <c r="A89" s="33">
        <f>MAX(A$4:$A88)+1</f>
        <v>43</v>
      </c>
      <c r="B89" s="32"/>
      <c r="C89" s="35"/>
      <c r="D89" s="47"/>
      <c r="E89" s="37"/>
      <c r="F89" s="48" t="s">
        <v>45</v>
      </c>
      <c r="G89" s="39">
        <f t="shared" ref="G89:G93" si="17">E89+I89-I90</f>
        <v>0</v>
      </c>
      <c r="H89" s="40" t="s">
        <v>46</v>
      </c>
      <c r="I89" s="40">
        <f t="shared" si="16"/>
        <v>0</v>
      </c>
      <c r="J89" s="163"/>
      <c r="K89" s="163"/>
      <c r="L89" s="163"/>
      <c r="M89" s="163"/>
      <c r="N89" s="164"/>
      <c r="O89" s="163"/>
      <c r="P89" s="163"/>
      <c r="Q89" s="164"/>
      <c r="R89" s="163"/>
      <c r="S89" s="163"/>
      <c r="T89" s="163"/>
      <c r="U89" s="163"/>
      <c r="V89" s="163"/>
      <c r="W89" s="164"/>
      <c r="X89" s="163"/>
      <c r="Y89" s="163"/>
      <c r="Z89" s="164"/>
      <c r="AA89" s="163"/>
      <c r="AB89" s="163"/>
      <c r="AC89" s="163"/>
      <c r="AD89" s="164"/>
      <c r="AE89" s="163"/>
      <c r="AF89" s="164"/>
      <c r="AG89" s="163"/>
      <c r="AH89" s="163"/>
      <c r="AI89" s="163"/>
      <c r="AJ89" s="164"/>
      <c r="AK89" s="164"/>
      <c r="AL89" s="164"/>
      <c r="AM89" s="164"/>
      <c r="AN89" s="164"/>
      <c r="AO89" s="67"/>
      <c r="AP89" s="166"/>
      <c r="AQ89" s="99"/>
      <c r="AR89" s="99"/>
    </row>
    <row r="90" s="152" customFormat="1" ht="18.95" customHeight="1" spans="1:44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160"/>
      <c r="K90" s="160"/>
      <c r="L90" s="160"/>
      <c r="M90" s="160"/>
      <c r="N90" s="161"/>
      <c r="O90" s="160"/>
      <c r="P90" s="160"/>
      <c r="Q90" s="161"/>
      <c r="R90" s="160"/>
      <c r="S90" s="160"/>
      <c r="T90" s="160"/>
      <c r="U90" s="160"/>
      <c r="V90" s="160"/>
      <c r="W90" s="161"/>
      <c r="X90" s="160"/>
      <c r="Y90" s="160"/>
      <c r="Z90" s="161"/>
      <c r="AA90" s="160"/>
      <c r="AB90" s="160"/>
      <c r="AC90" s="160"/>
      <c r="AD90" s="161"/>
      <c r="AE90" s="160"/>
      <c r="AF90" s="161"/>
      <c r="AG90" s="160"/>
      <c r="AH90" s="160"/>
      <c r="AI90" s="160"/>
      <c r="AJ90" s="161"/>
      <c r="AK90" s="161"/>
      <c r="AL90" s="161"/>
      <c r="AM90" s="161"/>
      <c r="AN90" s="161"/>
      <c r="AO90" s="65"/>
      <c r="AP90" s="167"/>
      <c r="AQ90" s="32"/>
      <c r="AR90" s="32"/>
    </row>
    <row r="91" s="151" customFormat="1" ht="18.95" customHeight="1" spans="1:44">
      <c r="A91" s="33">
        <f>MAX(A$4:$A90)+1</f>
        <v>44</v>
      </c>
      <c r="B91" s="32"/>
      <c r="C91" s="35"/>
      <c r="D91" s="47"/>
      <c r="E91" s="37"/>
      <c r="F91" s="48" t="s">
        <v>45</v>
      </c>
      <c r="G91" s="39">
        <f t="shared" si="17"/>
        <v>0</v>
      </c>
      <c r="H91" s="40" t="s">
        <v>46</v>
      </c>
      <c r="I91" s="40">
        <f t="shared" si="16"/>
        <v>0</v>
      </c>
      <c r="J91" s="163"/>
      <c r="K91" s="163"/>
      <c r="L91" s="163"/>
      <c r="M91" s="163"/>
      <c r="N91" s="164"/>
      <c r="O91" s="163"/>
      <c r="P91" s="163"/>
      <c r="Q91" s="164"/>
      <c r="R91" s="163"/>
      <c r="S91" s="163"/>
      <c r="T91" s="163"/>
      <c r="U91" s="163"/>
      <c r="V91" s="163"/>
      <c r="W91" s="164"/>
      <c r="X91" s="163"/>
      <c r="Y91" s="163"/>
      <c r="Z91" s="164"/>
      <c r="AA91" s="163"/>
      <c r="AB91" s="163"/>
      <c r="AC91" s="163"/>
      <c r="AD91" s="164"/>
      <c r="AE91" s="163"/>
      <c r="AF91" s="164"/>
      <c r="AG91" s="163"/>
      <c r="AH91" s="163"/>
      <c r="AI91" s="163"/>
      <c r="AJ91" s="164"/>
      <c r="AK91" s="164"/>
      <c r="AL91" s="164"/>
      <c r="AM91" s="164"/>
      <c r="AN91" s="164"/>
      <c r="AO91" s="67"/>
      <c r="AP91" s="166"/>
      <c r="AQ91" s="99"/>
      <c r="AR91" s="99"/>
    </row>
    <row r="92" s="152" customFormat="1" ht="18.95" customHeight="1" spans="1:44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6"/>
        <v>0</v>
      </c>
      <c r="J92" s="160"/>
      <c r="K92" s="160"/>
      <c r="L92" s="160"/>
      <c r="M92" s="160"/>
      <c r="N92" s="161"/>
      <c r="O92" s="160"/>
      <c r="P92" s="160"/>
      <c r="Q92" s="161"/>
      <c r="R92" s="160"/>
      <c r="S92" s="160"/>
      <c r="T92" s="160"/>
      <c r="U92" s="160"/>
      <c r="V92" s="160"/>
      <c r="W92" s="161"/>
      <c r="X92" s="160"/>
      <c r="Y92" s="160"/>
      <c r="Z92" s="161"/>
      <c r="AA92" s="160"/>
      <c r="AB92" s="160"/>
      <c r="AC92" s="160"/>
      <c r="AD92" s="161"/>
      <c r="AE92" s="160"/>
      <c r="AF92" s="161"/>
      <c r="AG92" s="160"/>
      <c r="AH92" s="160"/>
      <c r="AI92" s="160"/>
      <c r="AJ92" s="161"/>
      <c r="AK92" s="161"/>
      <c r="AL92" s="161"/>
      <c r="AM92" s="161"/>
      <c r="AN92" s="161"/>
      <c r="AO92" s="65"/>
      <c r="AP92" s="167"/>
      <c r="AQ92" s="32"/>
      <c r="AR92" s="32"/>
    </row>
    <row r="93" s="151" customFormat="1" ht="18.95" customHeight="1" spans="1:44">
      <c r="A93" s="33">
        <f>MAX(A$4:$A92)+1</f>
        <v>45</v>
      </c>
      <c r="B93" s="32"/>
      <c r="C93" s="35"/>
      <c r="D93" s="47"/>
      <c r="E93" s="37"/>
      <c r="F93" s="48" t="s">
        <v>45</v>
      </c>
      <c r="G93" s="39">
        <f t="shared" si="17"/>
        <v>0</v>
      </c>
      <c r="H93" s="40" t="s">
        <v>46</v>
      </c>
      <c r="I93" s="40">
        <f t="shared" si="16"/>
        <v>0</v>
      </c>
      <c r="J93" s="163"/>
      <c r="K93" s="163"/>
      <c r="L93" s="163"/>
      <c r="M93" s="163"/>
      <c r="N93" s="164"/>
      <c r="O93" s="163"/>
      <c r="P93" s="163"/>
      <c r="Q93" s="164"/>
      <c r="R93" s="163"/>
      <c r="S93" s="163"/>
      <c r="T93" s="163"/>
      <c r="U93" s="163"/>
      <c r="V93" s="163"/>
      <c r="W93" s="164"/>
      <c r="X93" s="163"/>
      <c r="Y93" s="163"/>
      <c r="Z93" s="164"/>
      <c r="AA93" s="163"/>
      <c r="AB93" s="163"/>
      <c r="AC93" s="163"/>
      <c r="AD93" s="164"/>
      <c r="AE93" s="163"/>
      <c r="AF93" s="164"/>
      <c r="AG93" s="163"/>
      <c r="AH93" s="163"/>
      <c r="AI93" s="163"/>
      <c r="AJ93" s="164"/>
      <c r="AK93" s="164"/>
      <c r="AL93" s="164"/>
      <c r="AM93" s="164"/>
      <c r="AN93" s="164"/>
      <c r="AO93" s="67"/>
      <c r="AP93" s="166"/>
      <c r="AQ93" s="99"/>
      <c r="AR93" s="99"/>
    </row>
    <row r="94" s="152" customFormat="1" ht="18.95" customHeight="1" spans="1:44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6"/>
        <v>0</v>
      </c>
      <c r="J94" s="160"/>
      <c r="K94" s="160"/>
      <c r="L94" s="160"/>
      <c r="M94" s="160"/>
      <c r="N94" s="161"/>
      <c r="O94" s="160"/>
      <c r="P94" s="160"/>
      <c r="Q94" s="161"/>
      <c r="R94" s="160"/>
      <c r="S94" s="160"/>
      <c r="T94" s="160"/>
      <c r="U94" s="160"/>
      <c r="V94" s="160"/>
      <c r="W94" s="161"/>
      <c r="X94" s="160"/>
      <c r="Y94" s="160"/>
      <c r="Z94" s="161"/>
      <c r="AA94" s="160"/>
      <c r="AB94" s="160"/>
      <c r="AC94" s="160"/>
      <c r="AD94" s="161"/>
      <c r="AE94" s="160"/>
      <c r="AF94" s="161"/>
      <c r="AG94" s="160"/>
      <c r="AH94" s="160"/>
      <c r="AI94" s="160"/>
      <c r="AJ94" s="161"/>
      <c r="AK94" s="161"/>
      <c r="AL94" s="161"/>
      <c r="AM94" s="161"/>
      <c r="AN94" s="161"/>
      <c r="AO94" s="65"/>
      <c r="AP94" s="167"/>
      <c r="AQ94" s="32"/>
      <c r="AR94" s="32"/>
    </row>
    <row r="95" s="151" customFormat="1" ht="18.95" customHeight="1" spans="1:44">
      <c r="A95" s="33">
        <f>MAX(A$4:$A94)+1</f>
        <v>46</v>
      </c>
      <c r="B95" s="32"/>
      <c r="C95" s="35"/>
      <c r="D95" s="47"/>
      <c r="E95" s="37"/>
      <c r="F95" s="48" t="s">
        <v>45</v>
      </c>
      <c r="G95" s="39">
        <f t="shared" ref="G95:G99" si="18">E95+I95-I96</f>
        <v>0</v>
      </c>
      <c r="H95" s="40" t="s">
        <v>46</v>
      </c>
      <c r="I95" s="40">
        <f t="shared" si="16"/>
        <v>0</v>
      </c>
      <c r="J95" s="163"/>
      <c r="K95" s="163"/>
      <c r="L95" s="163"/>
      <c r="M95" s="163"/>
      <c r="N95" s="164"/>
      <c r="O95" s="163"/>
      <c r="P95" s="163"/>
      <c r="Q95" s="164"/>
      <c r="R95" s="163"/>
      <c r="S95" s="163"/>
      <c r="T95" s="163"/>
      <c r="U95" s="163"/>
      <c r="V95" s="163"/>
      <c r="W95" s="164"/>
      <c r="X95" s="163"/>
      <c r="Y95" s="163"/>
      <c r="Z95" s="164"/>
      <c r="AA95" s="163"/>
      <c r="AB95" s="163"/>
      <c r="AC95" s="163"/>
      <c r="AD95" s="164"/>
      <c r="AE95" s="163"/>
      <c r="AF95" s="164"/>
      <c r="AG95" s="163"/>
      <c r="AH95" s="163"/>
      <c r="AI95" s="163"/>
      <c r="AJ95" s="164"/>
      <c r="AK95" s="164"/>
      <c r="AL95" s="164"/>
      <c r="AM95" s="164"/>
      <c r="AN95" s="164"/>
      <c r="AO95" s="67"/>
      <c r="AP95" s="166"/>
      <c r="AQ95" s="99"/>
      <c r="AR95" s="99"/>
    </row>
    <row r="96" s="152" customFormat="1" ht="18.95" customHeight="1" spans="1:44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6"/>
        <v>0</v>
      </c>
      <c r="J96" s="160"/>
      <c r="K96" s="160"/>
      <c r="L96" s="160"/>
      <c r="M96" s="160"/>
      <c r="N96" s="161"/>
      <c r="O96" s="160"/>
      <c r="P96" s="160"/>
      <c r="Q96" s="161"/>
      <c r="R96" s="160"/>
      <c r="S96" s="160"/>
      <c r="T96" s="160"/>
      <c r="U96" s="160"/>
      <c r="V96" s="160"/>
      <c r="W96" s="161"/>
      <c r="X96" s="160"/>
      <c r="Y96" s="160"/>
      <c r="Z96" s="161"/>
      <c r="AA96" s="160"/>
      <c r="AB96" s="160"/>
      <c r="AC96" s="160"/>
      <c r="AD96" s="161"/>
      <c r="AE96" s="160"/>
      <c r="AF96" s="161"/>
      <c r="AG96" s="160"/>
      <c r="AH96" s="160"/>
      <c r="AI96" s="160"/>
      <c r="AJ96" s="161"/>
      <c r="AK96" s="161"/>
      <c r="AL96" s="161"/>
      <c r="AM96" s="161"/>
      <c r="AN96" s="161"/>
      <c r="AO96" s="65"/>
      <c r="AP96" s="167"/>
      <c r="AQ96" s="32"/>
      <c r="AR96" s="32"/>
    </row>
    <row r="97" s="151" customFormat="1" ht="18.95" customHeight="1" spans="1:44">
      <c r="A97" s="33">
        <f>MAX(A$4:$A96)+1</f>
        <v>47</v>
      </c>
      <c r="B97" s="32"/>
      <c r="C97" s="35"/>
      <c r="D97" s="47"/>
      <c r="E97" s="37"/>
      <c r="F97" s="48" t="s">
        <v>45</v>
      </c>
      <c r="G97" s="39">
        <f t="shared" si="18"/>
        <v>0</v>
      </c>
      <c r="H97" s="40" t="s">
        <v>46</v>
      </c>
      <c r="I97" s="40">
        <f t="shared" si="16"/>
        <v>0</v>
      </c>
      <c r="J97" s="163"/>
      <c r="K97" s="163"/>
      <c r="L97" s="163"/>
      <c r="M97" s="163"/>
      <c r="N97" s="164"/>
      <c r="O97" s="163"/>
      <c r="P97" s="163"/>
      <c r="Q97" s="164"/>
      <c r="R97" s="163"/>
      <c r="S97" s="163"/>
      <c r="T97" s="163"/>
      <c r="U97" s="163"/>
      <c r="V97" s="163"/>
      <c r="W97" s="164"/>
      <c r="X97" s="163"/>
      <c r="Y97" s="163"/>
      <c r="Z97" s="164"/>
      <c r="AA97" s="163"/>
      <c r="AB97" s="163"/>
      <c r="AC97" s="163"/>
      <c r="AD97" s="164"/>
      <c r="AE97" s="163"/>
      <c r="AF97" s="164"/>
      <c r="AG97" s="163"/>
      <c r="AH97" s="163"/>
      <c r="AI97" s="163"/>
      <c r="AJ97" s="164"/>
      <c r="AK97" s="164"/>
      <c r="AL97" s="164"/>
      <c r="AM97" s="164"/>
      <c r="AN97" s="164"/>
      <c r="AO97" s="67"/>
      <c r="AP97" s="166"/>
      <c r="AQ97" s="99"/>
      <c r="AR97" s="99"/>
    </row>
    <row r="98" s="152" customFormat="1" ht="18.95" customHeight="1" spans="1:44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6"/>
        <v>0</v>
      </c>
      <c r="J98" s="160"/>
      <c r="K98" s="160"/>
      <c r="L98" s="160"/>
      <c r="M98" s="160"/>
      <c r="N98" s="161"/>
      <c r="O98" s="160"/>
      <c r="P98" s="160"/>
      <c r="Q98" s="161"/>
      <c r="R98" s="160"/>
      <c r="S98" s="160"/>
      <c r="T98" s="160"/>
      <c r="U98" s="160"/>
      <c r="V98" s="160"/>
      <c r="W98" s="161"/>
      <c r="X98" s="160"/>
      <c r="Y98" s="160"/>
      <c r="Z98" s="161"/>
      <c r="AA98" s="160"/>
      <c r="AB98" s="160"/>
      <c r="AC98" s="160"/>
      <c r="AD98" s="161"/>
      <c r="AE98" s="160"/>
      <c r="AF98" s="161"/>
      <c r="AG98" s="160"/>
      <c r="AH98" s="160"/>
      <c r="AI98" s="160"/>
      <c r="AJ98" s="161"/>
      <c r="AK98" s="161"/>
      <c r="AL98" s="161"/>
      <c r="AM98" s="161"/>
      <c r="AN98" s="161"/>
      <c r="AO98" s="65"/>
      <c r="AP98" s="167"/>
      <c r="AQ98" s="32"/>
      <c r="AR98" s="32"/>
    </row>
    <row r="99" s="151" customFormat="1" ht="18.95" customHeight="1" spans="1:44">
      <c r="A99" s="33">
        <f>MAX(A$4:$A98)+1</f>
        <v>48</v>
      </c>
      <c r="B99" s="32"/>
      <c r="C99" s="35"/>
      <c r="D99" s="47"/>
      <c r="E99" s="37"/>
      <c r="F99" s="48" t="s">
        <v>45</v>
      </c>
      <c r="G99" s="39">
        <f t="shared" si="18"/>
        <v>0</v>
      </c>
      <c r="H99" s="40" t="s">
        <v>46</v>
      </c>
      <c r="I99" s="40">
        <f t="shared" si="16"/>
        <v>0</v>
      </c>
      <c r="J99" s="163"/>
      <c r="K99" s="163"/>
      <c r="L99" s="163"/>
      <c r="M99" s="163"/>
      <c r="N99" s="164"/>
      <c r="O99" s="163"/>
      <c r="P99" s="163"/>
      <c r="Q99" s="164"/>
      <c r="R99" s="163"/>
      <c r="S99" s="163"/>
      <c r="T99" s="163"/>
      <c r="U99" s="163"/>
      <c r="V99" s="163"/>
      <c r="W99" s="164"/>
      <c r="X99" s="163"/>
      <c r="Y99" s="163"/>
      <c r="Z99" s="164"/>
      <c r="AA99" s="163"/>
      <c r="AB99" s="163"/>
      <c r="AC99" s="163"/>
      <c r="AD99" s="164"/>
      <c r="AE99" s="163"/>
      <c r="AF99" s="164"/>
      <c r="AG99" s="163"/>
      <c r="AH99" s="163"/>
      <c r="AI99" s="163"/>
      <c r="AJ99" s="164"/>
      <c r="AK99" s="164"/>
      <c r="AL99" s="164"/>
      <c r="AM99" s="164"/>
      <c r="AN99" s="164"/>
      <c r="AO99" s="67"/>
      <c r="AP99" s="166"/>
      <c r="AQ99" s="99"/>
      <c r="AR99" s="99"/>
    </row>
    <row r="100" s="152" customFormat="1" ht="18.95" customHeight="1" spans="1:44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6"/>
        <v>0</v>
      </c>
      <c r="J100" s="160"/>
      <c r="K100" s="160"/>
      <c r="L100" s="160"/>
      <c r="M100" s="160"/>
      <c r="N100" s="161"/>
      <c r="O100" s="160"/>
      <c r="P100" s="160"/>
      <c r="Q100" s="161"/>
      <c r="R100" s="160"/>
      <c r="S100" s="160"/>
      <c r="T100" s="160"/>
      <c r="U100" s="160"/>
      <c r="V100" s="160"/>
      <c r="W100" s="161"/>
      <c r="X100" s="160"/>
      <c r="Y100" s="160"/>
      <c r="Z100" s="161"/>
      <c r="AA100" s="160"/>
      <c r="AB100" s="160"/>
      <c r="AC100" s="160"/>
      <c r="AD100" s="161"/>
      <c r="AE100" s="160"/>
      <c r="AF100" s="161"/>
      <c r="AG100" s="160"/>
      <c r="AH100" s="160"/>
      <c r="AI100" s="160"/>
      <c r="AJ100" s="161"/>
      <c r="AK100" s="161"/>
      <c r="AL100" s="161"/>
      <c r="AM100" s="161"/>
      <c r="AN100" s="161"/>
      <c r="AO100" s="65"/>
      <c r="AP100" s="167"/>
      <c r="AQ100" s="32"/>
      <c r="AR100" s="32"/>
    </row>
    <row r="101" s="151" customFormat="1" ht="18.95" customHeight="1" spans="1:44">
      <c r="A101" s="33">
        <f>MAX(A$4:$A100)+1</f>
        <v>49</v>
      </c>
      <c r="B101" s="32"/>
      <c r="C101" s="35"/>
      <c r="D101" s="47"/>
      <c r="E101" s="37"/>
      <c r="F101" s="48" t="s">
        <v>45</v>
      </c>
      <c r="G101" s="39">
        <f t="shared" ref="G101:G105" si="19">E101+I101-I102</f>
        <v>0</v>
      </c>
      <c r="H101" s="40" t="s">
        <v>46</v>
      </c>
      <c r="I101" s="40">
        <f t="shared" si="16"/>
        <v>0</v>
      </c>
      <c r="J101" s="163"/>
      <c r="K101" s="163"/>
      <c r="L101" s="163"/>
      <c r="M101" s="163"/>
      <c r="N101" s="164"/>
      <c r="O101" s="163"/>
      <c r="P101" s="163"/>
      <c r="Q101" s="164"/>
      <c r="R101" s="163"/>
      <c r="S101" s="163"/>
      <c r="T101" s="163"/>
      <c r="U101" s="163"/>
      <c r="V101" s="163"/>
      <c r="W101" s="164"/>
      <c r="X101" s="163"/>
      <c r="Y101" s="163"/>
      <c r="Z101" s="164"/>
      <c r="AA101" s="163"/>
      <c r="AB101" s="163"/>
      <c r="AC101" s="163"/>
      <c r="AD101" s="164"/>
      <c r="AE101" s="163"/>
      <c r="AF101" s="164"/>
      <c r="AG101" s="163"/>
      <c r="AH101" s="163"/>
      <c r="AI101" s="163"/>
      <c r="AJ101" s="164"/>
      <c r="AK101" s="164"/>
      <c r="AL101" s="164"/>
      <c r="AM101" s="164"/>
      <c r="AN101" s="164"/>
      <c r="AO101" s="67"/>
      <c r="AP101" s="166"/>
      <c r="AQ101" s="99"/>
      <c r="AR101" s="99"/>
    </row>
    <row r="102" s="152" customFormat="1" ht="18.95" customHeight="1" spans="1:44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6"/>
        <v>0</v>
      </c>
      <c r="J102" s="160"/>
      <c r="K102" s="160"/>
      <c r="L102" s="160"/>
      <c r="M102" s="160"/>
      <c r="N102" s="161"/>
      <c r="O102" s="160"/>
      <c r="P102" s="160"/>
      <c r="Q102" s="161"/>
      <c r="R102" s="160"/>
      <c r="S102" s="160"/>
      <c r="T102" s="160"/>
      <c r="U102" s="160"/>
      <c r="V102" s="160"/>
      <c r="W102" s="161"/>
      <c r="X102" s="160"/>
      <c r="Y102" s="160"/>
      <c r="Z102" s="161"/>
      <c r="AA102" s="160"/>
      <c r="AB102" s="160"/>
      <c r="AC102" s="160"/>
      <c r="AD102" s="161"/>
      <c r="AE102" s="160"/>
      <c r="AF102" s="161"/>
      <c r="AG102" s="160"/>
      <c r="AH102" s="160"/>
      <c r="AI102" s="160"/>
      <c r="AJ102" s="161"/>
      <c r="AK102" s="161"/>
      <c r="AL102" s="161"/>
      <c r="AM102" s="161"/>
      <c r="AN102" s="161"/>
      <c r="AO102" s="65"/>
      <c r="AP102" s="167"/>
      <c r="AQ102" s="32"/>
      <c r="AR102" s="32"/>
    </row>
    <row r="103" s="151" customFormat="1" ht="18.95" customHeight="1" spans="1:44">
      <c r="A103" s="33">
        <f>MAX(A$4:$A102)+1</f>
        <v>50</v>
      </c>
      <c r="B103" s="32"/>
      <c r="C103" s="35"/>
      <c r="D103" s="47"/>
      <c r="E103" s="37"/>
      <c r="F103" s="48" t="s">
        <v>45</v>
      </c>
      <c r="G103" s="39">
        <f t="shared" si="19"/>
        <v>0</v>
      </c>
      <c r="H103" s="40" t="s">
        <v>46</v>
      </c>
      <c r="I103" s="40">
        <f t="shared" si="16"/>
        <v>0</v>
      </c>
      <c r="J103" s="163"/>
      <c r="K103" s="163"/>
      <c r="L103" s="163"/>
      <c r="M103" s="163"/>
      <c r="N103" s="164"/>
      <c r="O103" s="163"/>
      <c r="P103" s="163"/>
      <c r="Q103" s="164"/>
      <c r="R103" s="163"/>
      <c r="S103" s="163"/>
      <c r="T103" s="163"/>
      <c r="U103" s="163"/>
      <c r="V103" s="163"/>
      <c r="W103" s="164"/>
      <c r="X103" s="163"/>
      <c r="Y103" s="163"/>
      <c r="Z103" s="164"/>
      <c r="AA103" s="163"/>
      <c r="AB103" s="163"/>
      <c r="AC103" s="163"/>
      <c r="AD103" s="164"/>
      <c r="AE103" s="163"/>
      <c r="AF103" s="164"/>
      <c r="AG103" s="163"/>
      <c r="AH103" s="163"/>
      <c r="AI103" s="163"/>
      <c r="AJ103" s="164"/>
      <c r="AK103" s="164"/>
      <c r="AL103" s="164"/>
      <c r="AM103" s="164"/>
      <c r="AN103" s="164"/>
      <c r="AO103" s="67"/>
      <c r="AP103" s="166"/>
      <c r="AQ103" s="99"/>
      <c r="AR103" s="99"/>
    </row>
    <row r="104" s="152" customFormat="1" ht="18.95" customHeight="1" spans="1:44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6"/>
        <v>0</v>
      </c>
      <c r="J104" s="160"/>
      <c r="K104" s="160"/>
      <c r="L104" s="160"/>
      <c r="M104" s="160"/>
      <c r="N104" s="161"/>
      <c r="O104" s="160"/>
      <c r="P104" s="160"/>
      <c r="Q104" s="161"/>
      <c r="R104" s="160"/>
      <c r="S104" s="160"/>
      <c r="T104" s="160"/>
      <c r="U104" s="160"/>
      <c r="V104" s="160"/>
      <c r="W104" s="161"/>
      <c r="X104" s="160"/>
      <c r="Y104" s="160"/>
      <c r="Z104" s="161"/>
      <c r="AA104" s="160"/>
      <c r="AB104" s="160"/>
      <c r="AC104" s="160"/>
      <c r="AD104" s="161"/>
      <c r="AE104" s="160"/>
      <c r="AF104" s="161"/>
      <c r="AG104" s="160"/>
      <c r="AH104" s="160"/>
      <c r="AI104" s="160"/>
      <c r="AJ104" s="161"/>
      <c r="AK104" s="161"/>
      <c r="AL104" s="161"/>
      <c r="AM104" s="161"/>
      <c r="AN104" s="161"/>
      <c r="AO104" s="65"/>
      <c r="AP104" s="167"/>
      <c r="AQ104" s="32"/>
      <c r="AR104" s="32"/>
    </row>
    <row r="105" s="151" customFormat="1" ht="18.95" customHeight="1" spans="1:44">
      <c r="A105" s="33">
        <f>MAX(A$4:$A104)+1</f>
        <v>51</v>
      </c>
      <c r="B105" s="32"/>
      <c r="C105" s="35"/>
      <c r="D105" s="47"/>
      <c r="E105" s="37"/>
      <c r="F105" s="48" t="s">
        <v>45</v>
      </c>
      <c r="G105" s="39">
        <f t="shared" si="19"/>
        <v>0</v>
      </c>
      <c r="H105" s="40" t="s">
        <v>46</v>
      </c>
      <c r="I105" s="40">
        <f t="shared" si="16"/>
        <v>0</v>
      </c>
      <c r="J105" s="163"/>
      <c r="K105" s="163"/>
      <c r="L105" s="163"/>
      <c r="M105" s="163"/>
      <c r="N105" s="164"/>
      <c r="O105" s="163"/>
      <c r="P105" s="163"/>
      <c r="Q105" s="164"/>
      <c r="R105" s="163"/>
      <c r="S105" s="163"/>
      <c r="T105" s="163"/>
      <c r="U105" s="163"/>
      <c r="V105" s="163"/>
      <c r="W105" s="164"/>
      <c r="X105" s="163"/>
      <c r="Y105" s="163"/>
      <c r="Z105" s="164"/>
      <c r="AA105" s="163"/>
      <c r="AB105" s="163"/>
      <c r="AC105" s="163"/>
      <c r="AD105" s="164"/>
      <c r="AE105" s="163"/>
      <c r="AF105" s="164"/>
      <c r="AG105" s="163"/>
      <c r="AH105" s="163"/>
      <c r="AI105" s="163"/>
      <c r="AJ105" s="164"/>
      <c r="AK105" s="164"/>
      <c r="AL105" s="164"/>
      <c r="AM105" s="164"/>
      <c r="AN105" s="164"/>
      <c r="AO105" s="67"/>
      <c r="AP105" s="166"/>
      <c r="AQ105" s="99"/>
      <c r="AR105" s="99"/>
    </row>
    <row r="106" s="152" customFormat="1" ht="18.95" customHeight="1" spans="1:44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6"/>
        <v>0</v>
      </c>
      <c r="J106" s="160"/>
      <c r="K106" s="160"/>
      <c r="L106" s="160"/>
      <c r="M106" s="160"/>
      <c r="N106" s="161"/>
      <c r="O106" s="160"/>
      <c r="P106" s="160"/>
      <c r="Q106" s="161"/>
      <c r="R106" s="160"/>
      <c r="S106" s="160"/>
      <c r="T106" s="160"/>
      <c r="U106" s="160"/>
      <c r="V106" s="160"/>
      <c r="W106" s="161"/>
      <c r="X106" s="160"/>
      <c r="Y106" s="160"/>
      <c r="Z106" s="161"/>
      <c r="AA106" s="160"/>
      <c r="AB106" s="160"/>
      <c r="AC106" s="160"/>
      <c r="AD106" s="161"/>
      <c r="AE106" s="160"/>
      <c r="AF106" s="161"/>
      <c r="AG106" s="160"/>
      <c r="AH106" s="160"/>
      <c r="AI106" s="160"/>
      <c r="AJ106" s="161"/>
      <c r="AK106" s="161"/>
      <c r="AL106" s="161"/>
      <c r="AM106" s="161"/>
      <c r="AN106" s="161"/>
      <c r="AO106" s="65"/>
      <c r="AP106" s="167"/>
      <c r="AQ106" s="32"/>
      <c r="AR106" s="32"/>
    </row>
    <row r="107" s="151" customFormat="1" ht="18.95" customHeight="1" spans="1:44">
      <c r="A107" s="33">
        <v>190</v>
      </c>
      <c r="B107" s="32"/>
      <c r="C107" s="35"/>
      <c r="D107" s="47"/>
      <c r="E107" s="37"/>
      <c r="F107" s="48" t="s">
        <v>45</v>
      </c>
      <c r="G107" s="39">
        <f t="shared" ref="G107:G111" si="20">E107+I107-I108</f>
        <v>0</v>
      </c>
      <c r="H107" s="40" t="s">
        <v>46</v>
      </c>
      <c r="I107" s="40">
        <f t="shared" si="16"/>
        <v>0</v>
      </c>
      <c r="J107" s="163"/>
      <c r="K107" s="163"/>
      <c r="L107" s="163"/>
      <c r="M107" s="163"/>
      <c r="N107" s="164"/>
      <c r="O107" s="163"/>
      <c r="P107" s="163"/>
      <c r="Q107" s="164"/>
      <c r="R107" s="163"/>
      <c r="S107" s="163"/>
      <c r="T107" s="163"/>
      <c r="U107" s="163"/>
      <c r="V107" s="163"/>
      <c r="W107" s="164"/>
      <c r="X107" s="163"/>
      <c r="Y107" s="163"/>
      <c r="Z107" s="164"/>
      <c r="AA107" s="163"/>
      <c r="AB107" s="163"/>
      <c r="AC107" s="163"/>
      <c r="AD107" s="164"/>
      <c r="AE107" s="163"/>
      <c r="AF107" s="164"/>
      <c r="AG107" s="163"/>
      <c r="AH107" s="163"/>
      <c r="AI107" s="163"/>
      <c r="AJ107" s="164"/>
      <c r="AK107" s="164"/>
      <c r="AL107" s="164"/>
      <c r="AM107" s="164"/>
      <c r="AN107" s="164"/>
      <c r="AO107" s="67"/>
      <c r="AP107" s="166"/>
      <c r="AQ107" s="99"/>
      <c r="AR107" s="99"/>
    </row>
    <row r="108" s="152" customFormat="1" ht="18.95" customHeight="1" spans="1:44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6"/>
        <v>0</v>
      </c>
      <c r="J108" s="160"/>
      <c r="K108" s="160"/>
      <c r="L108" s="160"/>
      <c r="M108" s="160"/>
      <c r="N108" s="161"/>
      <c r="O108" s="160"/>
      <c r="P108" s="160"/>
      <c r="Q108" s="161"/>
      <c r="R108" s="160"/>
      <c r="S108" s="160"/>
      <c r="T108" s="160"/>
      <c r="U108" s="160"/>
      <c r="V108" s="160"/>
      <c r="W108" s="161"/>
      <c r="X108" s="160"/>
      <c r="Y108" s="160"/>
      <c r="Z108" s="161"/>
      <c r="AA108" s="160"/>
      <c r="AB108" s="160"/>
      <c r="AC108" s="160"/>
      <c r="AD108" s="161"/>
      <c r="AE108" s="160"/>
      <c r="AF108" s="161"/>
      <c r="AG108" s="160"/>
      <c r="AH108" s="160"/>
      <c r="AI108" s="160"/>
      <c r="AJ108" s="161"/>
      <c r="AK108" s="161"/>
      <c r="AL108" s="161"/>
      <c r="AM108" s="161"/>
      <c r="AN108" s="161"/>
      <c r="AO108" s="65"/>
      <c r="AP108" s="167"/>
      <c r="AQ108" s="32"/>
      <c r="AR108" s="32"/>
    </row>
    <row r="109" s="151" customFormat="1" ht="18.95" customHeight="1" spans="1:44">
      <c r="A109" s="33">
        <v>191</v>
      </c>
      <c r="B109" s="32"/>
      <c r="C109" s="35"/>
      <c r="D109" s="47"/>
      <c r="E109" s="37"/>
      <c r="F109" s="48" t="s">
        <v>45</v>
      </c>
      <c r="G109" s="39">
        <f t="shared" si="20"/>
        <v>0</v>
      </c>
      <c r="H109" s="40" t="s">
        <v>46</v>
      </c>
      <c r="I109" s="40">
        <f t="shared" si="16"/>
        <v>0</v>
      </c>
      <c r="J109" s="163"/>
      <c r="K109" s="163"/>
      <c r="L109" s="163"/>
      <c r="M109" s="163"/>
      <c r="N109" s="164"/>
      <c r="O109" s="163"/>
      <c r="P109" s="163"/>
      <c r="Q109" s="164"/>
      <c r="R109" s="163"/>
      <c r="S109" s="163"/>
      <c r="T109" s="163"/>
      <c r="U109" s="163"/>
      <c r="V109" s="163"/>
      <c r="W109" s="164"/>
      <c r="X109" s="163"/>
      <c r="Y109" s="163"/>
      <c r="Z109" s="164"/>
      <c r="AA109" s="163"/>
      <c r="AB109" s="163"/>
      <c r="AC109" s="163"/>
      <c r="AD109" s="164"/>
      <c r="AE109" s="163"/>
      <c r="AF109" s="164"/>
      <c r="AG109" s="163"/>
      <c r="AH109" s="163"/>
      <c r="AI109" s="163"/>
      <c r="AJ109" s="164"/>
      <c r="AK109" s="164"/>
      <c r="AL109" s="164"/>
      <c r="AM109" s="164"/>
      <c r="AN109" s="164"/>
      <c r="AO109" s="67"/>
      <c r="AP109" s="166"/>
      <c r="AQ109" s="99"/>
      <c r="AR109" s="99"/>
    </row>
    <row r="110" s="152" customFormat="1" ht="18.95" customHeight="1" spans="1:44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6"/>
        <v>0</v>
      </c>
      <c r="J110" s="160"/>
      <c r="K110" s="160"/>
      <c r="L110" s="160"/>
      <c r="M110" s="160"/>
      <c r="N110" s="161"/>
      <c r="O110" s="160"/>
      <c r="P110" s="160"/>
      <c r="Q110" s="161"/>
      <c r="R110" s="160"/>
      <c r="S110" s="160"/>
      <c r="T110" s="160"/>
      <c r="U110" s="160"/>
      <c r="V110" s="160"/>
      <c r="W110" s="161"/>
      <c r="X110" s="160"/>
      <c r="Y110" s="160"/>
      <c r="Z110" s="161"/>
      <c r="AA110" s="160"/>
      <c r="AB110" s="160"/>
      <c r="AC110" s="160"/>
      <c r="AD110" s="161"/>
      <c r="AE110" s="160"/>
      <c r="AF110" s="161"/>
      <c r="AG110" s="160"/>
      <c r="AH110" s="160"/>
      <c r="AI110" s="160"/>
      <c r="AJ110" s="161"/>
      <c r="AK110" s="161"/>
      <c r="AL110" s="161"/>
      <c r="AM110" s="161"/>
      <c r="AN110" s="161"/>
      <c r="AO110" s="65"/>
      <c r="AP110" s="167"/>
      <c r="AQ110" s="32"/>
      <c r="AR110" s="32"/>
    </row>
    <row r="111" s="151" customFormat="1" ht="18.95" customHeight="1" spans="1:44">
      <c r="A111" s="33">
        <v>192</v>
      </c>
      <c r="B111" s="32"/>
      <c r="C111" s="35"/>
      <c r="D111" s="47"/>
      <c r="E111" s="37"/>
      <c r="F111" s="48" t="s">
        <v>45</v>
      </c>
      <c r="G111" s="39">
        <f t="shared" si="20"/>
        <v>0</v>
      </c>
      <c r="H111" s="40" t="s">
        <v>46</v>
      </c>
      <c r="I111" s="40">
        <f t="shared" si="16"/>
        <v>0</v>
      </c>
      <c r="J111" s="163"/>
      <c r="K111" s="163"/>
      <c r="L111" s="163"/>
      <c r="M111" s="163"/>
      <c r="N111" s="164"/>
      <c r="O111" s="163"/>
      <c r="P111" s="163"/>
      <c r="Q111" s="164"/>
      <c r="R111" s="163"/>
      <c r="S111" s="163"/>
      <c r="T111" s="163"/>
      <c r="U111" s="163"/>
      <c r="V111" s="163"/>
      <c r="W111" s="164"/>
      <c r="X111" s="163"/>
      <c r="Y111" s="163"/>
      <c r="Z111" s="164"/>
      <c r="AA111" s="163"/>
      <c r="AB111" s="163"/>
      <c r="AC111" s="163"/>
      <c r="AD111" s="164"/>
      <c r="AE111" s="163"/>
      <c r="AF111" s="164"/>
      <c r="AG111" s="163"/>
      <c r="AH111" s="163"/>
      <c r="AI111" s="163"/>
      <c r="AJ111" s="164"/>
      <c r="AK111" s="164"/>
      <c r="AL111" s="164"/>
      <c r="AM111" s="164"/>
      <c r="AN111" s="164"/>
      <c r="AO111" s="67"/>
      <c r="AP111" s="166"/>
      <c r="AQ111" s="99"/>
      <c r="AR111" s="99"/>
    </row>
    <row r="112" s="152" customFormat="1" ht="18.95" customHeight="1" spans="1:44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6"/>
        <v>0</v>
      </c>
      <c r="J112" s="160"/>
      <c r="K112" s="160"/>
      <c r="L112" s="160"/>
      <c r="M112" s="160"/>
      <c r="N112" s="161"/>
      <c r="O112" s="160"/>
      <c r="P112" s="160"/>
      <c r="Q112" s="161"/>
      <c r="R112" s="160"/>
      <c r="S112" s="160"/>
      <c r="T112" s="160"/>
      <c r="U112" s="160"/>
      <c r="V112" s="160"/>
      <c r="W112" s="161"/>
      <c r="X112" s="160"/>
      <c r="Y112" s="160"/>
      <c r="Z112" s="161"/>
      <c r="AA112" s="160"/>
      <c r="AB112" s="160"/>
      <c r="AC112" s="160"/>
      <c r="AD112" s="161"/>
      <c r="AE112" s="160"/>
      <c r="AF112" s="161"/>
      <c r="AG112" s="160"/>
      <c r="AH112" s="160"/>
      <c r="AI112" s="160"/>
      <c r="AJ112" s="161"/>
      <c r="AK112" s="161"/>
      <c r="AL112" s="161"/>
      <c r="AM112" s="161"/>
      <c r="AN112" s="161"/>
      <c r="AO112" s="65"/>
      <c r="AP112" s="167"/>
      <c r="AQ112" s="32"/>
      <c r="AR112" s="32"/>
    </row>
    <row r="113" s="151" customFormat="1" ht="18" customHeight="1" spans="1:44">
      <c r="A113" s="33">
        <v>193</v>
      </c>
      <c r="B113" s="32"/>
      <c r="C113" s="35"/>
      <c r="D113" s="47"/>
      <c r="E113" s="37"/>
      <c r="F113" s="48" t="s">
        <v>45</v>
      </c>
      <c r="G113" s="39">
        <f t="shared" ref="G113:G117" si="21">E113+I113-I114</f>
        <v>0</v>
      </c>
      <c r="H113" s="40" t="s">
        <v>46</v>
      </c>
      <c r="I113" s="40">
        <f t="shared" si="16"/>
        <v>0</v>
      </c>
      <c r="J113" s="163"/>
      <c r="K113" s="163"/>
      <c r="L113" s="163"/>
      <c r="M113" s="163"/>
      <c r="N113" s="164"/>
      <c r="O113" s="163"/>
      <c r="P113" s="163"/>
      <c r="Q113" s="164"/>
      <c r="R113" s="163"/>
      <c r="S113" s="163"/>
      <c r="T113" s="163"/>
      <c r="U113" s="163"/>
      <c r="V113" s="163"/>
      <c r="W113" s="164"/>
      <c r="X113" s="163"/>
      <c r="Y113" s="163"/>
      <c r="Z113" s="164"/>
      <c r="AA113" s="163"/>
      <c r="AB113" s="163"/>
      <c r="AC113" s="163"/>
      <c r="AD113" s="164"/>
      <c r="AE113" s="163"/>
      <c r="AF113" s="164"/>
      <c r="AG113" s="163"/>
      <c r="AH113" s="163"/>
      <c r="AI113" s="163"/>
      <c r="AJ113" s="164"/>
      <c r="AK113" s="164"/>
      <c r="AL113" s="164"/>
      <c r="AM113" s="164"/>
      <c r="AN113" s="164"/>
      <c r="AO113" s="67"/>
      <c r="AP113" s="166"/>
      <c r="AQ113" s="99"/>
      <c r="AR113" s="99"/>
    </row>
    <row r="114" s="152" customFormat="1" ht="18" customHeight="1" spans="1:44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6"/>
        <v>0</v>
      </c>
      <c r="J114" s="160"/>
      <c r="K114" s="160"/>
      <c r="L114" s="160"/>
      <c r="M114" s="160"/>
      <c r="N114" s="161"/>
      <c r="O114" s="160"/>
      <c r="P114" s="160"/>
      <c r="Q114" s="161"/>
      <c r="R114" s="160"/>
      <c r="S114" s="160"/>
      <c r="T114" s="160"/>
      <c r="U114" s="160"/>
      <c r="V114" s="160"/>
      <c r="W114" s="161"/>
      <c r="X114" s="160"/>
      <c r="Y114" s="160"/>
      <c r="Z114" s="161"/>
      <c r="AA114" s="160"/>
      <c r="AB114" s="160"/>
      <c r="AC114" s="160"/>
      <c r="AD114" s="161"/>
      <c r="AE114" s="160"/>
      <c r="AF114" s="161"/>
      <c r="AG114" s="160"/>
      <c r="AH114" s="160"/>
      <c r="AI114" s="160"/>
      <c r="AJ114" s="161"/>
      <c r="AK114" s="161"/>
      <c r="AL114" s="161"/>
      <c r="AM114" s="161"/>
      <c r="AN114" s="161"/>
      <c r="AO114" s="65"/>
      <c r="AP114" s="167"/>
      <c r="AQ114" s="32"/>
      <c r="AR114" s="32"/>
    </row>
    <row r="115" s="151" customFormat="1" ht="18.95" customHeight="1" spans="1:44">
      <c r="A115" s="33">
        <v>194</v>
      </c>
      <c r="B115" s="32"/>
      <c r="C115" s="35"/>
      <c r="D115" s="47"/>
      <c r="E115" s="37"/>
      <c r="F115" s="48" t="s">
        <v>45</v>
      </c>
      <c r="G115" s="39">
        <f t="shared" si="21"/>
        <v>0</v>
      </c>
      <c r="H115" s="40" t="s">
        <v>46</v>
      </c>
      <c r="I115" s="40">
        <f t="shared" si="16"/>
        <v>0</v>
      </c>
      <c r="J115" s="163"/>
      <c r="K115" s="163"/>
      <c r="L115" s="163"/>
      <c r="M115" s="163"/>
      <c r="N115" s="164"/>
      <c r="O115" s="163"/>
      <c r="P115" s="163"/>
      <c r="Q115" s="164"/>
      <c r="R115" s="163"/>
      <c r="S115" s="163"/>
      <c r="T115" s="163"/>
      <c r="U115" s="163"/>
      <c r="V115" s="163"/>
      <c r="W115" s="164"/>
      <c r="X115" s="163"/>
      <c r="Y115" s="163"/>
      <c r="Z115" s="164"/>
      <c r="AA115" s="163"/>
      <c r="AB115" s="163"/>
      <c r="AC115" s="163"/>
      <c r="AD115" s="164"/>
      <c r="AE115" s="163"/>
      <c r="AF115" s="164"/>
      <c r="AG115" s="163"/>
      <c r="AH115" s="163"/>
      <c r="AI115" s="163"/>
      <c r="AJ115" s="164"/>
      <c r="AK115" s="164"/>
      <c r="AL115" s="164"/>
      <c r="AM115" s="164"/>
      <c r="AN115" s="164"/>
      <c r="AO115" s="67"/>
      <c r="AP115" s="166"/>
      <c r="AQ115" s="99"/>
      <c r="AR115" s="99"/>
    </row>
    <row r="116" s="152" customFormat="1" ht="18.95" customHeight="1" spans="1:44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6"/>
        <v>0</v>
      </c>
      <c r="J116" s="160"/>
      <c r="K116" s="160"/>
      <c r="L116" s="160"/>
      <c r="M116" s="160"/>
      <c r="N116" s="161"/>
      <c r="O116" s="160"/>
      <c r="P116" s="160"/>
      <c r="Q116" s="161"/>
      <c r="R116" s="160"/>
      <c r="S116" s="160"/>
      <c r="T116" s="160"/>
      <c r="U116" s="160"/>
      <c r="V116" s="160"/>
      <c r="W116" s="161"/>
      <c r="X116" s="160"/>
      <c r="Y116" s="160"/>
      <c r="Z116" s="161"/>
      <c r="AA116" s="160"/>
      <c r="AB116" s="160"/>
      <c r="AC116" s="160"/>
      <c r="AD116" s="161"/>
      <c r="AE116" s="160"/>
      <c r="AF116" s="161"/>
      <c r="AG116" s="160"/>
      <c r="AH116" s="160"/>
      <c r="AI116" s="160"/>
      <c r="AJ116" s="161"/>
      <c r="AK116" s="161"/>
      <c r="AL116" s="161"/>
      <c r="AM116" s="161"/>
      <c r="AN116" s="161"/>
      <c r="AO116" s="65"/>
      <c r="AP116" s="167"/>
      <c r="AQ116" s="32"/>
      <c r="AR116" s="32"/>
    </row>
    <row r="117" s="151" customFormat="1" ht="18.95" customHeight="1" spans="1:44">
      <c r="A117" s="33">
        <v>195</v>
      </c>
      <c r="B117" s="32"/>
      <c r="C117" s="35"/>
      <c r="D117" s="47"/>
      <c r="E117" s="37"/>
      <c r="F117" s="48" t="s">
        <v>45</v>
      </c>
      <c r="G117" s="39">
        <f t="shared" si="21"/>
        <v>0</v>
      </c>
      <c r="H117" s="40" t="s">
        <v>46</v>
      </c>
      <c r="I117" s="40">
        <f t="shared" si="16"/>
        <v>0</v>
      </c>
      <c r="J117" s="163"/>
      <c r="K117" s="163"/>
      <c r="L117" s="163"/>
      <c r="M117" s="163"/>
      <c r="N117" s="164"/>
      <c r="O117" s="163"/>
      <c r="P117" s="163"/>
      <c r="Q117" s="164"/>
      <c r="R117" s="163"/>
      <c r="S117" s="163"/>
      <c r="T117" s="163"/>
      <c r="U117" s="163"/>
      <c r="V117" s="163"/>
      <c r="W117" s="164"/>
      <c r="X117" s="163"/>
      <c r="Y117" s="163"/>
      <c r="Z117" s="164"/>
      <c r="AA117" s="163"/>
      <c r="AB117" s="163"/>
      <c r="AC117" s="163"/>
      <c r="AD117" s="164"/>
      <c r="AE117" s="163"/>
      <c r="AF117" s="164"/>
      <c r="AG117" s="163"/>
      <c r="AH117" s="163"/>
      <c r="AI117" s="163"/>
      <c r="AJ117" s="164"/>
      <c r="AK117" s="164"/>
      <c r="AL117" s="164"/>
      <c r="AM117" s="164"/>
      <c r="AN117" s="164"/>
      <c r="AO117" s="67"/>
      <c r="AP117" s="166"/>
      <c r="AQ117" s="99"/>
      <c r="AR117" s="99"/>
    </row>
    <row r="118" s="152" customFormat="1" ht="18.95" customHeight="1" spans="1:44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6"/>
        <v>0</v>
      </c>
      <c r="J118" s="160"/>
      <c r="K118" s="160"/>
      <c r="L118" s="160"/>
      <c r="M118" s="160"/>
      <c r="N118" s="161"/>
      <c r="O118" s="160"/>
      <c r="P118" s="160"/>
      <c r="Q118" s="161"/>
      <c r="R118" s="160"/>
      <c r="S118" s="160"/>
      <c r="T118" s="160"/>
      <c r="U118" s="160"/>
      <c r="V118" s="160"/>
      <c r="W118" s="161"/>
      <c r="X118" s="160"/>
      <c r="Y118" s="160"/>
      <c r="Z118" s="161"/>
      <c r="AA118" s="160"/>
      <c r="AB118" s="160"/>
      <c r="AC118" s="160"/>
      <c r="AD118" s="161"/>
      <c r="AE118" s="160"/>
      <c r="AF118" s="161"/>
      <c r="AG118" s="160"/>
      <c r="AH118" s="160"/>
      <c r="AI118" s="160"/>
      <c r="AJ118" s="161"/>
      <c r="AK118" s="161"/>
      <c r="AL118" s="161"/>
      <c r="AM118" s="161"/>
      <c r="AN118" s="161"/>
      <c r="AO118" s="65"/>
      <c r="AP118" s="167"/>
      <c r="AQ118" s="32"/>
      <c r="AR118" s="32"/>
    </row>
    <row r="119" s="151" customFormat="1" ht="18.95" customHeight="1" spans="1:44">
      <c r="A119" s="33">
        <v>196</v>
      </c>
      <c r="B119" s="32"/>
      <c r="C119" s="35"/>
      <c r="D119" s="47"/>
      <c r="E119" s="37"/>
      <c r="F119" s="48" t="s">
        <v>45</v>
      </c>
      <c r="G119" s="39">
        <f t="shared" ref="G119:G123" si="22">E119+I119-I120</f>
        <v>0</v>
      </c>
      <c r="H119" s="40" t="s">
        <v>46</v>
      </c>
      <c r="I119" s="40">
        <f t="shared" si="16"/>
        <v>0</v>
      </c>
      <c r="J119" s="163"/>
      <c r="K119" s="163"/>
      <c r="L119" s="163"/>
      <c r="M119" s="163"/>
      <c r="N119" s="164"/>
      <c r="O119" s="163"/>
      <c r="P119" s="163"/>
      <c r="Q119" s="164"/>
      <c r="R119" s="163"/>
      <c r="S119" s="163"/>
      <c r="T119" s="163"/>
      <c r="U119" s="163"/>
      <c r="V119" s="163"/>
      <c r="W119" s="164"/>
      <c r="X119" s="163"/>
      <c r="Y119" s="163"/>
      <c r="Z119" s="164"/>
      <c r="AA119" s="163"/>
      <c r="AB119" s="163"/>
      <c r="AC119" s="163"/>
      <c r="AD119" s="164"/>
      <c r="AE119" s="163"/>
      <c r="AF119" s="164"/>
      <c r="AG119" s="163"/>
      <c r="AH119" s="163"/>
      <c r="AI119" s="163"/>
      <c r="AJ119" s="164"/>
      <c r="AK119" s="164"/>
      <c r="AL119" s="164"/>
      <c r="AM119" s="164"/>
      <c r="AN119" s="164"/>
      <c r="AO119" s="67"/>
      <c r="AP119" s="166"/>
      <c r="AQ119" s="99"/>
      <c r="AR119" s="99"/>
    </row>
    <row r="120" s="152" customFormat="1" ht="18.95" customHeight="1" spans="1:44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6"/>
        <v>0</v>
      </c>
      <c r="J120" s="160"/>
      <c r="K120" s="160"/>
      <c r="L120" s="160"/>
      <c r="M120" s="160"/>
      <c r="N120" s="161"/>
      <c r="O120" s="160"/>
      <c r="P120" s="160"/>
      <c r="Q120" s="161"/>
      <c r="R120" s="160"/>
      <c r="S120" s="160"/>
      <c r="T120" s="160"/>
      <c r="U120" s="160"/>
      <c r="V120" s="160"/>
      <c r="W120" s="161"/>
      <c r="X120" s="160"/>
      <c r="Y120" s="160"/>
      <c r="Z120" s="161"/>
      <c r="AA120" s="160"/>
      <c r="AB120" s="160"/>
      <c r="AC120" s="160"/>
      <c r="AD120" s="161"/>
      <c r="AE120" s="160"/>
      <c r="AF120" s="161"/>
      <c r="AG120" s="160"/>
      <c r="AH120" s="160"/>
      <c r="AI120" s="160"/>
      <c r="AJ120" s="161"/>
      <c r="AK120" s="161"/>
      <c r="AL120" s="161"/>
      <c r="AM120" s="161"/>
      <c r="AN120" s="161"/>
      <c r="AO120" s="65"/>
      <c r="AP120" s="167"/>
      <c r="AQ120" s="32"/>
      <c r="AR120" s="32"/>
    </row>
    <row r="121" s="151" customFormat="1" ht="18" customHeight="1" spans="1:44">
      <c r="A121" s="33">
        <v>197</v>
      </c>
      <c r="B121" s="32"/>
      <c r="C121" s="35"/>
      <c r="D121" s="47"/>
      <c r="E121" s="37"/>
      <c r="F121" s="48" t="s">
        <v>45</v>
      </c>
      <c r="G121" s="39">
        <f t="shared" si="22"/>
        <v>0</v>
      </c>
      <c r="H121" s="40" t="s">
        <v>46</v>
      </c>
      <c r="I121" s="40">
        <f t="shared" si="16"/>
        <v>0</v>
      </c>
      <c r="J121" s="163"/>
      <c r="K121" s="163"/>
      <c r="L121" s="163"/>
      <c r="M121" s="163"/>
      <c r="N121" s="164"/>
      <c r="O121" s="163"/>
      <c r="P121" s="163"/>
      <c r="Q121" s="164"/>
      <c r="R121" s="163"/>
      <c r="S121" s="163"/>
      <c r="T121" s="163"/>
      <c r="U121" s="163"/>
      <c r="V121" s="163"/>
      <c r="W121" s="164"/>
      <c r="X121" s="163"/>
      <c r="Y121" s="163"/>
      <c r="Z121" s="164"/>
      <c r="AA121" s="163"/>
      <c r="AB121" s="163"/>
      <c r="AC121" s="163"/>
      <c r="AD121" s="164"/>
      <c r="AE121" s="163"/>
      <c r="AF121" s="164"/>
      <c r="AG121" s="163"/>
      <c r="AH121" s="163"/>
      <c r="AI121" s="163"/>
      <c r="AJ121" s="164"/>
      <c r="AK121" s="164"/>
      <c r="AL121" s="164"/>
      <c r="AM121" s="164"/>
      <c r="AN121" s="164"/>
      <c r="AO121" s="67"/>
      <c r="AP121" s="166"/>
      <c r="AQ121" s="99"/>
      <c r="AR121" s="99"/>
    </row>
    <row r="122" s="152" customFormat="1" ht="24" customHeight="1" spans="1:44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6"/>
        <v>0</v>
      </c>
      <c r="J122" s="160"/>
      <c r="K122" s="160"/>
      <c r="L122" s="160"/>
      <c r="M122" s="160"/>
      <c r="N122" s="161"/>
      <c r="O122" s="160"/>
      <c r="P122" s="160"/>
      <c r="Q122" s="161"/>
      <c r="R122" s="160"/>
      <c r="S122" s="160"/>
      <c r="T122" s="160"/>
      <c r="U122" s="160"/>
      <c r="V122" s="160"/>
      <c r="W122" s="161"/>
      <c r="X122" s="160"/>
      <c r="Y122" s="160"/>
      <c r="Z122" s="161"/>
      <c r="AA122" s="160"/>
      <c r="AB122" s="160"/>
      <c r="AC122" s="160"/>
      <c r="AD122" s="161"/>
      <c r="AE122" s="160"/>
      <c r="AF122" s="161"/>
      <c r="AG122" s="160"/>
      <c r="AH122" s="160"/>
      <c r="AI122" s="160"/>
      <c r="AJ122" s="161"/>
      <c r="AK122" s="161"/>
      <c r="AL122" s="161"/>
      <c r="AM122" s="161"/>
      <c r="AN122" s="161"/>
      <c r="AO122" s="65"/>
      <c r="AP122" s="167"/>
      <c r="AQ122" s="32"/>
      <c r="AR122" s="32"/>
    </row>
    <row r="123" s="151" customFormat="1" ht="18.95" customHeight="1" spans="1:44">
      <c r="A123" s="33">
        <v>198</v>
      </c>
      <c r="B123" s="32"/>
      <c r="C123" s="35"/>
      <c r="D123" s="47"/>
      <c r="E123" s="37"/>
      <c r="F123" s="48" t="s">
        <v>45</v>
      </c>
      <c r="G123" s="39">
        <f t="shared" si="22"/>
        <v>0</v>
      </c>
      <c r="H123" s="40" t="s">
        <v>46</v>
      </c>
      <c r="I123" s="40">
        <f t="shared" si="16"/>
        <v>0</v>
      </c>
      <c r="J123" s="163"/>
      <c r="K123" s="163"/>
      <c r="L123" s="163"/>
      <c r="M123" s="163"/>
      <c r="N123" s="164"/>
      <c r="O123" s="163"/>
      <c r="P123" s="163"/>
      <c r="Q123" s="164"/>
      <c r="R123" s="163"/>
      <c r="S123" s="163"/>
      <c r="T123" s="163"/>
      <c r="U123" s="163"/>
      <c r="V123" s="163"/>
      <c r="W123" s="164"/>
      <c r="X123" s="163"/>
      <c r="Y123" s="163"/>
      <c r="Z123" s="164"/>
      <c r="AA123" s="163"/>
      <c r="AB123" s="163"/>
      <c r="AC123" s="163"/>
      <c r="AD123" s="164"/>
      <c r="AE123" s="163"/>
      <c r="AF123" s="164"/>
      <c r="AG123" s="163"/>
      <c r="AH123" s="163"/>
      <c r="AI123" s="163"/>
      <c r="AJ123" s="164"/>
      <c r="AK123" s="164"/>
      <c r="AL123" s="164"/>
      <c r="AM123" s="164"/>
      <c r="AN123" s="164"/>
      <c r="AO123" s="67"/>
      <c r="AP123" s="166"/>
      <c r="AQ123" s="99"/>
      <c r="AR123" s="99"/>
    </row>
    <row r="124" s="152" customFormat="1" ht="18.95" customHeight="1" spans="1:44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6"/>
        <v>0</v>
      </c>
      <c r="J124" s="160"/>
      <c r="K124" s="160"/>
      <c r="L124" s="160"/>
      <c r="M124" s="160"/>
      <c r="N124" s="161"/>
      <c r="O124" s="160"/>
      <c r="P124" s="160"/>
      <c r="Q124" s="161"/>
      <c r="R124" s="160"/>
      <c r="S124" s="160"/>
      <c r="T124" s="160"/>
      <c r="U124" s="160"/>
      <c r="V124" s="160"/>
      <c r="W124" s="161"/>
      <c r="X124" s="160"/>
      <c r="Y124" s="160"/>
      <c r="Z124" s="161"/>
      <c r="AA124" s="160"/>
      <c r="AB124" s="160"/>
      <c r="AC124" s="160"/>
      <c r="AD124" s="161"/>
      <c r="AE124" s="160"/>
      <c r="AF124" s="161"/>
      <c r="AG124" s="160"/>
      <c r="AH124" s="160"/>
      <c r="AI124" s="160"/>
      <c r="AJ124" s="161"/>
      <c r="AK124" s="161"/>
      <c r="AL124" s="161"/>
      <c r="AM124" s="161"/>
      <c r="AN124" s="161"/>
      <c r="AO124" s="65"/>
      <c r="AP124" s="167"/>
      <c r="AQ124" s="32"/>
      <c r="AR124" s="32"/>
    </row>
    <row r="125" s="151" customFormat="1" ht="18" customHeight="1" spans="1:44">
      <c r="A125" s="33">
        <v>199</v>
      </c>
      <c r="B125" s="32"/>
      <c r="C125" s="35"/>
      <c r="D125" s="47"/>
      <c r="E125" s="37"/>
      <c r="F125" s="48" t="s">
        <v>45</v>
      </c>
      <c r="G125" s="39">
        <f t="shared" ref="G125:G129" si="23">E125+I125-I126</f>
        <v>0</v>
      </c>
      <c r="H125" s="40" t="s">
        <v>46</v>
      </c>
      <c r="I125" s="40">
        <f t="shared" si="16"/>
        <v>0</v>
      </c>
      <c r="J125" s="163"/>
      <c r="K125" s="163"/>
      <c r="L125" s="163"/>
      <c r="M125" s="163"/>
      <c r="N125" s="164"/>
      <c r="O125" s="163"/>
      <c r="P125" s="163"/>
      <c r="Q125" s="164"/>
      <c r="R125" s="163"/>
      <c r="S125" s="163"/>
      <c r="T125" s="163"/>
      <c r="U125" s="163"/>
      <c r="V125" s="163"/>
      <c r="W125" s="164"/>
      <c r="X125" s="163"/>
      <c r="Y125" s="163"/>
      <c r="Z125" s="164"/>
      <c r="AA125" s="163"/>
      <c r="AB125" s="163"/>
      <c r="AC125" s="163"/>
      <c r="AD125" s="164"/>
      <c r="AE125" s="163"/>
      <c r="AF125" s="164"/>
      <c r="AG125" s="163"/>
      <c r="AH125" s="163"/>
      <c r="AI125" s="163"/>
      <c r="AJ125" s="164"/>
      <c r="AK125" s="164"/>
      <c r="AL125" s="164"/>
      <c r="AM125" s="164"/>
      <c r="AN125" s="164"/>
      <c r="AO125" s="67"/>
      <c r="AP125" s="166"/>
      <c r="AQ125" s="99"/>
      <c r="AR125" s="99"/>
    </row>
    <row r="126" s="152" customFormat="1" ht="26" customHeight="1" spans="1:44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6"/>
        <v>0</v>
      </c>
      <c r="J126" s="160"/>
      <c r="K126" s="160"/>
      <c r="L126" s="160"/>
      <c r="M126" s="160"/>
      <c r="N126" s="161"/>
      <c r="O126" s="160"/>
      <c r="P126" s="160"/>
      <c r="Q126" s="161"/>
      <c r="R126" s="160"/>
      <c r="S126" s="160"/>
      <c r="T126" s="160"/>
      <c r="U126" s="160"/>
      <c r="V126" s="160"/>
      <c r="W126" s="161"/>
      <c r="X126" s="160"/>
      <c r="Y126" s="160"/>
      <c r="Z126" s="161"/>
      <c r="AA126" s="160"/>
      <c r="AB126" s="160"/>
      <c r="AC126" s="160"/>
      <c r="AD126" s="161"/>
      <c r="AE126" s="160"/>
      <c r="AF126" s="161"/>
      <c r="AG126" s="160"/>
      <c r="AH126" s="160"/>
      <c r="AI126" s="160"/>
      <c r="AJ126" s="161"/>
      <c r="AK126" s="161"/>
      <c r="AL126" s="161"/>
      <c r="AM126" s="161"/>
      <c r="AN126" s="161"/>
      <c r="AO126" s="65"/>
      <c r="AP126" s="167"/>
      <c r="AQ126" s="32"/>
      <c r="AR126" s="32"/>
    </row>
    <row r="127" s="151" customFormat="1" ht="18.95" customHeight="1" spans="1:44">
      <c r="A127" s="33">
        <v>200</v>
      </c>
      <c r="B127" s="32"/>
      <c r="C127" s="35"/>
      <c r="D127" s="47"/>
      <c r="E127" s="37"/>
      <c r="F127" s="48" t="s">
        <v>45</v>
      </c>
      <c r="G127" s="39">
        <f t="shared" si="23"/>
        <v>0</v>
      </c>
      <c r="H127" s="40" t="s">
        <v>46</v>
      </c>
      <c r="I127" s="40">
        <f t="shared" si="16"/>
        <v>0</v>
      </c>
      <c r="J127" s="163"/>
      <c r="K127" s="163"/>
      <c r="L127" s="163"/>
      <c r="M127" s="163"/>
      <c r="N127" s="164"/>
      <c r="O127" s="163"/>
      <c r="P127" s="163"/>
      <c r="Q127" s="164"/>
      <c r="R127" s="163"/>
      <c r="S127" s="163"/>
      <c r="T127" s="163"/>
      <c r="U127" s="163"/>
      <c r="V127" s="163"/>
      <c r="W127" s="164"/>
      <c r="X127" s="163"/>
      <c r="Y127" s="163"/>
      <c r="Z127" s="164"/>
      <c r="AA127" s="163"/>
      <c r="AB127" s="163"/>
      <c r="AC127" s="163"/>
      <c r="AD127" s="164"/>
      <c r="AE127" s="163"/>
      <c r="AF127" s="164"/>
      <c r="AG127" s="163"/>
      <c r="AH127" s="163"/>
      <c r="AI127" s="163"/>
      <c r="AJ127" s="164"/>
      <c r="AK127" s="164"/>
      <c r="AL127" s="164"/>
      <c r="AM127" s="164"/>
      <c r="AN127" s="164"/>
      <c r="AO127" s="67"/>
      <c r="AP127" s="166"/>
      <c r="AQ127" s="99"/>
      <c r="AR127" s="99"/>
    </row>
    <row r="128" s="152" customFormat="1" ht="18.95" customHeight="1" spans="1:44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6"/>
        <v>0</v>
      </c>
      <c r="J128" s="160"/>
      <c r="K128" s="160"/>
      <c r="L128" s="160"/>
      <c r="M128" s="160"/>
      <c r="N128" s="161"/>
      <c r="O128" s="160"/>
      <c r="P128" s="160"/>
      <c r="Q128" s="161"/>
      <c r="R128" s="160"/>
      <c r="S128" s="160"/>
      <c r="T128" s="160"/>
      <c r="U128" s="160"/>
      <c r="V128" s="160"/>
      <c r="W128" s="161"/>
      <c r="X128" s="160"/>
      <c r="Y128" s="160"/>
      <c r="Z128" s="161"/>
      <c r="AA128" s="160"/>
      <c r="AB128" s="160"/>
      <c r="AC128" s="160"/>
      <c r="AD128" s="161"/>
      <c r="AE128" s="160"/>
      <c r="AF128" s="161"/>
      <c r="AG128" s="160"/>
      <c r="AH128" s="160"/>
      <c r="AI128" s="160"/>
      <c r="AJ128" s="161"/>
      <c r="AK128" s="161"/>
      <c r="AL128" s="161"/>
      <c r="AM128" s="161"/>
      <c r="AN128" s="161"/>
      <c r="AO128" s="65"/>
      <c r="AP128" s="167"/>
      <c r="AQ128" s="32"/>
      <c r="AR128" s="32"/>
    </row>
    <row r="129" s="151" customFormat="1" ht="18.95" customHeight="1" spans="1:44">
      <c r="A129" s="33">
        <v>201</v>
      </c>
      <c r="B129" s="32"/>
      <c r="C129" s="35"/>
      <c r="D129" s="47"/>
      <c r="E129" s="37"/>
      <c r="F129" s="48" t="s">
        <v>45</v>
      </c>
      <c r="G129" s="39">
        <f t="shared" si="23"/>
        <v>0</v>
      </c>
      <c r="H129" s="40" t="s">
        <v>46</v>
      </c>
      <c r="I129" s="40">
        <f t="shared" si="16"/>
        <v>0</v>
      </c>
      <c r="J129" s="163"/>
      <c r="K129" s="163"/>
      <c r="L129" s="163"/>
      <c r="M129" s="163"/>
      <c r="N129" s="164"/>
      <c r="O129" s="163"/>
      <c r="P129" s="163"/>
      <c r="Q129" s="164"/>
      <c r="R129" s="163"/>
      <c r="S129" s="163"/>
      <c r="T129" s="163"/>
      <c r="U129" s="163"/>
      <c r="V129" s="163"/>
      <c r="W129" s="164"/>
      <c r="X129" s="163"/>
      <c r="Y129" s="163"/>
      <c r="Z129" s="164"/>
      <c r="AA129" s="163"/>
      <c r="AB129" s="163"/>
      <c r="AC129" s="163"/>
      <c r="AD129" s="164"/>
      <c r="AE129" s="163"/>
      <c r="AF129" s="164"/>
      <c r="AG129" s="163"/>
      <c r="AH129" s="163"/>
      <c r="AI129" s="163"/>
      <c r="AJ129" s="164"/>
      <c r="AK129" s="164"/>
      <c r="AL129" s="164"/>
      <c r="AM129" s="164"/>
      <c r="AN129" s="164"/>
      <c r="AO129" s="67"/>
      <c r="AP129" s="166"/>
      <c r="AQ129" s="99"/>
      <c r="AR129" s="99"/>
    </row>
    <row r="130" s="152" customFormat="1" ht="18.95" customHeight="1" spans="1:44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6"/>
        <v>0</v>
      </c>
      <c r="J130" s="160"/>
      <c r="K130" s="160"/>
      <c r="L130" s="160"/>
      <c r="M130" s="160"/>
      <c r="N130" s="161"/>
      <c r="O130" s="160"/>
      <c r="P130" s="160"/>
      <c r="Q130" s="161"/>
      <c r="R130" s="160"/>
      <c r="S130" s="160"/>
      <c r="T130" s="160"/>
      <c r="U130" s="160"/>
      <c r="V130" s="160"/>
      <c r="W130" s="161"/>
      <c r="X130" s="160"/>
      <c r="Y130" s="160"/>
      <c r="Z130" s="161"/>
      <c r="AA130" s="160"/>
      <c r="AB130" s="160"/>
      <c r="AC130" s="160"/>
      <c r="AD130" s="161"/>
      <c r="AE130" s="160"/>
      <c r="AF130" s="161"/>
      <c r="AG130" s="160"/>
      <c r="AH130" s="160"/>
      <c r="AI130" s="160"/>
      <c r="AJ130" s="161"/>
      <c r="AK130" s="161"/>
      <c r="AL130" s="161"/>
      <c r="AM130" s="161"/>
      <c r="AN130" s="161"/>
      <c r="AO130" s="65"/>
      <c r="AP130" s="167"/>
      <c r="AQ130" s="32"/>
      <c r="AR130" s="32"/>
    </row>
    <row r="131" s="151" customFormat="1" ht="18.95" customHeight="1" spans="1:44">
      <c r="A131" s="33">
        <v>202</v>
      </c>
      <c r="B131" s="32"/>
      <c r="C131" s="35"/>
      <c r="D131" s="47"/>
      <c r="E131" s="37"/>
      <c r="F131" s="48" t="s">
        <v>45</v>
      </c>
      <c r="G131" s="39">
        <f t="shared" ref="G131:G135" si="24">E131+I131-I132</f>
        <v>0</v>
      </c>
      <c r="H131" s="40" t="s">
        <v>46</v>
      </c>
      <c r="I131" s="40">
        <f t="shared" si="16"/>
        <v>0</v>
      </c>
      <c r="J131" s="163"/>
      <c r="K131" s="163"/>
      <c r="L131" s="163"/>
      <c r="M131" s="163"/>
      <c r="N131" s="164"/>
      <c r="O131" s="163"/>
      <c r="P131" s="163"/>
      <c r="Q131" s="164"/>
      <c r="R131" s="163"/>
      <c r="S131" s="163"/>
      <c r="T131" s="163"/>
      <c r="U131" s="163"/>
      <c r="V131" s="163"/>
      <c r="W131" s="164"/>
      <c r="X131" s="163"/>
      <c r="Y131" s="163"/>
      <c r="Z131" s="164"/>
      <c r="AA131" s="163"/>
      <c r="AB131" s="163"/>
      <c r="AC131" s="163"/>
      <c r="AD131" s="164"/>
      <c r="AE131" s="163"/>
      <c r="AF131" s="164"/>
      <c r="AG131" s="163"/>
      <c r="AH131" s="163"/>
      <c r="AI131" s="163"/>
      <c r="AJ131" s="164"/>
      <c r="AK131" s="164"/>
      <c r="AL131" s="164"/>
      <c r="AM131" s="164"/>
      <c r="AN131" s="164"/>
      <c r="AO131" s="67"/>
      <c r="AP131" s="166"/>
      <c r="AQ131" s="99"/>
      <c r="AR131" s="99"/>
    </row>
    <row r="132" s="152" customFormat="1" ht="18.95" customHeight="1" spans="1:44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6"/>
        <v>0</v>
      </c>
      <c r="J132" s="160"/>
      <c r="K132" s="160"/>
      <c r="L132" s="160"/>
      <c r="M132" s="160"/>
      <c r="N132" s="161"/>
      <c r="O132" s="160"/>
      <c r="P132" s="160"/>
      <c r="Q132" s="161"/>
      <c r="R132" s="160"/>
      <c r="S132" s="160"/>
      <c r="T132" s="160"/>
      <c r="U132" s="160"/>
      <c r="V132" s="160"/>
      <c r="W132" s="161"/>
      <c r="X132" s="160"/>
      <c r="Y132" s="160"/>
      <c r="Z132" s="161"/>
      <c r="AA132" s="160"/>
      <c r="AB132" s="160"/>
      <c r="AC132" s="160"/>
      <c r="AD132" s="161"/>
      <c r="AE132" s="160"/>
      <c r="AF132" s="161"/>
      <c r="AG132" s="160"/>
      <c r="AH132" s="160"/>
      <c r="AI132" s="160"/>
      <c r="AJ132" s="161"/>
      <c r="AK132" s="161"/>
      <c r="AL132" s="161"/>
      <c r="AM132" s="161"/>
      <c r="AN132" s="161"/>
      <c r="AO132" s="65"/>
      <c r="AP132" s="167"/>
      <c r="AQ132" s="32"/>
      <c r="AR132" s="32"/>
    </row>
    <row r="133" s="151" customFormat="1" ht="18.95" customHeight="1" spans="1:44">
      <c r="A133" s="33">
        <v>203</v>
      </c>
      <c r="B133" s="32"/>
      <c r="C133" s="35"/>
      <c r="D133" s="47"/>
      <c r="E133" s="37"/>
      <c r="F133" s="48" t="s">
        <v>45</v>
      </c>
      <c r="G133" s="39">
        <f t="shared" si="24"/>
        <v>0</v>
      </c>
      <c r="H133" s="40" t="s">
        <v>46</v>
      </c>
      <c r="I133" s="40">
        <f t="shared" si="16"/>
        <v>0</v>
      </c>
      <c r="J133" s="163"/>
      <c r="K133" s="163"/>
      <c r="L133" s="163"/>
      <c r="M133" s="163"/>
      <c r="N133" s="164"/>
      <c r="O133" s="163"/>
      <c r="P133" s="163"/>
      <c r="Q133" s="164"/>
      <c r="R133" s="163"/>
      <c r="S133" s="163"/>
      <c r="T133" s="163"/>
      <c r="U133" s="163"/>
      <c r="V133" s="163"/>
      <c r="W133" s="164"/>
      <c r="X133" s="163"/>
      <c r="Y133" s="163"/>
      <c r="Z133" s="164"/>
      <c r="AA133" s="163"/>
      <c r="AB133" s="163"/>
      <c r="AC133" s="163"/>
      <c r="AD133" s="164"/>
      <c r="AE133" s="163"/>
      <c r="AF133" s="164"/>
      <c r="AG133" s="163"/>
      <c r="AH133" s="163"/>
      <c r="AI133" s="163"/>
      <c r="AJ133" s="164"/>
      <c r="AK133" s="164"/>
      <c r="AL133" s="164"/>
      <c r="AM133" s="164"/>
      <c r="AN133" s="164"/>
      <c r="AO133" s="67"/>
      <c r="AP133" s="166"/>
      <c r="AQ133" s="99"/>
      <c r="AR133" s="99"/>
    </row>
    <row r="134" s="152" customFormat="1" ht="18.95" customHeight="1" spans="1:44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6"/>
        <v>0</v>
      </c>
      <c r="J134" s="160"/>
      <c r="K134" s="160"/>
      <c r="L134" s="160"/>
      <c r="M134" s="160"/>
      <c r="N134" s="161"/>
      <c r="O134" s="160"/>
      <c r="P134" s="160"/>
      <c r="Q134" s="161"/>
      <c r="R134" s="160"/>
      <c r="S134" s="160"/>
      <c r="T134" s="160"/>
      <c r="U134" s="160"/>
      <c r="V134" s="160"/>
      <c r="W134" s="161"/>
      <c r="X134" s="160"/>
      <c r="Y134" s="160"/>
      <c r="Z134" s="161"/>
      <c r="AA134" s="160"/>
      <c r="AB134" s="160"/>
      <c r="AC134" s="160"/>
      <c r="AD134" s="161"/>
      <c r="AE134" s="160"/>
      <c r="AF134" s="161"/>
      <c r="AG134" s="160"/>
      <c r="AH134" s="160"/>
      <c r="AI134" s="160"/>
      <c r="AJ134" s="161"/>
      <c r="AK134" s="161"/>
      <c r="AL134" s="161"/>
      <c r="AM134" s="161"/>
      <c r="AN134" s="161"/>
      <c r="AO134" s="65"/>
      <c r="AP134" s="167"/>
      <c r="AQ134" s="32"/>
      <c r="AR134" s="32"/>
    </row>
    <row r="135" s="151" customFormat="1" ht="18.95" customHeight="1" spans="1:44">
      <c r="A135" s="33">
        <v>204</v>
      </c>
      <c r="B135" s="32"/>
      <c r="C135" s="35"/>
      <c r="D135" s="47"/>
      <c r="E135" s="37"/>
      <c r="F135" s="48" t="s">
        <v>45</v>
      </c>
      <c r="G135" s="39">
        <f t="shared" si="24"/>
        <v>0</v>
      </c>
      <c r="H135" s="40" t="s">
        <v>46</v>
      </c>
      <c r="I135" s="40">
        <f t="shared" si="16"/>
        <v>0</v>
      </c>
      <c r="J135" s="163"/>
      <c r="K135" s="163"/>
      <c r="L135" s="163"/>
      <c r="M135" s="163"/>
      <c r="N135" s="164"/>
      <c r="O135" s="163"/>
      <c r="P135" s="163"/>
      <c r="Q135" s="164"/>
      <c r="R135" s="163"/>
      <c r="S135" s="163"/>
      <c r="T135" s="163"/>
      <c r="U135" s="163"/>
      <c r="V135" s="163"/>
      <c r="W135" s="164"/>
      <c r="X135" s="163"/>
      <c r="Y135" s="163"/>
      <c r="Z135" s="164"/>
      <c r="AA135" s="163"/>
      <c r="AB135" s="163"/>
      <c r="AC135" s="163"/>
      <c r="AD135" s="164"/>
      <c r="AE135" s="163"/>
      <c r="AF135" s="164"/>
      <c r="AG135" s="163"/>
      <c r="AH135" s="163"/>
      <c r="AI135" s="163"/>
      <c r="AJ135" s="164"/>
      <c r="AK135" s="164"/>
      <c r="AL135" s="164"/>
      <c r="AM135" s="164"/>
      <c r="AN135" s="164"/>
      <c r="AO135" s="67"/>
      <c r="AP135" s="166"/>
      <c r="AQ135" s="99"/>
      <c r="AR135" s="99"/>
    </row>
    <row r="136" s="152" customFormat="1" ht="18.95" customHeight="1" spans="1:44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6"/>
        <v>0</v>
      </c>
      <c r="J136" s="160"/>
      <c r="K136" s="160"/>
      <c r="L136" s="160"/>
      <c r="M136" s="160"/>
      <c r="N136" s="161"/>
      <c r="O136" s="160"/>
      <c r="P136" s="160"/>
      <c r="Q136" s="161"/>
      <c r="R136" s="160"/>
      <c r="S136" s="160"/>
      <c r="T136" s="160"/>
      <c r="U136" s="160"/>
      <c r="V136" s="160"/>
      <c r="W136" s="161"/>
      <c r="X136" s="160"/>
      <c r="Y136" s="160"/>
      <c r="Z136" s="161"/>
      <c r="AA136" s="160"/>
      <c r="AB136" s="160"/>
      <c r="AC136" s="160"/>
      <c r="AD136" s="161"/>
      <c r="AE136" s="160"/>
      <c r="AF136" s="161"/>
      <c r="AG136" s="160"/>
      <c r="AH136" s="160"/>
      <c r="AI136" s="160"/>
      <c r="AJ136" s="161"/>
      <c r="AK136" s="161"/>
      <c r="AL136" s="161"/>
      <c r="AM136" s="161"/>
      <c r="AN136" s="161"/>
      <c r="AO136" s="65"/>
      <c r="AP136" s="167"/>
      <c r="AQ136" s="32"/>
      <c r="AR136" s="32"/>
    </row>
    <row r="137" s="151" customFormat="1" ht="18.95" customHeight="1" spans="1:44">
      <c r="A137" s="33">
        <v>205</v>
      </c>
      <c r="B137" s="32"/>
      <c r="C137" s="35"/>
      <c r="D137" s="47"/>
      <c r="E137" s="37"/>
      <c r="F137" s="48" t="s">
        <v>45</v>
      </c>
      <c r="G137" s="39">
        <f t="shared" ref="G137:G141" si="25">E137+I137-I138</f>
        <v>0</v>
      </c>
      <c r="H137" s="40" t="s">
        <v>46</v>
      </c>
      <c r="I137" s="40">
        <f t="shared" si="16"/>
        <v>0</v>
      </c>
      <c r="J137" s="163"/>
      <c r="K137" s="163"/>
      <c r="L137" s="163"/>
      <c r="M137" s="163"/>
      <c r="N137" s="164"/>
      <c r="O137" s="163"/>
      <c r="P137" s="163"/>
      <c r="Q137" s="164"/>
      <c r="R137" s="163"/>
      <c r="S137" s="163"/>
      <c r="T137" s="163"/>
      <c r="U137" s="163"/>
      <c r="V137" s="163"/>
      <c r="W137" s="164"/>
      <c r="X137" s="163"/>
      <c r="Y137" s="163"/>
      <c r="Z137" s="164"/>
      <c r="AA137" s="163"/>
      <c r="AB137" s="163"/>
      <c r="AC137" s="163"/>
      <c r="AD137" s="164"/>
      <c r="AE137" s="163"/>
      <c r="AF137" s="164"/>
      <c r="AG137" s="163"/>
      <c r="AH137" s="163"/>
      <c r="AI137" s="163"/>
      <c r="AJ137" s="164"/>
      <c r="AK137" s="164"/>
      <c r="AL137" s="164"/>
      <c r="AM137" s="164"/>
      <c r="AN137" s="164"/>
      <c r="AO137" s="67"/>
      <c r="AP137" s="166"/>
      <c r="AQ137" s="99"/>
      <c r="AR137" s="99"/>
    </row>
    <row r="138" s="152" customFormat="1" ht="18.95" customHeight="1" spans="1:44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6"/>
        <v>0</v>
      </c>
      <c r="J138" s="160"/>
      <c r="K138" s="160"/>
      <c r="L138" s="160"/>
      <c r="M138" s="160"/>
      <c r="N138" s="161"/>
      <c r="O138" s="160"/>
      <c r="P138" s="160"/>
      <c r="Q138" s="161"/>
      <c r="R138" s="160"/>
      <c r="S138" s="160"/>
      <c r="T138" s="160"/>
      <c r="U138" s="160"/>
      <c r="V138" s="160"/>
      <c r="W138" s="161"/>
      <c r="X138" s="160"/>
      <c r="Y138" s="160"/>
      <c r="Z138" s="161"/>
      <c r="AA138" s="160"/>
      <c r="AB138" s="160"/>
      <c r="AC138" s="160"/>
      <c r="AD138" s="161"/>
      <c r="AE138" s="160"/>
      <c r="AF138" s="161"/>
      <c r="AG138" s="160"/>
      <c r="AH138" s="160"/>
      <c r="AI138" s="160"/>
      <c r="AJ138" s="161"/>
      <c r="AK138" s="161"/>
      <c r="AL138" s="161"/>
      <c r="AM138" s="161"/>
      <c r="AN138" s="161"/>
      <c r="AO138" s="65"/>
      <c r="AP138" s="167"/>
      <c r="AQ138" s="32"/>
      <c r="AR138" s="32"/>
    </row>
    <row r="139" s="151" customFormat="1" ht="18.95" customHeight="1" spans="1:44">
      <c r="A139" s="33">
        <v>206</v>
      </c>
      <c r="B139" s="32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si="16"/>
        <v>0</v>
      </c>
      <c r="J139" s="163"/>
      <c r="K139" s="163"/>
      <c r="L139" s="163"/>
      <c r="M139" s="163"/>
      <c r="N139" s="164"/>
      <c r="O139" s="163"/>
      <c r="P139" s="163"/>
      <c r="Q139" s="164"/>
      <c r="R139" s="163"/>
      <c r="S139" s="163"/>
      <c r="T139" s="163"/>
      <c r="U139" s="163"/>
      <c r="V139" s="163"/>
      <c r="W139" s="164"/>
      <c r="X139" s="163"/>
      <c r="Y139" s="163"/>
      <c r="Z139" s="164"/>
      <c r="AA139" s="163"/>
      <c r="AB139" s="163"/>
      <c r="AC139" s="163"/>
      <c r="AD139" s="164"/>
      <c r="AE139" s="163"/>
      <c r="AF139" s="164"/>
      <c r="AG139" s="163"/>
      <c r="AH139" s="163"/>
      <c r="AI139" s="163"/>
      <c r="AJ139" s="164"/>
      <c r="AK139" s="164"/>
      <c r="AL139" s="164"/>
      <c r="AM139" s="164"/>
      <c r="AN139" s="164"/>
      <c r="AO139" s="67"/>
      <c r="AP139" s="166"/>
      <c r="AQ139" s="99"/>
      <c r="AR139" s="99"/>
    </row>
    <row r="140" s="152" customFormat="1" ht="18.95" customHeight="1" spans="1:44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6"/>
        <v>0</v>
      </c>
      <c r="J140" s="160"/>
      <c r="K140" s="160"/>
      <c r="L140" s="160"/>
      <c r="M140" s="160"/>
      <c r="N140" s="161"/>
      <c r="O140" s="160"/>
      <c r="P140" s="160"/>
      <c r="Q140" s="161"/>
      <c r="R140" s="160"/>
      <c r="S140" s="160"/>
      <c r="T140" s="160"/>
      <c r="U140" s="160"/>
      <c r="V140" s="160"/>
      <c r="W140" s="161"/>
      <c r="X140" s="160"/>
      <c r="Y140" s="160"/>
      <c r="Z140" s="161"/>
      <c r="AA140" s="160"/>
      <c r="AB140" s="160"/>
      <c r="AC140" s="160"/>
      <c r="AD140" s="161"/>
      <c r="AE140" s="160"/>
      <c r="AF140" s="161"/>
      <c r="AG140" s="160"/>
      <c r="AH140" s="160"/>
      <c r="AI140" s="160"/>
      <c r="AJ140" s="161"/>
      <c r="AK140" s="161"/>
      <c r="AL140" s="161"/>
      <c r="AM140" s="161"/>
      <c r="AN140" s="161"/>
      <c r="AO140" s="65"/>
      <c r="AP140" s="167"/>
      <c r="AQ140" s="32"/>
      <c r="AR140" s="32"/>
    </row>
    <row r="141" s="151" customFormat="1" ht="18.95" customHeight="1" spans="1:44">
      <c r="A141" s="33">
        <v>207</v>
      </c>
      <c r="B141" s="32"/>
      <c r="C141" s="35"/>
      <c r="D141" s="47"/>
      <c r="E141" s="37"/>
      <c r="F141" s="48" t="s">
        <v>45</v>
      </c>
      <c r="G141" s="39">
        <f t="shared" si="25"/>
        <v>0</v>
      </c>
      <c r="H141" s="40" t="s">
        <v>46</v>
      </c>
      <c r="I141" s="40">
        <f t="shared" si="16"/>
        <v>0</v>
      </c>
      <c r="J141" s="163"/>
      <c r="K141" s="163"/>
      <c r="L141" s="163"/>
      <c r="M141" s="163"/>
      <c r="N141" s="164"/>
      <c r="O141" s="163"/>
      <c r="P141" s="163"/>
      <c r="Q141" s="164"/>
      <c r="R141" s="163"/>
      <c r="S141" s="163"/>
      <c r="T141" s="163"/>
      <c r="U141" s="163"/>
      <c r="V141" s="163"/>
      <c r="W141" s="164"/>
      <c r="X141" s="163"/>
      <c r="Y141" s="163"/>
      <c r="Z141" s="164"/>
      <c r="AA141" s="163"/>
      <c r="AB141" s="163"/>
      <c r="AC141" s="163"/>
      <c r="AD141" s="164"/>
      <c r="AE141" s="163"/>
      <c r="AF141" s="164"/>
      <c r="AG141" s="163"/>
      <c r="AH141" s="163"/>
      <c r="AI141" s="163"/>
      <c r="AJ141" s="164"/>
      <c r="AK141" s="164"/>
      <c r="AL141" s="164"/>
      <c r="AM141" s="164"/>
      <c r="AN141" s="164"/>
      <c r="AO141" s="67"/>
      <c r="AP141" s="166"/>
      <c r="AQ141" s="99"/>
      <c r="AR141" s="99"/>
    </row>
    <row r="142" s="152" customFormat="1" ht="18.95" customHeight="1" spans="1:44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16"/>
        <v>0</v>
      </c>
      <c r="J142" s="160"/>
      <c r="K142" s="160"/>
      <c r="L142" s="160"/>
      <c r="M142" s="160"/>
      <c r="N142" s="161"/>
      <c r="O142" s="160"/>
      <c r="P142" s="160"/>
      <c r="Q142" s="161"/>
      <c r="R142" s="160"/>
      <c r="S142" s="160"/>
      <c r="T142" s="160"/>
      <c r="U142" s="160"/>
      <c r="V142" s="160"/>
      <c r="W142" s="161"/>
      <c r="X142" s="160"/>
      <c r="Y142" s="160"/>
      <c r="Z142" s="161"/>
      <c r="AA142" s="160"/>
      <c r="AB142" s="160"/>
      <c r="AC142" s="160"/>
      <c r="AD142" s="161"/>
      <c r="AE142" s="160"/>
      <c r="AF142" s="161"/>
      <c r="AG142" s="160"/>
      <c r="AH142" s="160"/>
      <c r="AI142" s="160"/>
      <c r="AJ142" s="161"/>
      <c r="AK142" s="161"/>
      <c r="AL142" s="161"/>
      <c r="AM142" s="161"/>
      <c r="AN142" s="161"/>
      <c r="AO142" s="65"/>
      <c r="AP142" s="167"/>
      <c r="AQ142" s="32"/>
      <c r="AR142" s="32"/>
    </row>
    <row r="143" s="151" customFormat="1" ht="18.95" customHeight="1" spans="1:44">
      <c r="A143" s="33">
        <v>208</v>
      </c>
      <c r="B143" s="32"/>
      <c r="C143" s="35"/>
      <c r="D143" s="47"/>
      <c r="E143" s="37"/>
      <c r="F143" s="48" t="s">
        <v>45</v>
      </c>
      <c r="G143" s="39">
        <f t="shared" ref="G143:G147" si="26">E143+I143-I144</f>
        <v>0</v>
      </c>
      <c r="H143" s="40" t="s">
        <v>46</v>
      </c>
      <c r="I143" s="40">
        <f t="shared" si="16"/>
        <v>0</v>
      </c>
      <c r="J143" s="163"/>
      <c r="K143" s="163"/>
      <c r="L143" s="163"/>
      <c r="M143" s="163"/>
      <c r="N143" s="164"/>
      <c r="O143" s="163"/>
      <c r="P143" s="163"/>
      <c r="Q143" s="164"/>
      <c r="R143" s="163"/>
      <c r="S143" s="163"/>
      <c r="T143" s="163"/>
      <c r="U143" s="163"/>
      <c r="V143" s="163"/>
      <c r="W143" s="164"/>
      <c r="X143" s="163"/>
      <c r="Y143" s="163"/>
      <c r="Z143" s="164"/>
      <c r="AA143" s="163"/>
      <c r="AB143" s="163"/>
      <c r="AC143" s="163"/>
      <c r="AD143" s="164"/>
      <c r="AE143" s="163"/>
      <c r="AF143" s="164"/>
      <c r="AG143" s="163"/>
      <c r="AH143" s="163"/>
      <c r="AI143" s="163"/>
      <c r="AJ143" s="164"/>
      <c r="AK143" s="164"/>
      <c r="AL143" s="164"/>
      <c r="AM143" s="164"/>
      <c r="AN143" s="164"/>
      <c r="AO143" s="67"/>
      <c r="AP143" s="166"/>
      <c r="AQ143" s="99"/>
      <c r="AR143" s="99"/>
    </row>
    <row r="144" s="152" customFormat="1" ht="18.95" customHeight="1" spans="1:44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16"/>
        <v>0</v>
      </c>
      <c r="J144" s="160"/>
      <c r="K144" s="160"/>
      <c r="L144" s="160"/>
      <c r="M144" s="160"/>
      <c r="N144" s="161"/>
      <c r="O144" s="160"/>
      <c r="P144" s="160"/>
      <c r="Q144" s="161"/>
      <c r="R144" s="160"/>
      <c r="S144" s="160"/>
      <c r="T144" s="160"/>
      <c r="U144" s="160"/>
      <c r="V144" s="160"/>
      <c r="W144" s="161"/>
      <c r="X144" s="160"/>
      <c r="Y144" s="160"/>
      <c r="Z144" s="161"/>
      <c r="AA144" s="160"/>
      <c r="AB144" s="160"/>
      <c r="AC144" s="160"/>
      <c r="AD144" s="161"/>
      <c r="AE144" s="160"/>
      <c r="AF144" s="161"/>
      <c r="AG144" s="160"/>
      <c r="AH144" s="160"/>
      <c r="AI144" s="160"/>
      <c r="AJ144" s="161"/>
      <c r="AK144" s="161"/>
      <c r="AL144" s="161"/>
      <c r="AM144" s="161"/>
      <c r="AN144" s="161"/>
      <c r="AO144" s="65"/>
      <c r="AP144" s="167"/>
      <c r="AQ144" s="32"/>
      <c r="AR144" s="32"/>
    </row>
    <row r="145" s="151" customFormat="1" ht="18.95" customHeight="1" spans="1:44">
      <c r="A145" s="33">
        <v>209</v>
      </c>
      <c r="B145" s="32"/>
      <c r="C145" s="35"/>
      <c r="D145" s="47"/>
      <c r="E145" s="37"/>
      <c r="F145" s="48" t="s">
        <v>45</v>
      </c>
      <c r="G145" s="39">
        <f t="shared" si="26"/>
        <v>0</v>
      </c>
      <c r="H145" s="40" t="s">
        <v>46</v>
      </c>
      <c r="I145" s="40">
        <f t="shared" si="16"/>
        <v>0</v>
      </c>
      <c r="J145" s="163"/>
      <c r="K145" s="163"/>
      <c r="L145" s="163"/>
      <c r="M145" s="163"/>
      <c r="N145" s="164"/>
      <c r="O145" s="163"/>
      <c r="P145" s="163"/>
      <c r="Q145" s="164"/>
      <c r="R145" s="163"/>
      <c r="S145" s="163"/>
      <c r="T145" s="163"/>
      <c r="U145" s="163"/>
      <c r="V145" s="163"/>
      <c r="W145" s="164"/>
      <c r="X145" s="163"/>
      <c r="Y145" s="163"/>
      <c r="Z145" s="164"/>
      <c r="AA145" s="163"/>
      <c r="AB145" s="163"/>
      <c r="AC145" s="163"/>
      <c r="AD145" s="164"/>
      <c r="AE145" s="163"/>
      <c r="AF145" s="164"/>
      <c r="AG145" s="163"/>
      <c r="AH145" s="163"/>
      <c r="AI145" s="163"/>
      <c r="AJ145" s="164"/>
      <c r="AK145" s="164"/>
      <c r="AL145" s="164"/>
      <c r="AM145" s="164"/>
      <c r="AN145" s="164"/>
      <c r="AO145" s="67"/>
      <c r="AP145" s="166"/>
      <c r="AQ145" s="99"/>
      <c r="AR145" s="99"/>
    </row>
    <row r="146" s="152" customFormat="1" ht="18.95" customHeight="1" spans="1:44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16"/>
        <v>0</v>
      </c>
      <c r="J146" s="160"/>
      <c r="K146" s="160"/>
      <c r="L146" s="160"/>
      <c r="M146" s="160"/>
      <c r="N146" s="161"/>
      <c r="O146" s="160"/>
      <c r="P146" s="160"/>
      <c r="Q146" s="161"/>
      <c r="R146" s="160"/>
      <c r="S146" s="160"/>
      <c r="T146" s="160"/>
      <c r="U146" s="160"/>
      <c r="V146" s="160"/>
      <c r="W146" s="161"/>
      <c r="X146" s="160"/>
      <c r="Y146" s="160"/>
      <c r="Z146" s="161"/>
      <c r="AA146" s="160"/>
      <c r="AB146" s="160"/>
      <c r="AC146" s="160"/>
      <c r="AD146" s="161"/>
      <c r="AE146" s="160"/>
      <c r="AF146" s="161"/>
      <c r="AG146" s="160"/>
      <c r="AH146" s="160"/>
      <c r="AI146" s="160"/>
      <c r="AJ146" s="161"/>
      <c r="AK146" s="161"/>
      <c r="AL146" s="161"/>
      <c r="AM146" s="161"/>
      <c r="AN146" s="161"/>
      <c r="AO146" s="65"/>
      <c r="AP146" s="167"/>
      <c r="AQ146" s="32"/>
      <c r="AR146" s="32"/>
    </row>
    <row r="147" s="151" customFormat="1" ht="18" customHeight="1" spans="1:44">
      <c r="A147" s="33">
        <v>210</v>
      </c>
      <c r="B147" s="32"/>
      <c r="C147" s="35"/>
      <c r="D147" s="47"/>
      <c r="E147" s="37">
        <v>0</v>
      </c>
      <c r="F147" s="48" t="s">
        <v>45</v>
      </c>
      <c r="G147" s="39">
        <f t="shared" si="26"/>
        <v>0</v>
      </c>
      <c r="H147" s="40" t="s">
        <v>46</v>
      </c>
      <c r="I147" s="40">
        <f>SUM(J147:AO147)</f>
        <v>0</v>
      </c>
      <c r="J147" s="163"/>
      <c r="K147" s="163"/>
      <c r="L147" s="163"/>
      <c r="M147" s="163"/>
      <c r="N147" s="164"/>
      <c r="O147" s="163"/>
      <c r="P147" s="163"/>
      <c r="Q147" s="164"/>
      <c r="R147" s="163"/>
      <c r="S147" s="163"/>
      <c r="T147" s="163"/>
      <c r="U147" s="163"/>
      <c r="V147" s="163"/>
      <c r="W147" s="164"/>
      <c r="X147" s="163"/>
      <c r="Y147" s="163"/>
      <c r="Z147" s="164"/>
      <c r="AA147" s="163"/>
      <c r="AB147" s="163"/>
      <c r="AC147" s="163"/>
      <c r="AD147" s="164"/>
      <c r="AE147" s="163"/>
      <c r="AF147" s="164"/>
      <c r="AG147" s="163"/>
      <c r="AH147" s="163"/>
      <c r="AI147" s="163"/>
      <c r="AJ147" s="164"/>
      <c r="AK147" s="164"/>
      <c r="AL147" s="164"/>
      <c r="AM147" s="164"/>
      <c r="AN147" s="164"/>
      <c r="AO147" s="67"/>
      <c r="AP147" s="166"/>
      <c r="AQ147" s="99"/>
      <c r="AR147" s="99"/>
    </row>
    <row r="148" s="152" customFormat="1" ht="19" customHeight="1" spans="1:44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>SUM(J148:AO148)</f>
        <v>0</v>
      </c>
      <c r="J148" s="160"/>
      <c r="K148" s="160"/>
      <c r="L148" s="160"/>
      <c r="M148" s="160"/>
      <c r="N148" s="161"/>
      <c r="O148" s="160"/>
      <c r="P148" s="160"/>
      <c r="Q148" s="161"/>
      <c r="R148" s="160"/>
      <c r="S148" s="160"/>
      <c r="T148" s="160"/>
      <c r="U148" s="160"/>
      <c r="V148" s="160"/>
      <c r="W148" s="161"/>
      <c r="X148" s="160"/>
      <c r="Y148" s="160"/>
      <c r="Z148" s="161"/>
      <c r="AA148" s="160"/>
      <c r="AB148" s="160"/>
      <c r="AC148" s="160"/>
      <c r="AD148" s="161"/>
      <c r="AE148" s="160"/>
      <c r="AF148" s="161"/>
      <c r="AG148" s="160"/>
      <c r="AH148" s="160"/>
      <c r="AI148" s="160"/>
      <c r="AJ148" s="161"/>
      <c r="AK148" s="161"/>
      <c r="AL148" s="161"/>
      <c r="AM148" s="161"/>
      <c r="AN148" s="161"/>
      <c r="AO148" s="65"/>
      <c r="AP148" s="167"/>
      <c r="AQ148" s="32"/>
      <c r="AR148" s="32"/>
    </row>
  </sheetData>
  <autoFilter ref="A4:AM148">
    <filterColumn colId="3">
      <customFilters>
        <customFilter operator="equal" val="SUS303"/>
      </customFilters>
    </filterColumn>
    <extLst/>
  </autoFilter>
  <mergeCells count="51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AQ2:AR3"/>
  </mergeCells>
  <conditionalFormatting sqref="G11:G12">
    <cfRule type="cellIs" dxfId="0" priority="6" operator="greaterThan">
      <formula>#REF!</formula>
    </cfRule>
  </conditionalFormatting>
  <conditionalFormatting sqref="G15:G16">
    <cfRule type="cellIs" dxfId="0" priority="17" operator="greaterThan">
      <formula>#REF!</formula>
    </cfRule>
  </conditionalFormatting>
  <conditionalFormatting sqref="G27:G28">
    <cfRule type="cellIs" dxfId="0" priority="38" operator="greaterThan">
      <formula>#REF!</formula>
    </cfRule>
  </conditionalFormatting>
  <conditionalFormatting sqref="G41:G42">
    <cfRule type="cellIs" dxfId="0" priority="34" operator="greaterThan">
      <formula>#REF!</formula>
    </cfRule>
  </conditionalFormatting>
  <conditionalFormatting sqref="G79:G80">
    <cfRule type="cellIs" dxfId="0" priority="35" operator="greaterThan">
      <formula>#REF!</formula>
    </cfRule>
  </conditionalFormatting>
  <conditionalFormatting sqref="G91:G92">
    <cfRule type="cellIs" dxfId="0" priority="31" operator="greaterThan">
      <formula>#REF!</formula>
    </cfRule>
  </conditionalFormatting>
  <conditionalFormatting sqref="G125:G126">
    <cfRule type="cellIs" dxfId="0" priority="32" operator="greaterThan">
      <formula>#REF!</formula>
    </cfRule>
  </conditionalFormatting>
  <conditionalFormatting sqref="G139:G140">
    <cfRule type="cellIs" dxfId="0" priority="29" operator="greaterThan">
      <formula>#REF!</formula>
    </cfRule>
  </conditionalFormatting>
  <conditionalFormatting sqref="G29:G32 G17:G26 G13:G14 G5:G10">
    <cfRule type="cellIs" dxfId="0" priority="39" operator="greaterThan">
      <formula>#REF!</formula>
    </cfRule>
  </conditionalFormatting>
  <conditionalFormatting sqref="G33:G40 G43:G78 G81:G82">
    <cfRule type="cellIs" dxfId="0" priority="36" operator="greaterThan">
      <formula>#REF!</formula>
    </cfRule>
  </conditionalFormatting>
  <conditionalFormatting sqref="G83:G90 G93:G124 G127:G130">
    <cfRule type="cellIs" dxfId="0" priority="33" operator="greaterThan">
      <formula>#REF!</formula>
    </cfRule>
  </conditionalFormatting>
  <conditionalFormatting sqref="G131:G138 G141:G148">
    <cfRule type="cellIs" dxfId="0" priority="30" operator="greaterThan">
      <formula>#REF!</formula>
    </cfRule>
  </conditionalFormatting>
  <hyperlinks>
    <hyperlink ref="A1:I1" location="总汇!A1" display="插销螺套库存明细"/>
  </hyperlink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R199"/>
  <sheetViews>
    <sheetView workbookViewId="0">
      <pane xSplit="9" ySplit="4" topLeftCell="AI29" activePane="bottomRight" state="frozen"/>
      <selection/>
      <selection pane="topRight"/>
      <selection pane="bottomLeft"/>
      <selection pane="bottomRight" activeCell="AK46" sqref="AK46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443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444</v>
      </c>
      <c r="C5" s="35" t="s">
        <v>174</v>
      </c>
      <c r="D5" s="47" t="s">
        <v>44</v>
      </c>
      <c r="E5" s="37">
        <v>29512</v>
      </c>
      <c r="F5" s="48" t="s">
        <v>45</v>
      </c>
      <c r="G5" s="39">
        <f t="shared" ref="G5:G9" si="0">E5+I5-I6</f>
        <v>27492</v>
      </c>
      <c r="H5" s="40" t="s">
        <v>46</v>
      </c>
      <c r="I5" s="40">
        <f t="shared" ref="I5:I12" si="1">SUM(J5:AO5)</f>
        <v>4980</v>
      </c>
      <c r="J5" s="67"/>
      <c r="K5" s="67"/>
      <c r="L5" s="67"/>
      <c r="M5" s="67"/>
      <c r="N5" s="67"/>
      <c r="O5" s="67"/>
      <c r="P5" s="67"/>
      <c r="Q5" s="67"/>
      <c r="R5" s="67"/>
      <c r="S5" s="67">
        <v>4980</v>
      </c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7000</v>
      </c>
      <c r="J6" s="65"/>
      <c r="K6" s="65">
        <v>500</v>
      </c>
      <c r="L6" s="65"/>
      <c r="M6" s="65"/>
      <c r="N6" s="65"/>
      <c r="O6" s="65"/>
      <c r="P6" s="65"/>
      <c r="Q6" s="65">
        <v>5000</v>
      </c>
      <c r="R6" s="65"/>
      <c r="S6" s="65">
        <v>1000</v>
      </c>
      <c r="T6" s="65"/>
      <c r="U6" s="65"/>
      <c r="V6" s="65"/>
      <c r="W6" s="65"/>
      <c r="X6" s="65"/>
      <c r="Y6" s="65">
        <v>300</v>
      </c>
      <c r="Z6" s="65"/>
      <c r="AA6" s="65"/>
      <c r="AB6" s="65"/>
      <c r="AC6" s="65"/>
      <c r="AD6" s="65"/>
      <c r="AE6" s="65"/>
      <c r="AF6" s="65">
        <v>200</v>
      </c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444</v>
      </c>
      <c r="C7" s="35" t="s">
        <v>176</v>
      </c>
      <c r="D7" s="47" t="s">
        <v>44</v>
      </c>
      <c r="E7" s="37">
        <v>2075</v>
      </c>
      <c r="F7" s="48" t="s">
        <v>45</v>
      </c>
      <c r="G7" s="39">
        <f t="shared" si="0"/>
        <v>875</v>
      </c>
      <c r="H7" s="40" t="s">
        <v>46</v>
      </c>
      <c r="I7" s="40">
        <f t="shared" si="1"/>
        <v>9875</v>
      </c>
      <c r="J7" s="67"/>
      <c r="K7" s="67"/>
      <c r="L7" s="67"/>
      <c r="M7" s="67"/>
      <c r="N7" s="67"/>
      <c r="O7" s="67"/>
      <c r="P7" s="67"/>
      <c r="Q7" s="67"/>
      <c r="R7" s="67"/>
      <c r="S7" s="67">
        <v>2075</v>
      </c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>
        <v>7800</v>
      </c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11075</v>
      </c>
      <c r="J8" s="65"/>
      <c r="K8" s="65"/>
      <c r="L8" s="65"/>
      <c r="M8" s="65"/>
      <c r="N8" s="65"/>
      <c r="O8" s="65"/>
      <c r="P8" s="65"/>
      <c r="Q8" s="65">
        <v>2075</v>
      </c>
      <c r="R8" s="65"/>
      <c r="S8" s="65">
        <v>2000</v>
      </c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>
        <v>3000</v>
      </c>
      <c r="AJ8" s="65"/>
      <c r="AK8" s="65">
        <v>4000</v>
      </c>
      <c r="AL8" s="65"/>
      <c r="AM8" s="65"/>
      <c r="AN8" s="65"/>
      <c r="AO8" s="65"/>
    </row>
    <row r="9" s="91" customFormat="1" ht="18.95" customHeight="1" spans="1:44">
      <c r="A9" s="33">
        <v>2</v>
      </c>
      <c r="B9" s="32" t="s">
        <v>444</v>
      </c>
      <c r="C9" s="35" t="s">
        <v>445</v>
      </c>
      <c r="D9" s="47" t="s">
        <v>44</v>
      </c>
      <c r="E9" s="37">
        <v>0</v>
      </c>
      <c r="F9" s="48" t="s">
        <v>45</v>
      </c>
      <c r="G9" s="39">
        <f t="shared" si="0"/>
        <v>0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32" t="s">
        <v>444</v>
      </c>
      <c r="C11" s="35" t="s">
        <v>89</v>
      </c>
      <c r="D11" s="47" t="s">
        <v>67</v>
      </c>
      <c r="E11" s="37">
        <v>6847</v>
      </c>
      <c r="F11" s="48" t="s">
        <v>45</v>
      </c>
      <c r="G11" s="39">
        <f t="shared" ref="G11:G15" si="2">E11+I11-I12</f>
        <v>6847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3</v>
      </c>
      <c r="B13" s="32" t="s">
        <v>444</v>
      </c>
      <c r="C13" s="35" t="s">
        <v>92</v>
      </c>
      <c r="D13" s="47" t="s">
        <v>44</v>
      </c>
      <c r="E13" s="37">
        <v>13073</v>
      </c>
      <c r="F13" s="48" t="s">
        <v>45</v>
      </c>
      <c r="G13" s="39">
        <f t="shared" si="2"/>
        <v>5573</v>
      </c>
      <c r="H13" s="40" t="s">
        <v>46</v>
      </c>
      <c r="I13" s="40">
        <f t="shared" ref="I13:I16" si="3">SUM(J13:AO13)</f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3"/>
        <v>7500</v>
      </c>
      <c r="J14" s="65"/>
      <c r="K14" s="65">
        <v>500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>
        <v>3000</v>
      </c>
      <c r="AJ14" s="65"/>
      <c r="AK14" s="65">
        <v>4000</v>
      </c>
      <c r="AL14" s="65"/>
      <c r="AM14" s="65"/>
      <c r="AN14" s="65"/>
      <c r="AO14" s="65"/>
    </row>
    <row r="15" s="91" customFormat="1" ht="18.95" customHeight="1" spans="1:44">
      <c r="A15" s="33">
        <v>4</v>
      </c>
      <c r="B15" s="32" t="s">
        <v>444</v>
      </c>
      <c r="C15" s="35" t="s">
        <v>199</v>
      </c>
      <c r="D15" s="47" t="s">
        <v>44</v>
      </c>
      <c r="E15" s="37">
        <v>998</v>
      </c>
      <c r="F15" s="48" t="s">
        <v>45</v>
      </c>
      <c r="G15" s="39">
        <f t="shared" si="2"/>
        <v>998</v>
      </c>
      <c r="H15" s="40" t="s">
        <v>46</v>
      </c>
      <c r="I15" s="40">
        <f t="shared" si="3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4</v>
      </c>
      <c r="B17" s="32" t="s">
        <v>444</v>
      </c>
      <c r="C17" s="35" t="s">
        <v>181</v>
      </c>
      <c r="D17" s="47" t="s">
        <v>44</v>
      </c>
      <c r="E17" s="37">
        <v>36121</v>
      </c>
      <c r="F17" s="48" t="s">
        <v>45</v>
      </c>
      <c r="G17" s="39">
        <f>E17+I17-I18</f>
        <v>30546</v>
      </c>
      <c r="H17" s="40" t="s">
        <v>46</v>
      </c>
      <c r="I17" s="40">
        <f t="shared" ref="I17:I34" si="4">SUM(J17:AO17)</f>
        <v>8675</v>
      </c>
      <c r="J17" s="67"/>
      <c r="K17" s="67"/>
      <c r="L17" s="67"/>
      <c r="M17" s="67"/>
      <c r="N17" s="67"/>
      <c r="O17" s="67"/>
      <c r="P17" s="67"/>
      <c r="Q17" s="67"/>
      <c r="R17" s="67"/>
      <c r="S17" s="67">
        <v>5000</v>
      </c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>
        <v>3675</v>
      </c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4"/>
        <v>14250</v>
      </c>
      <c r="J18" s="65"/>
      <c r="K18" s="65"/>
      <c r="L18" s="65"/>
      <c r="M18" s="65"/>
      <c r="N18" s="65">
        <v>250</v>
      </c>
      <c r="O18" s="65"/>
      <c r="P18" s="65">
        <v>2000</v>
      </c>
      <c r="Q18" s="65">
        <v>5000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>
        <v>5000</v>
      </c>
      <c r="AJ18" s="65"/>
      <c r="AK18" s="65">
        <v>2000</v>
      </c>
      <c r="AL18" s="65"/>
      <c r="AM18" s="65"/>
      <c r="AN18" s="65"/>
      <c r="AO18" s="65"/>
    </row>
    <row r="19" s="91" customFormat="1" ht="18.95" customHeight="1" spans="1:44">
      <c r="A19" s="33">
        <v>5</v>
      </c>
      <c r="B19" s="32" t="s">
        <v>444</v>
      </c>
      <c r="C19" s="35" t="s">
        <v>446</v>
      </c>
      <c r="D19" s="47" t="s">
        <v>44</v>
      </c>
      <c r="E19" s="37">
        <v>10595</v>
      </c>
      <c r="F19" s="48" t="s">
        <v>45</v>
      </c>
      <c r="G19" s="39">
        <f t="shared" ref="G19:G23" si="5">E19+I19-I20</f>
        <v>12495</v>
      </c>
      <c r="H19" s="40" t="s">
        <v>46</v>
      </c>
      <c r="I19" s="40">
        <f t="shared" si="4"/>
        <v>41900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>
        <f>11810+5205</f>
        <v>17015</v>
      </c>
      <c r="AC19" s="67">
        <v>4740</v>
      </c>
      <c r="AD19" s="67">
        <v>2880</v>
      </c>
      <c r="AE19" s="67">
        <v>6200</v>
      </c>
      <c r="AF19" s="67"/>
      <c r="AG19" s="67">
        <v>7270</v>
      </c>
      <c r="AH19" s="67"/>
      <c r="AI19" s="67">
        <v>3795</v>
      </c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20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4"/>
        <v>40000</v>
      </c>
      <c r="J20" s="65"/>
      <c r="K20" s="65"/>
      <c r="L20" s="65"/>
      <c r="M20" s="65"/>
      <c r="N20" s="65"/>
      <c r="O20" s="65">
        <v>10000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>
        <v>12000</v>
      </c>
      <c r="AC20" s="65">
        <v>5000</v>
      </c>
      <c r="AD20" s="65">
        <f>5000+3000</f>
        <v>8000</v>
      </c>
      <c r="AE20" s="65">
        <v>5000</v>
      </c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" spans="1:44">
      <c r="A21" s="33">
        <v>6</v>
      </c>
      <c r="B21" s="32" t="s">
        <v>444</v>
      </c>
      <c r="C21" s="35" t="s">
        <v>184</v>
      </c>
      <c r="D21" s="47" t="s">
        <v>44</v>
      </c>
      <c r="E21" s="37">
        <v>3669</v>
      </c>
      <c r="F21" s="48" t="s">
        <v>45</v>
      </c>
      <c r="G21" s="39">
        <f t="shared" si="5"/>
        <v>2569</v>
      </c>
      <c r="H21" s="40" t="s">
        <v>46</v>
      </c>
      <c r="I21" s="40">
        <f t="shared" si="4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1100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>
        <v>1100</v>
      </c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" spans="1:44">
      <c r="A23" s="33">
        <v>6</v>
      </c>
      <c r="B23" s="32" t="s">
        <v>444</v>
      </c>
      <c r="C23" s="35" t="s">
        <v>447</v>
      </c>
      <c r="D23" s="47" t="s">
        <v>44</v>
      </c>
      <c r="E23" s="37">
        <v>1070</v>
      </c>
      <c r="F23" s="48" t="s">
        <v>45</v>
      </c>
      <c r="G23" s="39">
        <f t="shared" si="5"/>
        <v>585</v>
      </c>
      <c r="H23" s="40" t="s">
        <v>46</v>
      </c>
      <c r="I23" s="40">
        <f t="shared" si="4"/>
        <v>19515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>
        <v>12645</v>
      </c>
      <c r="AA23" s="67"/>
      <c r="AB23" s="67">
        <v>4290</v>
      </c>
      <c r="AC23" s="67">
        <v>2580</v>
      </c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20000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>
        <v>13000</v>
      </c>
      <c r="AA24" s="65"/>
      <c r="AB24" s="65"/>
      <c r="AC24" s="65">
        <v>5000</v>
      </c>
      <c r="AD24" s="65">
        <v>2000</v>
      </c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7</v>
      </c>
      <c r="B25" s="32" t="s">
        <v>444</v>
      </c>
      <c r="C25" s="35" t="s">
        <v>117</v>
      </c>
      <c r="D25" s="47" t="s">
        <v>44</v>
      </c>
      <c r="E25" s="37">
        <v>8318</v>
      </c>
      <c r="F25" s="48" t="s">
        <v>45</v>
      </c>
      <c r="G25" s="39">
        <f>E25+I25-I26</f>
        <v>8318</v>
      </c>
      <c r="H25" s="40" t="s">
        <v>46</v>
      </c>
      <c r="I25" s="40">
        <f t="shared" si="4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8</v>
      </c>
      <c r="B27" s="32" t="s">
        <v>444</v>
      </c>
      <c r="C27" s="35" t="s">
        <v>186</v>
      </c>
      <c r="D27" s="47" t="s">
        <v>44</v>
      </c>
      <c r="E27" s="37">
        <v>828</v>
      </c>
      <c r="F27" s="48" t="s">
        <v>45</v>
      </c>
      <c r="G27" s="39">
        <f t="shared" ref="G27:G31" si="6">E27+I27-I28</f>
        <v>828</v>
      </c>
      <c r="H27" s="40" t="s">
        <v>46</v>
      </c>
      <c r="I27" s="40">
        <f t="shared" si="4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9</v>
      </c>
      <c r="B29" s="32" t="s">
        <v>444</v>
      </c>
      <c r="C29" s="35" t="s">
        <v>188</v>
      </c>
      <c r="D29" s="47" t="s">
        <v>44</v>
      </c>
      <c r="E29" s="37">
        <v>148</v>
      </c>
      <c r="F29" s="48" t="s">
        <v>45</v>
      </c>
      <c r="G29" s="39">
        <f t="shared" si="6"/>
        <v>148</v>
      </c>
      <c r="H29" s="40" t="s">
        <v>46</v>
      </c>
      <c r="I29" s="40">
        <f t="shared" si="4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4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10</v>
      </c>
      <c r="B31" s="32" t="s">
        <v>444</v>
      </c>
      <c r="C31" s="35" t="s">
        <v>191</v>
      </c>
      <c r="D31" s="47" t="s">
        <v>44</v>
      </c>
      <c r="E31" s="37">
        <v>99</v>
      </c>
      <c r="F31" s="48" t="s">
        <v>45</v>
      </c>
      <c r="G31" s="39">
        <f t="shared" si="6"/>
        <v>99</v>
      </c>
      <c r="H31" s="40" t="s">
        <v>46</v>
      </c>
      <c r="I31" s="40">
        <f t="shared" si="4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10</v>
      </c>
      <c r="B33" s="32" t="s">
        <v>448</v>
      </c>
      <c r="C33" s="35" t="s">
        <v>449</v>
      </c>
      <c r="D33" s="47" t="s">
        <v>44</v>
      </c>
      <c r="E33" s="37">
        <v>50</v>
      </c>
      <c r="F33" s="48" t="s">
        <v>45</v>
      </c>
      <c r="G33" s="39">
        <f>E33+I33-I34</f>
        <v>50</v>
      </c>
      <c r="H33" s="40" t="s">
        <v>46</v>
      </c>
      <c r="I33" s="40">
        <f t="shared" si="4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4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4" customFormat="1" ht="18.95" customHeight="1" spans="1:41">
      <c r="A35" s="145"/>
      <c r="B35" s="126"/>
      <c r="C35" s="146"/>
      <c r="D35" s="47"/>
      <c r="E35" s="147"/>
      <c r="F35" s="148"/>
      <c r="G35" s="149"/>
      <c r="H35" s="46"/>
      <c r="I35" s="46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</row>
    <row r="36" s="91" customFormat="1" ht="18.95" customHeight="1" spans="1:44">
      <c r="A36" s="33">
        <v>11</v>
      </c>
      <c r="B36" s="32" t="s">
        <v>450</v>
      </c>
      <c r="C36" s="35" t="s">
        <v>222</v>
      </c>
      <c r="D36" s="47" t="s">
        <v>44</v>
      </c>
      <c r="E36" s="37">
        <v>19730</v>
      </c>
      <c r="F36" s="48" t="s">
        <v>45</v>
      </c>
      <c r="G36" s="39">
        <f>E36+I36-I37</f>
        <v>13530</v>
      </c>
      <c r="H36" s="40" t="s">
        <v>46</v>
      </c>
      <c r="I36" s="40">
        <f>SUM(J36:AO36)</f>
        <v>4000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>
        <v>4000</v>
      </c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3"/>
      <c r="AQ36" s="3"/>
      <c r="AR36" s="3"/>
    </row>
    <row r="37" s="4" customFormat="1" ht="18.95" customHeight="1" spans="1:41">
      <c r="A37" s="41"/>
      <c r="B37" s="32"/>
      <c r="C37" s="42"/>
      <c r="D37" s="47"/>
      <c r="E37" s="43"/>
      <c r="F37" s="49"/>
      <c r="G37" s="45"/>
      <c r="H37" s="46" t="s">
        <v>47</v>
      </c>
      <c r="I37" s="46">
        <f>SUM(J37:AO37)</f>
        <v>10200</v>
      </c>
      <c r="J37" s="65"/>
      <c r="K37" s="65"/>
      <c r="L37" s="65"/>
      <c r="M37" s="65"/>
      <c r="N37" s="65">
        <v>4000</v>
      </c>
      <c r="O37" s="65"/>
      <c r="P37" s="65">
        <v>1000</v>
      </c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>
        <v>5200</v>
      </c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</row>
    <row r="38" s="3" customFormat="1" ht="18.95" customHeight="1" spans="1:41">
      <c r="A38" s="33">
        <v>12</v>
      </c>
      <c r="B38" s="32" t="s">
        <v>450</v>
      </c>
      <c r="C38" s="35" t="s">
        <v>223</v>
      </c>
      <c r="D38" s="47" t="s">
        <v>66</v>
      </c>
      <c r="E38" s="37">
        <v>2480</v>
      </c>
      <c r="F38" s="48" t="s">
        <v>45</v>
      </c>
      <c r="G38" s="39">
        <f>E38+I38-I39</f>
        <v>2480</v>
      </c>
      <c r="H38" s="40" t="s">
        <v>46</v>
      </c>
      <c r="I38" s="40">
        <f>SUM(J38:AO38)</f>
        <v>600</v>
      </c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>
        <v>600</v>
      </c>
      <c r="AG38" s="67"/>
      <c r="AH38" s="67"/>
      <c r="AI38" s="67"/>
      <c r="AJ38" s="67"/>
      <c r="AK38" s="67"/>
      <c r="AL38" s="67"/>
      <c r="AM38" s="67"/>
      <c r="AN38" s="67"/>
      <c r="AO38" s="67"/>
    </row>
    <row r="39" s="4" customFormat="1" ht="18.95" customHeight="1" spans="1:41">
      <c r="A39" s="41"/>
      <c r="B39" s="32"/>
      <c r="C39" s="42"/>
      <c r="D39" s="47"/>
      <c r="E39" s="43"/>
      <c r="F39" s="49"/>
      <c r="G39" s="45"/>
      <c r="H39" s="46" t="s">
        <v>47</v>
      </c>
      <c r="I39" s="46">
        <f>SUM(J39:AO39)</f>
        <v>600</v>
      </c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>
        <v>600</v>
      </c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</row>
    <row r="40" s="3" customFormat="1" ht="18.95" customHeight="1" spans="1:41">
      <c r="A40" s="33">
        <v>12</v>
      </c>
      <c r="B40" s="32" t="s">
        <v>450</v>
      </c>
      <c r="C40" s="35" t="s">
        <v>223</v>
      </c>
      <c r="D40" s="47" t="s">
        <v>44</v>
      </c>
      <c r="E40" s="37">
        <v>6222</v>
      </c>
      <c r="F40" s="48" t="s">
        <v>45</v>
      </c>
      <c r="G40" s="39">
        <f>E40+I40-I41</f>
        <v>7160</v>
      </c>
      <c r="H40" s="40" t="s">
        <v>46</v>
      </c>
      <c r="I40" s="40">
        <f>SUM(J40:AO40)</f>
        <v>16160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>
        <v>16160</v>
      </c>
      <c r="AH40" s="67"/>
      <c r="AI40" s="67"/>
      <c r="AJ40" s="67"/>
      <c r="AK40" s="67"/>
      <c r="AL40" s="67"/>
      <c r="AM40" s="67"/>
      <c r="AN40" s="67"/>
      <c r="AO40" s="67"/>
    </row>
    <row r="41" s="4" customFormat="1" ht="18.95" customHeight="1" spans="1:41">
      <c r="A41" s="41"/>
      <c r="B41" s="32"/>
      <c r="C41" s="42"/>
      <c r="D41" s="47"/>
      <c r="E41" s="43"/>
      <c r="F41" s="49"/>
      <c r="G41" s="45"/>
      <c r="H41" s="46" t="s">
        <v>47</v>
      </c>
      <c r="I41" s="46">
        <f t="shared" ref="I41:I47" si="7">SUM(J41:AO41)</f>
        <v>15222</v>
      </c>
      <c r="J41" s="65"/>
      <c r="K41" s="65"/>
      <c r="L41" s="65"/>
      <c r="M41" s="65"/>
      <c r="N41" s="65"/>
      <c r="O41" s="65"/>
      <c r="P41" s="65">
        <v>1000</v>
      </c>
      <c r="Q41" s="65"/>
      <c r="R41" s="65"/>
      <c r="S41" s="65"/>
      <c r="T41" s="65"/>
      <c r="U41" s="65"/>
      <c r="V41" s="65"/>
      <c r="W41" s="65">
        <v>1000</v>
      </c>
      <c r="X41" s="65"/>
      <c r="Y41" s="65"/>
      <c r="Z41" s="65"/>
      <c r="AA41" s="65"/>
      <c r="AB41" s="65"/>
      <c r="AC41" s="65">
        <v>4222</v>
      </c>
      <c r="AD41" s="65"/>
      <c r="AE41" s="65"/>
      <c r="AF41" s="65"/>
      <c r="AG41" s="65">
        <v>9000</v>
      </c>
      <c r="AH41" s="65"/>
      <c r="AI41" s="65"/>
      <c r="AJ41" s="65"/>
      <c r="AK41" s="65"/>
      <c r="AL41" s="65"/>
      <c r="AM41" s="65"/>
      <c r="AN41" s="65"/>
      <c r="AO41" s="65"/>
    </row>
    <row r="42" s="3" customFormat="1" ht="18.95" customHeight="1" spans="1:41">
      <c r="A42" s="33">
        <v>13</v>
      </c>
      <c r="B42" s="32" t="s">
        <v>450</v>
      </c>
      <c r="C42" s="35" t="s">
        <v>85</v>
      </c>
      <c r="D42" s="47" t="s">
        <v>44</v>
      </c>
      <c r="E42" s="37">
        <v>28871</v>
      </c>
      <c r="F42" s="48" t="s">
        <v>45</v>
      </c>
      <c r="G42" s="39">
        <f t="shared" ref="G42:G46" si="8">E42+I42-I43</f>
        <v>27871</v>
      </c>
      <c r="H42" s="40" t="s">
        <v>46</v>
      </c>
      <c r="I42" s="40">
        <f t="shared" si="7"/>
        <v>0</v>
      </c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</row>
    <row r="43" s="4" customFormat="1" ht="18.95" customHeight="1" spans="1:41">
      <c r="A43" s="41"/>
      <c r="B43" s="32"/>
      <c r="C43" s="42"/>
      <c r="D43" s="47"/>
      <c r="E43" s="43"/>
      <c r="F43" s="49"/>
      <c r="G43" s="45"/>
      <c r="H43" s="46" t="s">
        <v>47</v>
      </c>
      <c r="I43" s="46">
        <f t="shared" si="7"/>
        <v>1000</v>
      </c>
      <c r="J43" s="65"/>
      <c r="K43" s="65"/>
      <c r="L43" s="65"/>
      <c r="M43" s="65"/>
      <c r="N43" s="65"/>
      <c r="O43" s="65"/>
      <c r="P43" s="65"/>
      <c r="Q43" s="65"/>
      <c r="R43" s="65"/>
      <c r="S43" s="65">
        <v>1000</v>
      </c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</row>
    <row r="44" s="3" customFormat="1" ht="18.95" customHeight="1" spans="1:41">
      <c r="A44" s="33">
        <v>14</v>
      </c>
      <c r="B44" s="32" t="s">
        <v>450</v>
      </c>
      <c r="C44" s="35" t="s">
        <v>227</v>
      </c>
      <c r="D44" s="47" t="s">
        <v>44</v>
      </c>
      <c r="E44" s="37">
        <v>9244</v>
      </c>
      <c r="F44" s="48" t="s">
        <v>45</v>
      </c>
      <c r="G44" s="39">
        <f t="shared" si="8"/>
        <v>7244</v>
      </c>
      <c r="H44" s="40" t="s">
        <v>46</v>
      </c>
      <c r="I44" s="40">
        <f t="shared" si="7"/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</row>
    <row r="45" s="4" customFormat="1" ht="18.95" customHeight="1" spans="1:41">
      <c r="A45" s="41"/>
      <c r="B45" s="32"/>
      <c r="C45" s="42"/>
      <c r="D45" s="47"/>
      <c r="E45" s="43"/>
      <c r="F45" s="49"/>
      <c r="G45" s="45"/>
      <c r="H45" s="46" t="s">
        <v>47</v>
      </c>
      <c r="I45" s="46">
        <f t="shared" si="7"/>
        <v>2000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>
        <v>2000</v>
      </c>
      <c r="AL45" s="65"/>
      <c r="AM45" s="65"/>
      <c r="AN45" s="65"/>
      <c r="AO45" s="65"/>
    </row>
    <row r="46" s="3" customFormat="1" ht="18.95" customHeight="1" spans="1:41">
      <c r="A46" s="33">
        <v>14</v>
      </c>
      <c r="B46" s="32" t="s">
        <v>450</v>
      </c>
      <c r="C46" s="35" t="s">
        <v>451</v>
      </c>
      <c r="D46" s="47" t="s">
        <v>48</v>
      </c>
      <c r="E46" s="37">
        <v>180</v>
      </c>
      <c r="F46" s="48" t="s">
        <v>45</v>
      </c>
      <c r="G46" s="39">
        <f t="shared" si="8"/>
        <v>180</v>
      </c>
      <c r="H46" s="40" t="s">
        <v>46</v>
      </c>
      <c r="I46" s="40">
        <f t="shared" si="7"/>
        <v>0</v>
      </c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</row>
    <row r="47" s="4" customFormat="1" ht="18.95" customHeight="1" spans="1:41">
      <c r="A47" s="41"/>
      <c r="B47" s="32"/>
      <c r="C47" s="42"/>
      <c r="D47" s="47"/>
      <c r="E47" s="43"/>
      <c r="F47" s="49"/>
      <c r="G47" s="45"/>
      <c r="H47" s="46" t="s">
        <v>47</v>
      </c>
      <c r="I47" s="46">
        <f t="shared" si="7"/>
        <v>0</v>
      </c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</row>
    <row r="48" s="3" customFormat="1" ht="18.95" customHeight="1" spans="1:41">
      <c r="A48" s="33">
        <v>15</v>
      </c>
      <c r="B48" s="32" t="s">
        <v>450</v>
      </c>
      <c r="C48" s="35" t="s">
        <v>120</v>
      </c>
      <c r="D48" s="47" t="s">
        <v>44</v>
      </c>
      <c r="E48" s="37">
        <v>4243</v>
      </c>
      <c r="F48" s="48" t="s">
        <v>45</v>
      </c>
      <c r="G48" s="39">
        <f>E48+I48-I49</f>
        <v>4243</v>
      </c>
      <c r="H48" s="40" t="s">
        <v>46</v>
      </c>
      <c r="I48" s="40">
        <f t="shared" ref="I48:I51" si="9">SUM(J48:AO48)</f>
        <v>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</row>
    <row r="49" s="4" customFormat="1" ht="18.95" customHeight="1" spans="1:41">
      <c r="A49" s="41"/>
      <c r="B49" s="32"/>
      <c r="C49" s="42"/>
      <c r="D49" s="47"/>
      <c r="E49" s="43"/>
      <c r="F49" s="49"/>
      <c r="G49" s="45"/>
      <c r="H49" s="46" t="s">
        <v>47</v>
      </c>
      <c r="I49" s="46">
        <f t="shared" si="9"/>
        <v>0</v>
      </c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</row>
    <row r="50" s="3" customFormat="1" ht="18.95" customHeight="1" spans="1:41">
      <c r="A50" s="33">
        <v>15</v>
      </c>
      <c r="B50" s="32" t="s">
        <v>450</v>
      </c>
      <c r="C50" s="35" t="s">
        <v>452</v>
      </c>
      <c r="D50" s="47" t="s">
        <v>48</v>
      </c>
      <c r="E50" s="37">
        <v>105</v>
      </c>
      <c r="F50" s="48" t="s">
        <v>45</v>
      </c>
      <c r="G50" s="39">
        <f>E50+I50-I51</f>
        <v>105</v>
      </c>
      <c r="H50" s="40" t="s">
        <v>46</v>
      </c>
      <c r="I50" s="40">
        <f t="shared" si="9"/>
        <v>0</v>
      </c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</row>
    <row r="51" s="4" customFormat="1" ht="18.95" customHeight="1" spans="1:41">
      <c r="A51" s="41"/>
      <c r="B51" s="32"/>
      <c r="C51" s="42"/>
      <c r="D51" s="47"/>
      <c r="E51" s="43"/>
      <c r="F51" s="49"/>
      <c r="G51" s="45"/>
      <c r="H51" s="46" t="s">
        <v>47</v>
      </c>
      <c r="I51" s="46">
        <f t="shared" si="9"/>
        <v>0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</row>
    <row r="52" s="3" customFormat="1" ht="18.95" customHeight="1" spans="1:41">
      <c r="A52" s="33">
        <v>16</v>
      </c>
      <c r="B52" s="32" t="s">
        <v>450</v>
      </c>
      <c r="C52" s="35" t="s">
        <v>128</v>
      </c>
      <c r="D52" s="47" t="s">
        <v>44</v>
      </c>
      <c r="E52" s="37">
        <v>905</v>
      </c>
      <c r="F52" s="48" t="s">
        <v>45</v>
      </c>
      <c r="G52" s="39">
        <f>E52+I52-I53</f>
        <v>905</v>
      </c>
      <c r="H52" s="40" t="s">
        <v>46</v>
      </c>
      <c r="I52" s="40">
        <f t="shared" ref="I52:I89" si="10">SUM(J52:AO52)</f>
        <v>0</v>
      </c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</row>
    <row r="53" s="4" customFormat="1" ht="18.95" customHeight="1" spans="1:41">
      <c r="A53" s="41"/>
      <c r="B53" s="32"/>
      <c r="C53" s="42"/>
      <c r="D53" s="47"/>
      <c r="E53" s="43"/>
      <c r="F53" s="49"/>
      <c r="G53" s="45"/>
      <c r="H53" s="46" t="s">
        <v>47</v>
      </c>
      <c r="I53" s="46">
        <f t="shared" si="10"/>
        <v>0</v>
      </c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</row>
    <row r="54" s="91" customFormat="1" ht="18.95" customHeight="1" spans="1:44">
      <c r="A54" s="33">
        <v>17</v>
      </c>
      <c r="B54" s="32" t="s">
        <v>450</v>
      </c>
      <c r="C54" s="35" t="s">
        <v>453</v>
      </c>
      <c r="D54" s="47" t="s">
        <v>44</v>
      </c>
      <c r="E54" s="37">
        <v>55</v>
      </c>
      <c r="F54" s="48" t="s">
        <v>45</v>
      </c>
      <c r="G54" s="39">
        <f t="shared" ref="G54:G58" si="11">E54+I54-I55</f>
        <v>55</v>
      </c>
      <c r="H54" s="40" t="s">
        <v>46</v>
      </c>
      <c r="I54" s="40">
        <f t="shared" si="10"/>
        <v>0</v>
      </c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3"/>
      <c r="AQ54" s="3"/>
      <c r="AR54" s="3"/>
    </row>
    <row r="55" s="4" customFormat="1" ht="18.95" customHeight="1" spans="1:41">
      <c r="A55" s="41"/>
      <c r="B55" s="32"/>
      <c r="C55" s="42"/>
      <c r="D55" s="47"/>
      <c r="E55" s="43"/>
      <c r="F55" s="49"/>
      <c r="G55" s="45"/>
      <c r="H55" s="46" t="s">
        <v>47</v>
      </c>
      <c r="I55" s="46">
        <f t="shared" si="10"/>
        <v>0</v>
      </c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</row>
    <row r="56" s="91" customFormat="1" ht="18.95" customHeight="1" spans="1:44">
      <c r="A56" s="33">
        <v>18</v>
      </c>
      <c r="B56" s="32" t="s">
        <v>454</v>
      </c>
      <c r="C56" s="35" t="s">
        <v>256</v>
      </c>
      <c r="D56" s="47" t="s">
        <v>44</v>
      </c>
      <c r="E56" s="37">
        <v>1030</v>
      </c>
      <c r="F56" s="48" t="s">
        <v>45</v>
      </c>
      <c r="G56" s="39">
        <f t="shared" si="11"/>
        <v>1030</v>
      </c>
      <c r="H56" s="40" t="s">
        <v>46</v>
      </c>
      <c r="I56" s="40">
        <f t="shared" si="10"/>
        <v>0</v>
      </c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3"/>
      <c r="AQ56" s="3"/>
      <c r="AR56" s="3"/>
    </row>
    <row r="57" s="4" customFormat="1" ht="18.95" customHeight="1" spans="1:41">
      <c r="A57" s="41"/>
      <c r="B57" s="32"/>
      <c r="C57" s="42"/>
      <c r="D57" s="47"/>
      <c r="E57" s="43"/>
      <c r="F57" s="49"/>
      <c r="G57" s="45"/>
      <c r="H57" s="46" t="s">
        <v>47</v>
      </c>
      <c r="I57" s="46">
        <f t="shared" si="10"/>
        <v>0</v>
      </c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</row>
    <row r="58" s="91" customFormat="1" ht="18.95" customHeight="1" spans="1:44">
      <c r="A58" s="33">
        <v>19</v>
      </c>
      <c r="B58" s="32"/>
      <c r="C58" s="35"/>
      <c r="D58" s="47"/>
      <c r="E58" s="37">
        <v>0</v>
      </c>
      <c r="F58" s="48" t="s">
        <v>45</v>
      </c>
      <c r="G58" s="39">
        <f t="shared" si="11"/>
        <v>0</v>
      </c>
      <c r="H58" s="40" t="s">
        <v>46</v>
      </c>
      <c r="I58" s="40">
        <f t="shared" si="10"/>
        <v>0</v>
      </c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3"/>
      <c r="AQ58" s="3"/>
      <c r="AR58" s="3"/>
    </row>
    <row r="59" s="4" customFormat="1" ht="18.95" customHeight="1" spans="1:41">
      <c r="A59" s="41"/>
      <c r="B59" s="32"/>
      <c r="C59" s="42"/>
      <c r="D59" s="47"/>
      <c r="E59" s="43"/>
      <c r="F59" s="49"/>
      <c r="G59" s="45"/>
      <c r="H59" s="46" t="s">
        <v>47</v>
      </c>
      <c r="I59" s="46">
        <f t="shared" si="10"/>
        <v>0</v>
      </c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</row>
    <row r="60" s="91" customFormat="1" ht="18.95" customHeight="1" spans="1:44">
      <c r="A60" s="33">
        <v>20</v>
      </c>
      <c r="B60" s="32"/>
      <c r="C60" s="35"/>
      <c r="D60" s="47"/>
      <c r="E60" s="37">
        <v>0</v>
      </c>
      <c r="F60" s="48" t="s">
        <v>45</v>
      </c>
      <c r="G60" s="39">
        <f t="shared" ref="G60:G64" si="12">E60+I60-I61</f>
        <v>0</v>
      </c>
      <c r="H60" s="40" t="s">
        <v>46</v>
      </c>
      <c r="I60" s="40">
        <f t="shared" si="10"/>
        <v>0</v>
      </c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3"/>
      <c r="AQ60" s="3"/>
      <c r="AR60" s="3"/>
    </row>
    <row r="61" s="4" customFormat="1" ht="18.95" customHeight="1" spans="1:41">
      <c r="A61" s="41"/>
      <c r="B61" s="32"/>
      <c r="C61" s="42"/>
      <c r="D61" s="47"/>
      <c r="E61" s="43"/>
      <c r="F61" s="49"/>
      <c r="G61" s="45"/>
      <c r="H61" s="46" t="s">
        <v>47</v>
      </c>
      <c r="I61" s="46">
        <f t="shared" si="10"/>
        <v>0</v>
      </c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</row>
    <row r="62" s="91" customFormat="1" ht="18.95" customHeight="1" spans="1:44">
      <c r="A62" s="33">
        <v>21</v>
      </c>
      <c r="B62" s="32"/>
      <c r="C62" s="35"/>
      <c r="D62" s="47"/>
      <c r="E62" s="37"/>
      <c r="F62" s="48" t="s">
        <v>45</v>
      </c>
      <c r="G62" s="39">
        <f t="shared" si="12"/>
        <v>0</v>
      </c>
      <c r="H62" s="40" t="s">
        <v>46</v>
      </c>
      <c r="I62" s="40">
        <f t="shared" si="10"/>
        <v>0</v>
      </c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3"/>
      <c r="AQ62" s="3"/>
      <c r="AR62" s="3"/>
    </row>
    <row r="63" s="4" customFormat="1" ht="18.95" customHeight="1" spans="1:41">
      <c r="A63" s="41"/>
      <c r="B63" s="32"/>
      <c r="C63" s="42"/>
      <c r="D63" s="47"/>
      <c r="E63" s="43"/>
      <c r="F63" s="49"/>
      <c r="G63" s="45"/>
      <c r="H63" s="46" t="s">
        <v>47</v>
      </c>
      <c r="I63" s="46">
        <f t="shared" si="10"/>
        <v>0</v>
      </c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</row>
    <row r="64" s="91" customFormat="1" ht="18.95" customHeight="1" spans="1:44">
      <c r="A64" s="33">
        <v>22</v>
      </c>
      <c r="B64" s="125"/>
      <c r="C64" s="35"/>
      <c r="D64" s="47"/>
      <c r="E64" s="37"/>
      <c r="F64" s="48" t="s">
        <v>45</v>
      </c>
      <c r="G64" s="39">
        <f t="shared" si="12"/>
        <v>0</v>
      </c>
      <c r="H64" s="40" t="s">
        <v>46</v>
      </c>
      <c r="I64" s="40">
        <f t="shared" si="10"/>
        <v>0</v>
      </c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3"/>
      <c r="AQ64" s="3"/>
      <c r="AR64" s="3"/>
    </row>
    <row r="65" s="4" customFormat="1" ht="18.95" customHeight="1" spans="1:41">
      <c r="A65" s="41"/>
      <c r="B65" s="125"/>
      <c r="C65" s="42"/>
      <c r="D65" s="47"/>
      <c r="E65" s="43"/>
      <c r="F65" s="49"/>
      <c r="G65" s="45"/>
      <c r="H65" s="46" t="s">
        <v>47</v>
      </c>
      <c r="I65" s="46">
        <f t="shared" si="10"/>
        <v>0</v>
      </c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</row>
    <row r="66" s="91" customFormat="1" ht="18.95" customHeight="1" spans="1:44">
      <c r="A66" s="33">
        <v>23</v>
      </c>
      <c r="B66" s="125"/>
      <c r="C66" s="35"/>
      <c r="D66" s="47"/>
      <c r="E66" s="37"/>
      <c r="F66" s="48" t="s">
        <v>45</v>
      </c>
      <c r="G66" s="39">
        <f t="shared" ref="G66:G70" si="13">E66+I66-I67</f>
        <v>0</v>
      </c>
      <c r="H66" s="40" t="s">
        <v>46</v>
      </c>
      <c r="I66" s="40">
        <f t="shared" si="10"/>
        <v>0</v>
      </c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3"/>
      <c r="AQ66" s="3"/>
      <c r="AR66" s="3"/>
    </row>
    <row r="67" s="4" customFormat="1" ht="18.95" customHeight="1" spans="1:41">
      <c r="A67" s="41"/>
      <c r="B67" s="125"/>
      <c r="C67" s="42"/>
      <c r="D67" s="47"/>
      <c r="E67" s="43"/>
      <c r="F67" s="49"/>
      <c r="G67" s="45"/>
      <c r="H67" s="46" t="s">
        <v>47</v>
      </c>
      <c r="I67" s="46">
        <f t="shared" si="10"/>
        <v>0</v>
      </c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</row>
    <row r="68" s="91" customFormat="1" ht="18.95" customHeight="1" spans="1:44">
      <c r="A68" s="33">
        <v>24</v>
      </c>
      <c r="B68" s="125"/>
      <c r="C68" s="35"/>
      <c r="D68" s="47"/>
      <c r="E68" s="37"/>
      <c r="F68" s="48" t="s">
        <v>45</v>
      </c>
      <c r="G68" s="39">
        <f t="shared" si="13"/>
        <v>0</v>
      </c>
      <c r="H68" s="40" t="s">
        <v>46</v>
      </c>
      <c r="I68" s="40">
        <f t="shared" si="10"/>
        <v>0</v>
      </c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3"/>
      <c r="AQ68" s="3"/>
      <c r="AR68" s="3"/>
    </row>
    <row r="69" s="4" customFormat="1" ht="18.95" customHeight="1" spans="1:41">
      <c r="A69" s="41"/>
      <c r="B69" s="125"/>
      <c r="C69" s="42"/>
      <c r="D69" s="47"/>
      <c r="E69" s="43"/>
      <c r="F69" s="49"/>
      <c r="G69" s="45"/>
      <c r="H69" s="46" t="s">
        <v>47</v>
      </c>
      <c r="I69" s="46">
        <f t="shared" si="10"/>
        <v>0</v>
      </c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</row>
    <row r="70" s="91" customFormat="1" ht="18.95" customHeight="1" spans="1:44">
      <c r="A70" s="33">
        <v>25</v>
      </c>
      <c r="B70" s="125"/>
      <c r="C70" s="35"/>
      <c r="D70" s="47"/>
      <c r="E70" s="37"/>
      <c r="F70" s="48" t="s">
        <v>45</v>
      </c>
      <c r="G70" s="39">
        <f t="shared" si="13"/>
        <v>0</v>
      </c>
      <c r="H70" s="40" t="s">
        <v>46</v>
      </c>
      <c r="I70" s="40">
        <f t="shared" si="10"/>
        <v>0</v>
      </c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3"/>
      <c r="AQ70" s="3"/>
      <c r="AR70" s="3"/>
    </row>
    <row r="71" s="4" customFormat="1" ht="18.95" customHeight="1" spans="1:41">
      <c r="A71" s="41"/>
      <c r="B71" s="125"/>
      <c r="C71" s="42"/>
      <c r="D71" s="47"/>
      <c r="E71" s="43"/>
      <c r="F71" s="49"/>
      <c r="G71" s="45"/>
      <c r="H71" s="46" t="s">
        <v>47</v>
      </c>
      <c r="I71" s="46">
        <f t="shared" si="10"/>
        <v>0</v>
      </c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</row>
    <row r="72" s="91" customFormat="1" ht="18.95" customHeight="1" spans="1:44">
      <c r="A72" s="33">
        <v>26</v>
      </c>
      <c r="B72" s="32"/>
      <c r="C72" s="35"/>
      <c r="D72" s="47"/>
      <c r="E72" s="37"/>
      <c r="F72" s="48" t="s">
        <v>45</v>
      </c>
      <c r="G72" s="39">
        <f t="shared" ref="G72:G76" si="14">E72+I72-I73</f>
        <v>0</v>
      </c>
      <c r="H72" s="40" t="s">
        <v>46</v>
      </c>
      <c r="I72" s="40">
        <f t="shared" si="10"/>
        <v>0</v>
      </c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3"/>
      <c r="AQ72" s="3"/>
      <c r="AR72" s="3"/>
    </row>
    <row r="73" s="4" customFormat="1" ht="18.95" customHeight="1" spans="1:41">
      <c r="A73" s="41"/>
      <c r="B73" s="32"/>
      <c r="C73" s="42"/>
      <c r="D73" s="47"/>
      <c r="E73" s="43"/>
      <c r="F73" s="49"/>
      <c r="G73" s="45"/>
      <c r="H73" s="46" t="s">
        <v>47</v>
      </c>
      <c r="I73" s="46">
        <f t="shared" si="10"/>
        <v>0</v>
      </c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</row>
    <row r="74" s="3" customFormat="1" ht="18.95" customHeight="1" spans="1:41">
      <c r="A74" s="33">
        <v>27</v>
      </c>
      <c r="B74" s="32"/>
      <c r="C74" s="35"/>
      <c r="D74" s="47"/>
      <c r="E74" s="37"/>
      <c r="F74" s="48" t="s">
        <v>45</v>
      </c>
      <c r="G74" s="39">
        <f t="shared" si="14"/>
        <v>0</v>
      </c>
      <c r="H74" s="40" t="s">
        <v>46</v>
      </c>
      <c r="I74" s="40">
        <f t="shared" si="10"/>
        <v>0</v>
      </c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</row>
    <row r="75" s="4" customFormat="1" ht="18.95" customHeight="1" spans="1:41">
      <c r="A75" s="41"/>
      <c r="B75" s="32"/>
      <c r="C75" s="42"/>
      <c r="D75" s="47"/>
      <c r="E75" s="43"/>
      <c r="F75" s="49"/>
      <c r="G75" s="45"/>
      <c r="H75" s="46" t="s">
        <v>47</v>
      </c>
      <c r="I75" s="46">
        <f t="shared" si="10"/>
        <v>0</v>
      </c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</row>
    <row r="76" s="3" customFormat="1" ht="18.95" customHeight="1" spans="1:41">
      <c r="A76" s="33">
        <v>28</v>
      </c>
      <c r="B76" s="32"/>
      <c r="C76" s="35"/>
      <c r="D76" s="47"/>
      <c r="E76" s="37"/>
      <c r="F76" s="48" t="s">
        <v>45</v>
      </c>
      <c r="G76" s="39">
        <f t="shared" si="14"/>
        <v>0</v>
      </c>
      <c r="H76" s="40" t="s">
        <v>46</v>
      </c>
      <c r="I76" s="40">
        <f t="shared" si="10"/>
        <v>0</v>
      </c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</row>
    <row r="77" s="4" customFormat="1" ht="18.95" customHeight="1" spans="1:41">
      <c r="A77" s="41"/>
      <c r="B77" s="32"/>
      <c r="C77" s="42"/>
      <c r="D77" s="47"/>
      <c r="E77" s="43"/>
      <c r="F77" s="49"/>
      <c r="G77" s="45"/>
      <c r="H77" s="46" t="s">
        <v>47</v>
      </c>
      <c r="I77" s="46">
        <f t="shared" si="10"/>
        <v>0</v>
      </c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</row>
    <row r="78" s="3" customFormat="1" ht="18.95" customHeight="1" spans="1:41">
      <c r="A78" s="33">
        <v>29</v>
      </c>
      <c r="B78" s="32"/>
      <c r="C78" s="35"/>
      <c r="D78" s="47"/>
      <c r="E78" s="37"/>
      <c r="F78" s="48" t="s">
        <v>45</v>
      </c>
      <c r="G78" s="39">
        <f t="shared" ref="G78:G82" si="15">E78+I78-I79</f>
        <v>0</v>
      </c>
      <c r="H78" s="40" t="s">
        <v>46</v>
      </c>
      <c r="I78" s="40">
        <f t="shared" si="10"/>
        <v>0</v>
      </c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</row>
    <row r="79" s="4" customFormat="1" ht="18.95" customHeight="1" spans="1:41">
      <c r="A79" s="41"/>
      <c r="B79" s="32"/>
      <c r="C79" s="42"/>
      <c r="D79" s="47"/>
      <c r="E79" s="43"/>
      <c r="F79" s="49"/>
      <c r="G79" s="45"/>
      <c r="H79" s="46" t="s">
        <v>47</v>
      </c>
      <c r="I79" s="46">
        <f t="shared" si="10"/>
        <v>0</v>
      </c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</row>
    <row r="80" s="3" customFormat="1" ht="18.95" customHeight="1" spans="1:41">
      <c r="A80" s="33">
        <v>30</v>
      </c>
      <c r="B80" s="32"/>
      <c r="C80" s="35"/>
      <c r="D80" s="47"/>
      <c r="E80" s="37"/>
      <c r="F80" s="48" t="s">
        <v>45</v>
      </c>
      <c r="G80" s="39">
        <f t="shared" si="15"/>
        <v>0</v>
      </c>
      <c r="H80" s="40" t="s">
        <v>46</v>
      </c>
      <c r="I80" s="40">
        <f t="shared" si="10"/>
        <v>0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</row>
    <row r="81" s="4" customFormat="1" ht="18.95" customHeight="1" spans="1:41">
      <c r="A81" s="41"/>
      <c r="B81" s="32"/>
      <c r="C81" s="42"/>
      <c r="D81" s="47"/>
      <c r="E81" s="43"/>
      <c r="F81" s="49"/>
      <c r="G81" s="45"/>
      <c r="H81" s="46" t="s">
        <v>47</v>
      </c>
      <c r="I81" s="46">
        <f t="shared" si="10"/>
        <v>0</v>
      </c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</row>
    <row r="82" s="3" customFormat="1" ht="18.95" customHeight="1" spans="1:41">
      <c r="A82" s="33">
        <v>31</v>
      </c>
      <c r="B82" s="32"/>
      <c r="C82" s="35"/>
      <c r="D82" s="47"/>
      <c r="E82" s="37"/>
      <c r="F82" s="48" t="s">
        <v>45</v>
      </c>
      <c r="G82" s="39">
        <f t="shared" si="15"/>
        <v>0</v>
      </c>
      <c r="H82" s="40" t="s">
        <v>46</v>
      </c>
      <c r="I82" s="40">
        <f t="shared" si="10"/>
        <v>0</v>
      </c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</row>
    <row r="83" s="4" customFormat="1" ht="18.95" customHeight="1" spans="1:41">
      <c r="A83" s="41"/>
      <c r="B83" s="32"/>
      <c r="C83" s="42"/>
      <c r="D83" s="47"/>
      <c r="E83" s="43"/>
      <c r="F83" s="49"/>
      <c r="G83" s="45"/>
      <c r="H83" s="46" t="s">
        <v>47</v>
      </c>
      <c r="I83" s="46">
        <f t="shared" si="10"/>
        <v>0</v>
      </c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</row>
    <row r="84" s="91" customFormat="1" ht="18.95" customHeight="1" spans="1:44">
      <c r="A84" s="33">
        <v>32</v>
      </c>
      <c r="B84" s="32"/>
      <c r="C84" s="35"/>
      <c r="D84" s="47"/>
      <c r="E84" s="37"/>
      <c r="F84" s="48" t="s">
        <v>45</v>
      </c>
      <c r="G84" s="39">
        <f t="shared" ref="G84:G88" si="16">E84+I84-I85</f>
        <v>0</v>
      </c>
      <c r="H84" s="40" t="s">
        <v>46</v>
      </c>
      <c r="I84" s="40">
        <f t="shared" si="10"/>
        <v>0</v>
      </c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3"/>
      <c r="AQ84" s="3"/>
      <c r="AR84" s="3"/>
    </row>
    <row r="85" s="4" customFormat="1" ht="18.95" customHeight="1" spans="1:41">
      <c r="A85" s="41"/>
      <c r="B85" s="32"/>
      <c r="C85" s="42"/>
      <c r="D85" s="47"/>
      <c r="E85" s="43"/>
      <c r="F85" s="49"/>
      <c r="G85" s="45"/>
      <c r="H85" s="46" t="s">
        <v>47</v>
      </c>
      <c r="I85" s="46">
        <f t="shared" si="10"/>
        <v>0</v>
      </c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</row>
    <row r="86" s="91" customFormat="1" ht="18.95" customHeight="1" spans="1:44">
      <c r="A86" s="33">
        <v>33</v>
      </c>
      <c r="B86" s="32"/>
      <c r="C86" s="35"/>
      <c r="D86" s="47"/>
      <c r="E86" s="37"/>
      <c r="F86" s="48" t="s">
        <v>45</v>
      </c>
      <c r="G86" s="39">
        <f t="shared" si="16"/>
        <v>0</v>
      </c>
      <c r="H86" s="40" t="s">
        <v>46</v>
      </c>
      <c r="I86" s="40">
        <f t="shared" si="10"/>
        <v>0</v>
      </c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3"/>
      <c r="AQ86" s="3"/>
      <c r="AR86" s="3"/>
    </row>
    <row r="87" s="4" customFormat="1" ht="18.95" customHeight="1" spans="1:41">
      <c r="A87" s="41"/>
      <c r="B87" s="32"/>
      <c r="C87" s="42"/>
      <c r="D87" s="47"/>
      <c r="E87" s="43"/>
      <c r="F87" s="49"/>
      <c r="G87" s="45"/>
      <c r="H87" s="46" t="s">
        <v>47</v>
      </c>
      <c r="I87" s="46">
        <f t="shared" si="10"/>
        <v>0</v>
      </c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</row>
    <row r="88" s="91" customFormat="1" ht="18.95" customHeight="1" spans="1:44">
      <c r="A88" s="33">
        <v>34</v>
      </c>
      <c r="B88" s="32"/>
      <c r="C88" s="35"/>
      <c r="D88" s="47"/>
      <c r="E88" s="37"/>
      <c r="F88" s="48" t="s">
        <v>45</v>
      </c>
      <c r="G88" s="39">
        <f t="shared" si="16"/>
        <v>0</v>
      </c>
      <c r="H88" s="40" t="s">
        <v>46</v>
      </c>
      <c r="I88" s="40">
        <f t="shared" si="10"/>
        <v>0</v>
      </c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3"/>
      <c r="AQ88" s="3"/>
      <c r="AR88" s="3"/>
    </row>
    <row r="89" s="4" customFormat="1" ht="18.95" customHeight="1" spans="1:41">
      <c r="A89" s="41"/>
      <c r="B89" s="32"/>
      <c r="C89" s="42"/>
      <c r="D89" s="47"/>
      <c r="E89" s="43"/>
      <c r="F89" s="49"/>
      <c r="G89" s="45"/>
      <c r="H89" s="46" t="s">
        <v>47</v>
      </c>
      <c r="I89" s="46">
        <f t="shared" si="10"/>
        <v>0</v>
      </c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</row>
    <row r="90" s="91" customFormat="1" ht="18.95" customHeight="1" spans="1:44">
      <c r="A90" s="33">
        <v>35</v>
      </c>
      <c r="B90" s="32"/>
      <c r="C90" s="35"/>
      <c r="D90" s="47"/>
      <c r="E90" s="37"/>
      <c r="F90" s="48" t="s">
        <v>45</v>
      </c>
      <c r="G90" s="39">
        <f t="shared" ref="G90:G94" si="17">E90+I90-I91</f>
        <v>0</v>
      </c>
      <c r="H90" s="40" t="s">
        <v>46</v>
      </c>
      <c r="I90" s="40">
        <f t="shared" ref="I90:I153" si="18">SUM(J90:AO90)</f>
        <v>0</v>
      </c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3"/>
      <c r="AQ90" s="3"/>
      <c r="AR90" s="3"/>
    </row>
    <row r="91" s="4" customFormat="1" ht="18.95" customHeight="1" spans="1:41">
      <c r="A91" s="41"/>
      <c r="B91" s="32"/>
      <c r="C91" s="42"/>
      <c r="D91" s="47"/>
      <c r="E91" s="43"/>
      <c r="F91" s="49"/>
      <c r="G91" s="45"/>
      <c r="H91" s="46" t="s">
        <v>47</v>
      </c>
      <c r="I91" s="46">
        <f t="shared" si="18"/>
        <v>0</v>
      </c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</row>
    <row r="92" s="91" customFormat="1" ht="18.95" customHeight="1" spans="1:44">
      <c r="A92" s="33">
        <v>36</v>
      </c>
      <c r="B92" s="32"/>
      <c r="C92" s="35"/>
      <c r="D92" s="47"/>
      <c r="E92" s="37"/>
      <c r="F92" s="48" t="s">
        <v>45</v>
      </c>
      <c r="G92" s="39">
        <f t="shared" si="17"/>
        <v>0</v>
      </c>
      <c r="H92" s="40" t="s">
        <v>46</v>
      </c>
      <c r="I92" s="40">
        <f t="shared" si="18"/>
        <v>0</v>
      </c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3"/>
      <c r="AQ92" s="3"/>
      <c r="AR92" s="3"/>
    </row>
    <row r="93" s="4" customFormat="1" ht="18.95" customHeight="1" spans="1:41">
      <c r="A93" s="41"/>
      <c r="B93" s="32"/>
      <c r="C93" s="42"/>
      <c r="D93" s="47"/>
      <c r="E93" s="43"/>
      <c r="F93" s="49"/>
      <c r="G93" s="45"/>
      <c r="H93" s="46" t="s">
        <v>47</v>
      </c>
      <c r="I93" s="46">
        <f t="shared" si="18"/>
        <v>0</v>
      </c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</row>
    <row r="94" s="91" customFormat="1" ht="18.95" customHeight="1" spans="1:44">
      <c r="A94" s="33">
        <v>37</v>
      </c>
      <c r="B94" s="125"/>
      <c r="C94" s="35"/>
      <c r="D94" s="47"/>
      <c r="E94" s="37"/>
      <c r="F94" s="48" t="s">
        <v>45</v>
      </c>
      <c r="G94" s="39">
        <f t="shared" si="17"/>
        <v>0</v>
      </c>
      <c r="H94" s="40" t="s">
        <v>46</v>
      </c>
      <c r="I94" s="40">
        <f t="shared" si="18"/>
        <v>0</v>
      </c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3"/>
      <c r="AQ94" s="3"/>
      <c r="AR94" s="3"/>
    </row>
    <row r="95" s="4" customFormat="1" ht="18.95" customHeight="1" spans="1:41">
      <c r="A95" s="41"/>
      <c r="B95" s="125"/>
      <c r="C95" s="42"/>
      <c r="D95" s="47"/>
      <c r="E95" s="43"/>
      <c r="F95" s="49"/>
      <c r="G95" s="45"/>
      <c r="H95" s="46" t="s">
        <v>47</v>
      </c>
      <c r="I95" s="46">
        <f t="shared" si="18"/>
        <v>0</v>
      </c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</row>
    <row r="96" s="91" customFormat="1" ht="18.95" customHeight="1" spans="1:44">
      <c r="A96" s="33">
        <v>38</v>
      </c>
      <c r="B96" s="125"/>
      <c r="C96" s="35"/>
      <c r="D96" s="47"/>
      <c r="E96" s="37"/>
      <c r="F96" s="48" t="s">
        <v>45</v>
      </c>
      <c r="G96" s="39">
        <f t="shared" ref="G96:G100" si="19">E96+I96-I97</f>
        <v>0</v>
      </c>
      <c r="H96" s="40" t="s">
        <v>46</v>
      </c>
      <c r="I96" s="40">
        <f t="shared" si="18"/>
        <v>0</v>
      </c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3"/>
      <c r="AQ96" s="3"/>
      <c r="AR96" s="3"/>
    </row>
    <row r="97" s="4" customFormat="1" ht="18.95" customHeight="1" spans="1:41">
      <c r="A97" s="41"/>
      <c r="B97" s="125"/>
      <c r="C97" s="42"/>
      <c r="D97" s="47"/>
      <c r="E97" s="43"/>
      <c r="F97" s="49"/>
      <c r="G97" s="45"/>
      <c r="H97" s="46" t="s">
        <v>47</v>
      </c>
      <c r="I97" s="46">
        <f t="shared" si="18"/>
        <v>0</v>
      </c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</row>
    <row r="98" s="91" customFormat="1" ht="18.95" customHeight="1" spans="1:44">
      <c r="A98" s="33">
        <v>39</v>
      </c>
      <c r="B98" s="125"/>
      <c r="C98" s="35"/>
      <c r="D98" s="47"/>
      <c r="E98" s="37"/>
      <c r="F98" s="48" t="s">
        <v>45</v>
      </c>
      <c r="G98" s="39">
        <f t="shared" si="19"/>
        <v>0</v>
      </c>
      <c r="H98" s="40" t="s">
        <v>46</v>
      </c>
      <c r="I98" s="40">
        <f t="shared" si="18"/>
        <v>0</v>
      </c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3"/>
      <c r="AQ98" s="3"/>
      <c r="AR98" s="3"/>
    </row>
    <row r="99" s="4" customFormat="1" ht="18.95" customHeight="1" spans="1:41">
      <c r="A99" s="41"/>
      <c r="B99" s="125"/>
      <c r="C99" s="42"/>
      <c r="D99" s="47"/>
      <c r="E99" s="43"/>
      <c r="F99" s="49"/>
      <c r="G99" s="45"/>
      <c r="H99" s="46" t="s">
        <v>47</v>
      </c>
      <c r="I99" s="46">
        <f t="shared" si="18"/>
        <v>0</v>
      </c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</row>
    <row r="100" s="91" customFormat="1" ht="18.95" customHeight="1" spans="1:44">
      <c r="A100" s="33">
        <v>40</v>
      </c>
      <c r="B100" s="125"/>
      <c r="C100" s="35"/>
      <c r="D100" s="47"/>
      <c r="E100" s="37"/>
      <c r="F100" s="48" t="s">
        <v>45</v>
      </c>
      <c r="G100" s="39">
        <f t="shared" si="19"/>
        <v>0</v>
      </c>
      <c r="H100" s="40" t="s">
        <v>46</v>
      </c>
      <c r="I100" s="40">
        <f t="shared" si="18"/>
        <v>0</v>
      </c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3"/>
      <c r="AQ100" s="3"/>
      <c r="AR100" s="3"/>
    </row>
    <row r="101" s="4" customFormat="1" ht="18.95" customHeight="1" spans="1:41">
      <c r="A101" s="41"/>
      <c r="B101" s="125"/>
      <c r="C101" s="42"/>
      <c r="D101" s="47"/>
      <c r="E101" s="43"/>
      <c r="F101" s="49"/>
      <c r="G101" s="45"/>
      <c r="H101" s="46" t="s">
        <v>47</v>
      </c>
      <c r="I101" s="46">
        <f t="shared" si="18"/>
        <v>0</v>
      </c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</row>
    <row r="102" s="91" customFormat="1" ht="18.95" customHeight="1" spans="1:44">
      <c r="A102" s="33">
        <v>41</v>
      </c>
      <c r="B102" s="32"/>
      <c r="C102" s="35"/>
      <c r="D102" s="47"/>
      <c r="E102" s="37"/>
      <c r="F102" s="48" t="s">
        <v>45</v>
      </c>
      <c r="G102" s="39">
        <f t="shared" ref="G102:G106" si="20">E102+I102-I103</f>
        <v>0</v>
      </c>
      <c r="H102" s="40" t="s">
        <v>46</v>
      </c>
      <c r="I102" s="40">
        <f t="shared" si="18"/>
        <v>0</v>
      </c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3"/>
      <c r="AQ102" s="3"/>
      <c r="AR102" s="3"/>
    </row>
    <row r="103" s="4" customFormat="1" ht="18.95" customHeight="1" spans="1:41">
      <c r="A103" s="41"/>
      <c r="B103" s="32"/>
      <c r="C103" s="42"/>
      <c r="D103" s="47"/>
      <c r="E103" s="43"/>
      <c r="F103" s="49"/>
      <c r="G103" s="45"/>
      <c r="H103" s="46" t="s">
        <v>47</v>
      </c>
      <c r="I103" s="46">
        <f t="shared" si="18"/>
        <v>0</v>
      </c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</row>
    <row r="104" s="3" customFormat="1" ht="18.95" customHeight="1" spans="1:41">
      <c r="A104" s="33">
        <v>42</v>
      </c>
      <c r="B104" s="32"/>
      <c r="C104" s="35"/>
      <c r="D104" s="47"/>
      <c r="E104" s="37"/>
      <c r="F104" s="48" t="s">
        <v>45</v>
      </c>
      <c r="G104" s="39">
        <f t="shared" si="20"/>
        <v>0</v>
      </c>
      <c r="H104" s="40" t="s">
        <v>46</v>
      </c>
      <c r="I104" s="40">
        <f t="shared" si="18"/>
        <v>0</v>
      </c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</row>
    <row r="105" s="4" customFormat="1" ht="18.95" customHeight="1" spans="1:41">
      <c r="A105" s="41"/>
      <c r="B105" s="32"/>
      <c r="C105" s="42"/>
      <c r="D105" s="47"/>
      <c r="E105" s="43"/>
      <c r="F105" s="49"/>
      <c r="G105" s="45"/>
      <c r="H105" s="46" t="s">
        <v>47</v>
      </c>
      <c r="I105" s="46">
        <f t="shared" si="18"/>
        <v>0</v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</row>
    <row r="106" s="3" customFormat="1" ht="18.95" customHeight="1" spans="1:41">
      <c r="A106" s="33">
        <v>43</v>
      </c>
      <c r="B106" s="32"/>
      <c r="C106" s="35"/>
      <c r="D106" s="47"/>
      <c r="E106" s="37"/>
      <c r="F106" s="48" t="s">
        <v>45</v>
      </c>
      <c r="G106" s="39">
        <f t="shared" si="20"/>
        <v>0</v>
      </c>
      <c r="H106" s="40" t="s">
        <v>46</v>
      </c>
      <c r="I106" s="40">
        <f t="shared" si="18"/>
        <v>0</v>
      </c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</row>
    <row r="107" s="4" customFormat="1" ht="18.95" customHeight="1" spans="1:41">
      <c r="A107" s="41"/>
      <c r="B107" s="32"/>
      <c r="C107" s="42"/>
      <c r="D107" s="47"/>
      <c r="E107" s="43"/>
      <c r="F107" s="49"/>
      <c r="G107" s="45"/>
      <c r="H107" s="46" t="s">
        <v>47</v>
      </c>
      <c r="I107" s="46">
        <f t="shared" si="18"/>
        <v>0</v>
      </c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</row>
    <row r="108" s="3" customFormat="1" ht="18.95" customHeight="1" spans="1:41">
      <c r="A108" s="33">
        <v>44</v>
      </c>
      <c r="B108" s="32"/>
      <c r="C108" s="35"/>
      <c r="D108" s="47"/>
      <c r="E108" s="37"/>
      <c r="F108" s="48" t="s">
        <v>45</v>
      </c>
      <c r="G108" s="39">
        <f t="shared" ref="G108:G112" si="21">E108+I108-I109</f>
        <v>0</v>
      </c>
      <c r="H108" s="40" t="s">
        <v>46</v>
      </c>
      <c r="I108" s="40">
        <f t="shared" si="18"/>
        <v>0</v>
      </c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</row>
    <row r="109" s="4" customFormat="1" ht="18.95" customHeight="1" spans="1:41">
      <c r="A109" s="41"/>
      <c r="B109" s="32"/>
      <c r="C109" s="42"/>
      <c r="D109" s="47"/>
      <c r="E109" s="43"/>
      <c r="F109" s="49"/>
      <c r="G109" s="45"/>
      <c r="H109" s="46" t="s">
        <v>47</v>
      </c>
      <c r="I109" s="46">
        <f t="shared" si="18"/>
        <v>0</v>
      </c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</row>
    <row r="110" s="3" customFormat="1" ht="18.95" customHeight="1" spans="1:41">
      <c r="A110" s="33">
        <v>45</v>
      </c>
      <c r="B110" s="32"/>
      <c r="C110" s="35"/>
      <c r="D110" s="47"/>
      <c r="E110" s="37"/>
      <c r="F110" s="48" t="s">
        <v>45</v>
      </c>
      <c r="G110" s="39">
        <f t="shared" si="21"/>
        <v>0</v>
      </c>
      <c r="H110" s="40" t="s">
        <v>46</v>
      </c>
      <c r="I110" s="40">
        <f t="shared" si="18"/>
        <v>0</v>
      </c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</row>
    <row r="111" s="4" customFormat="1" ht="18.95" customHeight="1" spans="1:41">
      <c r="A111" s="41"/>
      <c r="B111" s="32"/>
      <c r="C111" s="42"/>
      <c r="D111" s="47"/>
      <c r="E111" s="43"/>
      <c r="F111" s="49"/>
      <c r="G111" s="45"/>
      <c r="H111" s="46" t="s">
        <v>47</v>
      </c>
      <c r="I111" s="46">
        <f t="shared" si="18"/>
        <v>0</v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</row>
    <row r="112" s="3" customFormat="1" ht="18.95" customHeight="1" spans="1:41">
      <c r="A112" s="33">
        <v>46</v>
      </c>
      <c r="B112" s="32"/>
      <c r="C112" s="35"/>
      <c r="D112" s="47"/>
      <c r="E112" s="37"/>
      <c r="F112" s="48" t="s">
        <v>45</v>
      </c>
      <c r="G112" s="39">
        <f t="shared" si="21"/>
        <v>0</v>
      </c>
      <c r="H112" s="40" t="s">
        <v>46</v>
      </c>
      <c r="I112" s="40">
        <f t="shared" si="18"/>
        <v>0</v>
      </c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</row>
    <row r="113" s="4" customFormat="1" ht="18.95" customHeight="1" spans="1:41">
      <c r="A113" s="41"/>
      <c r="B113" s="32"/>
      <c r="C113" s="42"/>
      <c r="D113" s="47"/>
      <c r="E113" s="43"/>
      <c r="F113" s="49"/>
      <c r="G113" s="45"/>
      <c r="H113" s="46" t="s">
        <v>47</v>
      </c>
      <c r="I113" s="46">
        <f t="shared" si="18"/>
        <v>0</v>
      </c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</row>
    <row r="114" s="91" customFormat="1" ht="18.95" customHeight="1" spans="1:44">
      <c r="A114" s="33">
        <v>47</v>
      </c>
      <c r="B114" s="32"/>
      <c r="C114" s="35"/>
      <c r="D114" s="47"/>
      <c r="E114" s="37"/>
      <c r="F114" s="48" t="s">
        <v>45</v>
      </c>
      <c r="G114" s="39">
        <f t="shared" ref="G114:G118" si="22">E114+I114-I115</f>
        <v>0</v>
      </c>
      <c r="H114" s="40" t="s">
        <v>46</v>
      </c>
      <c r="I114" s="40">
        <f t="shared" si="18"/>
        <v>0</v>
      </c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3"/>
      <c r="AQ114" s="3"/>
      <c r="AR114" s="3"/>
    </row>
    <row r="115" s="4" customFormat="1" ht="18.95" customHeight="1" spans="1:41">
      <c r="A115" s="41"/>
      <c r="B115" s="32"/>
      <c r="C115" s="42"/>
      <c r="D115" s="47"/>
      <c r="E115" s="43"/>
      <c r="F115" s="49"/>
      <c r="G115" s="45"/>
      <c r="H115" s="46" t="s">
        <v>47</v>
      </c>
      <c r="I115" s="46">
        <f t="shared" si="18"/>
        <v>0</v>
      </c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</row>
    <row r="116" s="91" customFormat="1" ht="18.95" customHeight="1" spans="1:44">
      <c r="A116" s="33">
        <v>48</v>
      </c>
      <c r="B116" s="32"/>
      <c r="C116" s="35"/>
      <c r="D116" s="47"/>
      <c r="E116" s="37"/>
      <c r="F116" s="48" t="s">
        <v>45</v>
      </c>
      <c r="G116" s="39">
        <f t="shared" si="22"/>
        <v>0</v>
      </c>
      <c r="H116" s="40" t="s">
        <v>46</v>
      </c>
      <c r="I116" s="40">
        <f t="shared" si="18"/>
        <v>0</v>
      </c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3"/>
      <c r="AQ116" s="3"/>
      <c r="AR116" s="3"/>
    </row>
    <row r="117" s="4" customFormat="1" ht="18.95" customHeight="1" spans="1:41">
      <c r="A117" s="41"/>
      <c r="B117" s="32"/>
      <c r="C117" s="42"/>
      <c r="D117" s="47"/>
      <c r="E117" s="43"/>
      <c r="F117" s="49"/>
      <c r="G117" s="45"/>
      <c r="H117" s="46" t="s">
        <v>47</v>
      </c>
      <c r="I117" s="46">
        <f t="shared" si="18"/>
        <v>0</v>
      </c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</row>
    <row r="118" s="91" customFormat="1" ht="18.95" customHeight="1" spans="1:44">
      <c r="A118" s="33">
        <v>49</v>
      </c>
      <c r="B118" s="32"/>
      <c r="C118" s="35"/>
      <c r="D118" s="47"/>
      <c r="E118" s="37"/>
      <c r="F118" s="48" t="s">
        <v>45</v>
      </c>
      <c r="G118" s="39">
        <f t="shared" si="22"/>
        <v>0</v>
      </c>
      <c r="H118" s="40" t="s">
        <v>46</v>
      </c>
      <c r="I118" s="40">
        <f t="shared" si="18"/>
        <v>0</v>
      </c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3"/>
      <c r="AQ118" s="3"/>
      <c r="AR118" s="3"/>
    </row>
    <row r="119" s="4" customFormat="1" ht="18.95" customHeight="1" spans="1:41">
      <c r="A119" s="41"/>
      <c r="B119" s="32"/>
      <c r="C119" s="42"/>
      <c r="D119" s="47"/>
      <c r="E119" s="43"/>
      <c r="F119" s="49"/>
      <c r="G119" s="45"/>
      <c r="H119" s="46" t="s">
        <v>47</v>
      </c>
      <c r="I119" s="46">
        <f t="shared" si="18"/>
        <v>0</v>
      </c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</row>
    <row r="120" s="91" customFormat="1" ht="18.95" customHeight="1" spans="1:44">
      <c r="A120" s="33">
        <v>50</v>
      </c>
      <c r="B120" s="32"/>
      <c r="C120" s="35"/>
      <c r="D120" s="47"/>
      <c r="E120" s="37"/>
      <c r="F120" s="48" t="s">
        <v>45</v>
      </c>
      <c r="G120" s="39">
        <f t="shared" ref="G120:G124" si="23">E120+I120-I121</f>
        <v>0</v>
      </c>
      <c r="H120" s="40" t="s">
        <v>46</v>
      </c>
      <c r="I120" s="40">
        <f t="shared" si="18"/>
        <v>0</v>
      </c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3"/>
      <c r="AQ120" s="3"/>
      <c r="AR120" s="3"/>
    </row>
    <row r="121" s="4" customFormat="1" ht="18.95" customHeight="1" spans="1:41">
      <c r="A121" s="41"/>
      <c r="B121" s="32"/>
      <c r="C121" s="42"/>
      <c r="D121" s="47"/>
      <c r="E121" s="43"/>
      <c r="F121" s="49"/>
      <c r="G121" s="45"/>
      <c r="H121" s="46" t="s">
        <v>47</v>
      </c>
      <c r="I121" s="46">
        <f t="shared" si="18"/>
        <v>0</v>
      </c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</row>
    <row r="122" s="91" customFormat="1" ht="18.95" customHeight="1" spans="1:44">
      <c r="A122" s="33">
        <v>51</v>
      </c>
      <c r="B122" s="32"/>
      <c r="C122" s="35"/>
      <c r="D122" s="47"/>
      <c r="E122" s="37"/>
      <c r="F122" s="48" t="s">
        <v>45</v>
      </c>
      <c r="G122" s="39">
        <f t="shared" si="23"/>
        <v>0</v>
      </c>
      <c r="H122" s="40" t="s">
        <v>46</v>
      </c>
      <c r="I122" s="40">
        <f t="shared" si="18"/>
        <v>0</v>
      </c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3"/>
      <c r="AQ122" s="3"/>
      <c r="AR122" s="3"/>
    </row>
    <row r="123" s="4" customFormat="1" ht="18.95" customHeight="1" spans="1:41">
      <c r="A123" s="41"/>
      <c r="B123" s="32"/>
      <c r="C123" s="42"/>
      <c r="D123" s="47"/>
      <c r="E123" s="43"/>
      <c r="F123" s="49"/>
      <c r="G123" s="45"/>
      <c r="H123" s="46" t="s">
        <v>47</v>
      </c>
      <c r="I123" s="46">
        <f t="shared" si="18"/>
        <v>0</v>
      </c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</row>
    <row r="124" s="91" customFormat="1" ht="18.95" customHeight="1" spans="1:44">
      <c r="A124" s="33">
        <v>52</v>
      </c>
      <c r="B124" s="125"/>
      <c r="C124" s="35"/>
      <c r="D124" s="47"/>
      <c r="E124" s="37"/>
      <c r="F124" s="48" t="s">
        <v>45</v>
      </c>
      <c r="G124" s="39">
        <f t="shared" si="23"/>
        <v>0</v>
      </c>
      <c r="H124" s="40" t="s">
        <v>46</v>
      </c>
      <c r="I124" s="40">
        <f t="shared" si="18"/>
        <v>0</v>
      </c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3"/>
      <c r="AQ124" s="3"/>
      <c r="AR124" s="3"/>
    </row>
    <row r="125" s="4" customFormat="1" ht="18.95" customHeight="1" spans="1:41">
      <c r="A125" s="41"/>
      <c r="B125" s="125"/>
      <c r="C125" s="42"/>
      <c r="D125" s="47"/>
      <c r="E125" s="43"/>
      <c r="F125" s="49"/>
      <c r="G125" s="45"/>
      <c r="H125" s="46" t="s">
        <v>47</v>
      </c>
      <c r="I125" s="46">
        <f t="shared" si="18"/>
        <v>0</v>
      </c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</row>
    <row r="126" s="91" customFormat="1" ht="18.95" customHeight="1" spans="1:44">
      <c r="A126" s="33">
        <v>53</v>
      </c>
      <c r="B126" s="125"/>
      <c r="C126" s="35"/>
      <c r="D126" s="47"/>
      <c r="E126" s="37"/>
      <c r="F126" s="48" t="s">
        <v>45</v>
      </c>
      <c r="G126" s="39">
        <f t="shared" ref="G126:G130" si="24">E126+I126-I127</f>
        <v>0</v>
      </c>
      <c r="H126" s="40" t="s">
        <v>46</v>
      </c>
      <c r="I126" s="40">
        <f t="shared" si="18"/>
        <v>0</v>
      </c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3"/>
      <c r="AQ126" s="3"/>
      <c r="AR126" s="3"/>
    </row>
    <row r="127" s="4" customFormat="1" ht="18.95" customHeight="1" spans="1:41">
      <c r="A127" s="41"/>
      <c r="B127" s="125"/>
      <c r="C127" s="42"/>
      <c r="D127" s="47"/>
      <c r="E127" s="43"/>
      <c r="F127" s="49"/>
      <c r="G127" s="45"/>
      <c r="H127" s="46" t="s">
        <v>47</v>
      </c>
      <c r="I127" s="46">
        <f t="shared" si="18"/>
        <v>0</v>
      </c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</row>
    <row r="128" s="91" customFormat="1" ht="18.95" customHeight="1" spans="1:44">
      <c r="A128" s="33">
        <v>54</v>
      </c>
      <c r="B128" s="125"/>
      <c r="C128" s="35"/>
      <c r="D128" s="47"/>
      <c r="E128" s="37"/>
      <c r="F128" s="48" t="s">
        <v>45</v>
      </c>
      <c r="G128" s="39">
        <f t="shared" si="24"/>
        <v>0</v>
      </c>
      <c r="H128" s="40" t="s">
        <v>46</v>
      </c>
      <c r="I128" s="40">
        <f t="shared" si="18"/>
        <v>0</v>
      </c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3"/>
      <c r="AQ128" s="3"/>
      <c r="AR128" s="3"/>
    </row>
    <row r="129" s="4" customFormat="1" ht="18.95" customHeight="1" spans="1:41">
      <c r="A129" s="41"/>
      <c r="B129" s="125"/>
      <c r="C129" s="42"/>
      <c r="D129" s="47"/>
      <c r="E129" s="43"/>
      <c r="F129" s="49"/>
      <c r="G129" s="45"/>
      <c r="H129" s="46" t="s">
        <v>47</v>
      </c>
      <c r="I129" s="46">
        <f t="shared" si="18"/>
        <v>0</v>
      </c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</row>
    <row r="130" s="91" customFormat="1" ht="18.95" customHeight="1" spans="1:44">
      <c r="A130" s="33">
        <v>55</v>
      </c>
      <c r="B130" s="125"/>
      <c r="C130" s="35"/>
      <c r="D130" s="47"/>
      <c r="E130" s="37"/>
      <c r="F130" s="48" t="s">
        <v>45</v>
      </c>
      <c r="G130" s="39">
        <f t="shared" si="24"/>
        <v>0</v>
      </c>
      <c r="H130" s="40" t="s">
        <v>46</v>
      </c>
      <c r="I130" s="40">
        <f t="shared" si="18"/>
        <v>0</v>
      </c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3"/>
      <c r="AQ130" s="3"/>
      <c r="AR130" s="3"/>
    </row>
    <row r="131" s="4" customFormat="1" ht="18.95" customHeight="1" spans="1:41">
      <c r="A131" s="41"/>
      <c r="B131" s="125"/>
      <c r="C131" s="42"/>
      <c r="D131" s="47"/>
      <c r="E131" s="43"/>
      <c r="F131" s="49"/>
      <c r="G131" s="45"/>
      <c r="H131" s="46" t="s">
        <v>47</v>
      </c>
      <c r="I131" s="46">
        <f t="shared" si="18"/>
        <v>0</v>
      </c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</row>
    <row r="132" s="91" customFormat="1" ht="18.95" customHeight="1" spans="1:44">
      <c r="A132" s="33">
        <v>56</v>
      </c>
      <c r="B132" s="32"/>
      <c r="C132" s="35"/>
      <c r="D132" s="47"/>
      <c r="E132" s="37"/>
      <c r="F132" s="48" t="s">
        <v>45</v>
      </c>
      <c r="G132" s="39">
        <f t="shared" ref="G132:G136" si="25">E132+I132-I133</f>
        <v>0</v>
      </c>
      <c r="H132" s="40" t="s">
        <v>46</v>
      </c>
      <c r="I132" s="40">
        <f t="shared" si="18"/>
        <v>0</v>
      </c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3"/>
      <c r="AQ132" s="3"/>
      <c r="AR132" s="3"/>
    </row>
    <row r="133" s="4" customFormat="1" ht="18.95" customHeight="1" spans="1:41">
      <c r="A133" s="41"/>
      <c r="B133" s="32"/>
      <c r="C133" s="42"/>
      <c r="D133" s="47"/>
      <c r="E133" s="43"/>
      <c r="F133" s="49"/>
      <c r="G133" s="45"/>
      <c r="H133" s="46" t="s">
        <v>47</v>
      </c>
      <c r="I133" s="46">
        <f t="shared" si="18"/>
        <v>0</v>
      </c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</row>
    <row r="134" s="3" customFormat="1" ht="18.95" customHeight="1" spans="1:41">
      <c r="A134" s="33">
        <v>57</v>
      </c>
      <c r="B134" s="32"/>
      <c r="C134" s="35"/>
      <c r="D134" s="47"/>
      <c r="E134" s="37"/>
      <c r="F134" s="48" t="s">
        <v>45</v>
      </c>
      <c r="G134" s="39">
        <f t="shared" si="25"/>
        <v>0</v>
      </c>
      <c r="H134" s="40" t="s">
        <v>46</v>
      </c>
      <c r="I134" s="40">
        <f t="shared" si="18"/>
        <v>0</v>
      </c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</row>
    <row r="135" s="4" customFormat="1" ht="18.95" customHeight="1" spans="1:41">
      <c r="A135" s="41"/>
      <c r="B135" s="32"/>
      <c r="C135" s="42"/>
      <c r="D135" s="47"/>
      <c r="E135" s="43"/>
      <c r="F135" s="49"/>
      <c r="G135" s="45"/>
      <c r="H135" s="46" t="s">
        <v>47</v>
      </c>
      <c r="I135" s="46">
        <f t="shared" si="18"/>
        <v>0</v>
      </c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</row>
    <row r="136" s="3" customFormat="1" ht="18.95" customHeight="1" spans="1:41">
      <c r="A136" s="33">
        <v>58</v>
      </c>
      <c r="B136" s="32"/>
      <c r="C136" s="35"/>
      <c r="D136" s="47"/>
      <c r="E136" s="37"/>
      <c r="F136" s="48" t="s">
        <v>45</v>
      </c>
      <c r="G136" s="39">
        <f t="shared" si="25"/>
        <v>0</v>
      </c>
      <c r="H136" s="40" t="s">
        <v>46</v>
      </c>
      <c r="I136" s="40">
        <f t="shared" si="18"/>
        <v>0</v>
      </c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</row>
    <row r="137" s="4" customFormat="1" ht="18.95" customHeight="1" spans="1:41">
      <c r="A137" s="41"/>
      <c r="B137" s="32"/>
      <c r="C137" s="42"/>
      <c r="D137" s="47"/>
      <c r="E137" s="43"/>
      <c r="F137" s="49"/>
      <c r="G137" s="45"/>
      <c r="H137" s="46" t="s">
        <v>47</v>
      </c>
      <c r="I137" s="46">
        <f t="shared" si="18"/>
        <v>0</v>
      </c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</row>
    <row r="138" s="3" customFormat="1" ht="18.95" customHeight="1" spans="1:41">
      <c r="A138" s="33">
        <v>59</v>
      </c>
      <c r="B138" s="32"/>
      <c r="C138" s="35"/>
      <c r="D138" s="47"/>
      <c r="E138" s="37"/>
      <c r="F138" s="48" t="s">
        <v>45</v>
      </c>
      <c r="G138" s="39">
        <f t="shared" ref="G138:G142" si="26">E138+I138-I139</f>
        <v>0</v>
      </c>
      <c r="H138" s="40" t="s">
        <v>46</v>
      </c>
      <c r="I138" s="40">
        <f t="shared" si="18"/>
        <v>0</v>
      </c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</row>
    <row r="139" s="4" customFormat="1" ht="18.95" customHeight="1" spans="1:41">
      <c r="A139" s="41"/>
      <c r="B139" s="32"/>
      <c r="C139" s="42"/>
      <c r="D139" s="47"/>
      <c r="E139" s="43"/>
      <c r="F139" s="49"/>
      <c r="G139" s="45"/>
      <c r="H139" s="46" t="s">
        <v>47</v>
      </c>
      <c r="I139" s="46">
        <f t="shared" si="18"/>
        <v>0</v>
      </c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</row>
    <row r="140" s="3" customFormat="1" ht="18.95" customHeight="1" spans="1:41">
      <c r="A140" s="33">
        <v>60</v>
      </c>
      <c r="B140" s="32"/>
      <c r="C140" s="35"/>
      <c r="D140" s="47"/>
      <c r="E140" s="37"/>
      <c r="F140" s="48" t="s">
        <v>45</v>
      </c>
      <c r="G140" s="39">
        <f t="shared" si="26"/>
        <v>0</v>
      </c>
      <c r="H140" s="40" t="s">
        <v>46</v>
      </c>
      <c r="I140" s="40">
        <f t="shared" si="18"/>
        <v>0</v>
      </c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</row>
    <row r="141" s="4" customFormat="1" ht="18.95" customHeight="1" spans="1:41">
      <c r="A141" s="41"/>
      <c r="B141" s="32"/>
      <c r="C141" s="42"/>
      <c r="D141" s="47"/>
      <c r="E141" s="43"/>
      <c r="F141" s="49"/>
      <c r="G141" s="45"/>
      <c r="H141" s="46" t="s">
        <v>47</v>
      </c>
      <c r="I141" s="46">
        <f t="shared" si="18"/>
        <v>0</v>
      </c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</row>
    <row r="142" s="3" customFormat="1" ht="18.95" customHeight="1" spans="1:41">
      <c r="A142" s="33">
        <v>61</v>
      </c>
      <c r="B142" s="32"/>
      <c r="C142" s="35"/>
      <c r="D142" s="47"/>
      <c r="E142" s="37"/>
      <c r="F142" s="48" t="s">
        <v>45</v>
      </c>
      <c r="G142" s="39">
        <f t="shared" si="26"/>
        <v>0</v>
      </c>
      <c r="H142" s="40" t="s">
        <v>46</v>
      </c>
      <c r="I142" s="40">
        <f t="shared" si="18"/>
        <v>0</v>
      </c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</row>
    <row r="143" s="4" customFormat="1" ht="18.95" customHeight="1" spans="1:41">
      <c r="A143" s="41"/>
      <c r="B143" s="32"/>
      <c r="C143" s="42"/>
      <c r="D143" s="47"/>
      <c r="E143" s="43"/>
      <c r="F143" s="49"/>
      <c r="G143" s="45"/>
      <c r="H143" s="46" t="s">
        <v>47</v>
      </c>
      <c r="I143" s="46">
        <f t="shared" si="18"/>
        <v>0</v>
      </c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</row>
    <row r="144" s="91" customFormat="1" ht="18.95" customHeight="1" spans="1:44">
      <c r="A144" s="33">
        <v>62</v>
      </c>
      <c r="B144" s="32"/>
      <c r="C144" s="35"/>
      <c r="D144" s="47"/>
      <c r="E144" s="37"/>
      <c r="F144" s="48" t="s">
        <v>45</v>
      </c>
      <c r="G144" s="39">
        <f t="shared" ref="G144:G148" si="27">E144+I144-I145</f>
        <v>0</v>
      </c>
      <c r="H144" s="40" t="s">
        <v>46</v>
      </c>
      <c r="I144" s="40">
        <f t="shared" si="18"/>
        <v>0</v>
      </c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3"/>
      <c r="AQ144" s="3"/>
      <c r="AR144" s="3"/>
    </row>
    <row r="145" s="4" customFormat="1" ht="18.95" customHeight="1" spans="1:41">
      <c r="A145" s="41"/>
      <c r="B145" s="32"/>
      <c r="C145" s="42"/>
      <c r="D145" s="47"/>
      <c r="E145" s="43"/>
      <c r="F145" s="49"/>
      <c r="G145" s="45"/>
      <c r="H145" s="46" t="s">
        <v>47</v>
      </c>
      <c r="I145" s="46">
        <f t="shared" si="18"/>
        <v>0</v>
      </c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</row>
    <row r="146" s="91" customFormat="1" ht="18.95" customHeight="1" spans="1:44">
      <c r="A146" s="33">
        <v>63</v>
      </c>
      <c r="B146" s="32"/>
      <c r="C146" s="35"/>
      <c r="D146" s="47"/>
      <c r="E146" s="37"/>
      <c r="F146" s="48" t="s">
        <v>45</v>
      </c>
      <c r="G146" s="39">
        <f t="shared" si="27"/>
        <v>0</v>
      </c>
      <c r="H146" s="40" t="s">
        <v>46</v>
      </c>
      <c r="I146" s="40">
        <f t="shared" si="18"/>
        <v>0</v>
      </c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3"/>
      <c r="AQ146" s="3"/>
      <c r="AR146" s="3"/>
    </row>
    <row r="147" s="4" customFormat="1" ht="18.95" customHeight="1" spans="1:41">
      <c r="A147" s="41"/>
      <c r="B147" s="32"/>
      <c r="C147" s="42"/>
      <c r="D147" s="47"/>
      <c r="E147" s="43"/>
      <c r="F147" s="49"/>
      <c r="G147" s="45"/>
      <c r="H147" s="46" t="s">
        <v>47</v>
      </c>
      <c r="I147" s="46">
        <f t="shared" si="18"/>
        <v>0</v>
      </c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</row>
    <row r="148" s="91" customFormat="1" ht="18.95" customHeight="1" spans="1:44">
      <c r="A148" s="33">
        <v>64</v>
      </c>
      <c r="B148" s="32"/>
      <c r="C148" s="35"/>
      <c r="D148" s="47"/>
      <c r="E148" s="37"/>
      <c r="F148" s="48" t="s">
        <v>45</v>
      </c>
      <c r="G148" s="39">
        <f t="shared" si="27"/>
        <v>0</v>
      </c>
      <c r="H148" s="40" t="s">
        <v>46</v>
      </c>
      <c r="I148" s="40">
        <f t="shared" si="18"/>
        <v>0</v>
      </c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3"/>
      <c r="AQ148" s="3"/>
      <c r="AR148" s="3"/>
    </row>
    <row r="149" s="4" customFormat="1" ht="18.95" customHeight="1" spans="1:41">
      <c r="A149" s="41"/>
      <c r="B149" s="32"/>
      <c r="C149" s="42"/>
      <c r="D149" s="47"/>
      <c r="E149" s="43"/>
      <c r="F149" s="49"/>
      <c r="G149" s="45"/>
      <c r="H149" s="46" t="s">
        <v>47</v>
      </c>
      <c r="I149" s="46">
        <f t="shared" si="18"/>
        <v>0</v>
      </c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</row>
    <row r="150" s="91" customFormat="1" ht="18.95" customHeight="1" spans="1:44">
      <c r="A150" s="33">
        <v>65</v>
      </c>
      <c r="B150" s="32"/>
      <c r="C150" s="35"/>
      <c r="D150" s="47"/>
      <c r="E150" s="37"/>
      <c r="F150" s="48" t="s">
        <v>45</v>
      </c>
      <c r="G150" s="39">
        <f t="shared" ref="G150:G154" si="28">E150+I150-I151</f>
        <v>0</v>
      </c>
      <c r="H150" s="40" t="s">
        <v>46</v>
      </c>
      <c r="I150" s="40">
        <f t="shared" si="18"/>
        <v>0</v>
      </c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3"/>
      <c r="AQ150" s="3"/>
      <c r="AR150" s="3"/>
    </row>
    <row r="151" s="4" customFormat="1" ht="18.95" customHeight="1" spans="1:41">
      <c r="A151" s="41"/>
      <c r="B151" s="32"/>
      <c r="C151" s="42"/>
      <c r="D151" s="47"/>
      <c r="E151" s="43"/>
      <c r="F151" s="49"/>
      <c r="G151" s="45"/>
      <c r="H151" s="46" t="s">
        <v>47</v>
      </c>
      <c r="I151" s="46">
        <f t="shared" si="18"/>
        <v>0</v>
      </c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</row>
    <row r="152" s="91" customFormat="1" ht="18.95" customHeight="1" spans="1:44">
      <c r="A152" s="33">
        <v>66</v>
      </c>
      <c r="B152" s="32"/>
      <c r="C152" s="35"/>
      <c r="D152" s="47"/>
      <c r="E152" s="37"/>
      <c r="F152" s="48" t="s">
        <v>45</v>
      </c>
      <c r="G152" s="39">
        <f t="shared" si="28"/>
        <v>0</v>
      </c>
      <c r="H152" s="40" t="s">
        <v>46</v>
      </c>
      <c r="I152" s="40">
        <f t="shared" si="18"/>
        <v>0</v>
      </c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3"/>
      <c r="AQ152" s="3"/>
      <c r="AR152" s="3"/>
    </row>
    <row r="153" s="4" customFormat="1" ht="18.95" customHeight="1" spans="1:41">
      <c r="A153" s="41"/>
      <c r="B153" s="32"/>
      <c r="C153" s="42"/>
      <c r="D153" s="47"/>
      <c r="E153" s="43"/>
      <c r="F153" s="49"/>
      <c r="G153" s="45"/>
      <c r="H153" s="46" t="s">
        <v>47</v>
      </c>
      <c r="I153" s="46">
        <f t="shared" si="18"/>
        <v>0</v>
      </c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</row>
    <row r="154" s="91" customFormat="1" ht="18.95" customHeight="1" spans="1:44">
      <c r="A154" s="33">
        <v>67</v>
      </c>
      <c r="B154" s="125"/>
      <c r="C154" s="35"/>
      <c r="D154" s="47"/>
      <c r="E154" s="37"/>
      <c r="F154" s="48" t="s">
        <v>45</v>
      </c>
      <c r="G154" s="39">
        <f t="shared" si="28"/>
        <v>0</v>
      </c>
      <c r="H154" s="40" t="s">
        <v>46</v>
      </c>
      <c r="I154" s="40">
        <f t="shared" ref="I154:I199" si="29">SUM(J154:AO154)</f>
        <v>0</v>
      </c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3"/>
      <c r="AQ154" s="3"/>
      <c r="AR154" s="3"/>
    </row>
    <row r="155" s="4" customFormat="1" ht="18.95" customHeight="1" spans="1:41">
      <c r="A155" s="41"/>
      <c r="B155" s="125"/>
      <c r="C155" s="42"/>
      <c r="D155" s="47"/>
      <c r="E155" s="43"/>
      <c r="F155" s="49"/>
      <c r="G155" s="45"/>
      <c r="H155" s="46" t="s">
        <v>47</v>
      </c>
      <c r="I155" s="46">
        <f t="shared" si="29"/>
        <v>0</v>
      </c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</row>
    <row r="156" s="91" customFormat="1" ht="18.95" customHeight="1" spans="1:44">
      <c r="A156" s="33">
        <v>68</v>
      </c>
      <c r="B156" s="125"/>
      <c r="C156" s="35"/>
      <c r="D156" s="47"/>
      <c r="E156" s="37"/>
      <c r="F156" s="48" t="s">
        <v>45</v>
      </c>
      <c r="G156" s="39">
        <f t="shared" ref="G156:G160" si="30">E156+I156-I157</f>
        <v>0</v>
      </c>
      <c r="H156" s="40" t="s">
        <v>46</v>
      </c>
      <c r="I156" s="40">
        <f t="shared" si="29"/>
        <v>0</v>
      </c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3"/>
      <c r="AQ156" s="3"/>
      <c r="AR156" s="3"/>
    </row>
    <row r="157" s="4" customFormat="1" ht="18.95" customHeight="1" spans="1:41">
      <c r="A157" s="41"/>
      <c r="B157" s="125"/>
      <c r="C157" s="42"/>
      <c r="D157" s="47"/>
      <c r="E157" s="43"/>
      <c r="F157" s="49"/>
      <c r="G157" s="45"/>
      <c r="H157" s="46" t="s">
        <v>47</v>
      </c>
      <c r="I157" s="46">
        <f t="shared" si="29"/>
        <v>0</v>
      </c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</row>
    <row r="158" s="91" customFormat="1" ht="18.95" customHeight="1" spans="1:44">
      <c r="A158" s="33">
        <v>69</v>
      </c>
      <c r="B158" s="125"/>
      <c r="C158" s="35"/>
      <c r="D158" s="47"/>
      <c r="E158" s="37"/>
      <c r="F158" s="48" t="s">
        <v>45</v>
      </c>
      <c r="G158" s="39">
        <f t="shared" si="30"/>
        <v>0</v>
      </c>
      <c r="H158" s="40" t="s">
        <v>46</v>
      </c>
      <c r="I158" s="40">
        <f t="shared" si="29"/>
        <v>0</v>
      </c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3"/>
      <c r="AQ158" s="3"/>
      <c r="AR158" s="3"/>
    </row>
    <row r="159" s="4" customFormat="1" ht="18.95" customHeight="1" spans="1:41">
      <c r="A159" s="41"/>
      <c r="B159" s="125"/>
      <c r="C159" s="42"/>
      <c r="D159" s="47"/>
      <c r="E159" s="43"/>
      <c r="F159" s="49"/>
      <c r="G159" s="45"/>
      <c r="H159" s="46" t="s">
        <v>47</v>
      </c>
      <c r="I159" s="46">
        <f t="shared" si="29"/>
        <v>0</v>
      </c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</row>
    <row r="160" s="91" customFormat="1" ht="18.95" customHeight="1" spans="1:44">
      <c r="A160" s="33">
        <v>70</v>
      </c>
      <c r="B160" s="125"/>
      <c r="C160" s="35"/>
      <c r="D160" s="47"/>
      <c r="E160" s="37"/>
      <c r="F160" s="48" t="s">
        <v>45</v>
      </c>
      <c r="G160" s="39">
        <f t="shared" si="30"/>
        <v>0</v>
      </c>
      <c r="H160" s="40" t="s">
        <v>46</v>
      </c>
      <c r="I160" s="40">
        <f t="shared" si="29"/>
        <v>0</v>
      </c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3"/>
      <c r="AQ160" s="3"/>
      <c r="AR160" s="3"/>
    </row>
    <row r="161" s="4" customFormat="1" ht="18.95" customHeight="1" spans="1:41">
      <c r="A161" s="41"/>
      <c r="B161" s="125"/>
      <c r="C161" s="42"/>
      <c r="D161" s="47"/>
      <c r="E161" s="43"/>
      <c r="F161" s="49"/>
      <c r="G161" s="45"/>
      <c r="H161" s="46" t="s">
        <v>47</v>
      </c>
      <c r="I161" s="46">
        <f t="shared" si="29"/>
        <v>0</v>
      </c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</row>
    <row r="162" s="91" customFormat="1" ht="18.95" customHeight="1" spans="1:44">
      <c r="A162" s="33">
        <v>71</v>
      </c>
      <c r="B162" s="32"/>
      <c r="C162" s="35"/>
      <c r="D162" s="47"/>
      <c r="E162" s="37"/>
      <c r="F162" s="48" t="s">
        <v>45</v>
      </c>
      <c r="G162" s="39">
        <f t="shared" ref="G162:G166" si="31">E162+I162-I163</f>
        <v>0</v>
      </c>
      <c r="H162" s="40" t="s">
        <v>46</v>
      </c>
      <c r="I162" s="40">
        <f t="shared" si="29"/>
        <v>0</v>
      </c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3"/>
      <c r="AQ162" s="3"/>
      <c r="AR162" s="3"/>
    </row>
    <row r="163" s="4" customFormat="1" ht="18.95" customHeight="1" spans="1:41">
      <c r="A163" s="41"/>
      <c r="B163" s="32"/>
      <c r="C163" s="42"/>
      <c r="D163" s="47"/>
      <c r="E163" s="43"/>
      <c r="F163" s="49"/>
      <c r="G163" s="45"/>
      <c r="H163" s="46" t="s">
        <v>47</v>
      </c>
      <c r="I163" s="46">
        <f t="shared" si="29"/>
        <v>0</v>
      </c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</row>
    <row r="164" s="3" customFormat="1" ht="18.95" customHeight="1" spans="1:41">
      <c r="A164" s="33">
        <v>72</v>
      </c>
      <c r="B164" s="32"/>
      <c r="C164" s="35"/>
      <c r="D164" s="47"/>
      <c r="E164" s="37"/>
      <c r="F164" s="48" t="s">
        <v>45</v>
      </c>
      <c r="G164" s="39">
        <f t="shared" si="31"/>
        <v>0</v>
      </c>
      <c r="H164" s="40" t="s">
        <v>46</v>
      </c>
      <c r="I164" s="40">
        <f t="shared" si="29"/>
        <v>0</v>
      </c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</row>
    <row r="165" s="4" customFormat="1" ht="18.95" customHeight="1" spans="1:41">
      <c r="A165" s="41"/>
      <c r="B165" s="32"/>
      <c r="C165" s="42"/>
      <c r="D165" s="47"/>
      <c r="E165" s="43"/>
      <c r="F165" s="49"/>
      <c r="G165" s="45"/>
      <c r="H165" s="46" t="s">
        <v>47</v>
      </c>
      <c r="I165" s="46">
        <f t="shared" si="29"/>
        <v>0</v>
      </c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</row>
    <row r="166" s="3" customFormat="1" ht="18.95" customHeight="1" spans="1:41">
      <c r="A166" s="33">
        <v>73</v>
      </c>
      <c r="B166" s="32"/>
      <c r="C166" s="35"/>
      <c r="D166" s="47"/>
      <c r="E166" s="37"/>
      <c r="F166" s="48" t="s">
        <v>45</v>
      </c>
      <c r="G166" s="39">
        <f t="shared" si="31"/>
        <v>0</v>
      </c>
      <c r="H166" s="40" t="s">
        <v>46</v>
      </c>
      <c r="I166" s="40">
        <f t="shared" si="29"/>
        <v>0</v>
      </c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</row>
    <row r="167" s="4" customFormat="1" ht="18.95" customHeight="1" spans="1:41">
      <c r="A167" s="41"/>
      <c r="B167" s="32"/>
      <c r="C167" s="42"/>
      <c r="D167" s="47"/>
      <c r="E167" s="43"/>
      <c r="F167" s="49"/>
      <c r="G167" s="45"/>
      <c r="H167" s="46" t="s">
        <v>47</v>
      </c>
      <c r="I167" s="46">
        <f t="shared" si="29"/>
        <v>0</v>
      </c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</row>
    <row r="168" s="3" customFormat="1" ht="18.95" customHeight="1" spans="1:41">
      <c r="A168" s="33">
        <v>74</v>
      </c>
      <c r="B168" s="32"/>
      <c r="C168" s="35"/>
      <c r="D168" s="47"/>
      <c r="E168" s="37"/>
      <c r="F168" s="48" t="s">
        <v>45</v>
      </c>
      <c r="G168" s="39">
        <f t="shared" ref="G168:G172" si="32">E168+I168-I169</f>
        <v>0</v>
      </c>
      <c r="H168" s="40" t="s">
        <v>46</v>
      </c>
      <c r="I168" s="40">
        <f t="shared" si="29"/>
        <v>0</v>
      </c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</row>
    <row r="169" s="4" customFormat="1" ht="18.95" customHeight="1" spans="1:41">
      <c r="A169" s="41"/>
      <c r="B169" s="32"/>
      <c r="C169" s="42"/>
      <c r="D169" s="47"/>
      <c r="E169" s="43"/>
      <c r="F169" s="49"/>
      <c r="G169" s="45"/>
      <c r="H169" s="46" t="s">
        <v>47</v>
      </c>
      <c r="I169" s="46">
        <f t="shared" si="29"/>
        <v>0</v>
      </c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</row>
    <row r="170" s="3" customFormat="1" ht="18.95" customHeight="1" spans="1:41">
      <c r="A170" s="33">
        <v>75</v>
      </c>
      <c r="B170" s="32"/>
      <c r="C170" s="35"/>
      <c r="D170" s="47"/>
      <c r="E170" s="37"/>
      <c r="F170" s="48" t="s">
        <v>45</v>
      </c>
      <c r="G170" s="39">
        <f t="shared" si="32"/>
        <v>0</v>
      </c>
      <c r="H170" s="40" t="s">
        <v>46</v>
      </c>
      <c r="I170" s="40">
        <f t="shared" si="29"/>
        <v>0</v>
      </c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</row>
    <row r="171" s="4" customFormat="1" ht="18.95" customHeight="1" spans="1:41">
      <c r="A171" s="41"/>
      <c r="B171" s="32"/>
      <c r="C171" s="42"/>
      <c r="D171" s="47"/>
      <c r="E171" s="43"/>
      <c r="F171" s="49"/>
      <c r="G171" s="45"/>
      <c r="H171" s="46" t="s">
        <v>47</v>
      </c>
      <c r="I171" s="46">
        <f t="shared" si="29"/>
        <v>0</v>
      </c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</row>
    <row r="172" s="3" customFormat="1" ht="18.95" customHeight="1" spans="1:41">
      <c r="A172" s="33">
        <v>76</v>
      </c>
      <c r="B172" s="32"/>
      <c r="C172" s="35"/>
      <c r="D172" s="47"/>
      <c r="E172" s="37"/>
      <c r="F172" s="48" t="s">
        <v>45</v>
      </c>
      <c r="G172" s="39">
        <f t="shared" si="32"/>
        <v>0</v>
      </c>
      <c r="H172" s="40" t="s">
        <v>46</v>
      </c>
      <c r="I172" s="40">
        <f t="shared" si="29"/>
        <v>0</v>
      </c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</row>
    <row r="173" s="4" customFormat="1" ht="18.95" customHeight="1" spans="1:41">
      <c r="A173" s="41"/>
      <c r="B173" s="32"/>
      <c r="C173" s="42"/>
      <c r="D173" s="47"/>
      <c r="E173" s="43"/>
      <c r="F173" s="49"/>
      <c r="G173" s="45"/>
      <c r="H173" s="46" t="s">
        <v>47</v>
      </c>
      <c r="I173" s="46">
        <f t="shared" si="29"/>
        <v>0</v>
      </c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</row>
    <row r="174" s="91" customFormat="1" ht="18.95" customHeight="1" spans="1:44">
      <c r="A174" s="33">
        <v>77</v>
      </c>
      <c r="B174" s="32"/>
      <c r="C174" s="35"/>
      <c r="D174" s="47"/>
      <c r="E174" s="37"/>
      <c r="F174" s="48" t="s">
        <v>45</v>
      </c>
      <c r="G174" s="39">
        <f t="shared" ref="G174:G178" si="33">E174+I174-I175</f>
        <v>0</v>
      </c>
      <c r="H174" s="40" t="s">
        <v>46</v>
      </c>
      <c r="I174" s="40">
        <f t="shared" si="29"/>
        <v>0</v>
      </c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3"/>
      <c r="AQ174" s="3"/>
      <c r="AR174" s="3"/>
    </row>
    <row r="175" s="4" customFormat="1" ht="18.95" customHeight="1" spans="1:41">
      <c r="A175" s="41"/>
      <c r="B175" s="32"/>
      <c r="C175" s="42"/>
      <c r="D175" s="47"/>
      <c r="E175" s="43"/>
      <c r="F175" s="49"/>
      <c r="G175" s="45"/>
      <c r="H175" s="46" t="s">
        <v>47</v>
      </c>
      <c r="I175" s="46">
        <f t="shared" si="29"/>
        <v>0</v>
      </c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</row>
    <row r="176" s="91" customFormat="1" ht="18.95" customHeight="1" spans="1:44">
      <c r="A176" s="33">
        <v>78</v>
      </c>
      <c r="B176" s="32"/>
      <c r="C176" s="35"/>
      <c r="D176" s="47"/>
      <c r="E176" s="37"/>
      <c r="F176" s="48" t="s">
        <v>45</v>
      </c>
      <c r="G176" s="39">
        <f t="shared" si="33"/>
        <v>0</v>
      </c>
      <c r="H176" s="40" t="s">
        <v>46</v>
      </c>
      <c r="I176" s="40">
        <f t="shared" si="29"/>
        <v>0</v>
      </c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3"/>
      <c r="AQ176" s="3"/>
      <c r="AR176" s="3"/>
    </row>
    <row r="177" s="4" customFormat="1" ht="18.95" customHeight="1" spans="1:41">
      <c r="A177" s="41"/>
      <c r="B177" s="32"/>
      <c r="C177" s="42"/>
      <c r="D177" s="47"/>
      <c r="E177" s="43"/>
      <c r="F177" s="49"/>
      <c r="G177" s="45"/>
      <c r="H177" s="46" t="s">
        <v>47</v>
      </c>
      <c r="I177" s="46">
        <f t="shared" si="29"/>
        <v>0</v>
      </c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</row>
    <row r="178" s="91" customFormat="1" ht="18.95" customHeight="1" spans="1:44">
      <c r="A178" s="33">
        <v>79</v>
      </c>
      <c r="B178" s="32"/>
      <c r="C178" s="35"/>
      <c r="D178" s="47"/>
      <c r="E178" s="37"/>
      <c r="F178" s="48" t="s">
        <v>45</v>
      </c>
      <c r="G178" s="39">
        <f t="shared" si="33"/>
        <v>0</v>
      </c>
      <c r="H178" s="40" t="s">
        <v>46</v>
      </c>
      <c r="I178" s="40">
        <f t="shared" si="29"/>
        <v>0</v>
      </c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3"/>
      <c r="AQ178" s="3"/>
      <c r="AR178" s="3"/>
    </row>
    <row r="179" s="4" customFormat="1" ht="18.95" customHeight="1" spans="1:41">
      <c r="A179" s="41"/>
      <c r="B179" s="32"/>
      <c r="C179" s="42"/>
      <c r="D179" s="47"/>
      <c r="E179" s="43"/>
      <c r="F179" s="49"/>
      <c r="G179" s="45"/>
      <c r="H179" s="46" t="s">
        <v>47</v>
      </c>
      <c r="I179" s="46">
        <f t="shared" si="29"/>
        <v>0</v>
      </c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</row>
    <row r="180" s="91" customFormat="1" ht="18.95" customHeight="1" spans="1:44">
      <c r="A180" s="33">
        <v>80</v>
      </c>
      <c r="B180" s="125"/>
      <c r="C180" s="35"/>
      <c r="D180" s="47"/>
      <c r="E180" s="37"/>
      <c r="F180" s="48" t="s">
        <v>45</v>
      </c>
      <c r="G180" s="39">
        <f t="shared" ref="G180:G184" si="34">E180+I180-I181</f>
        <v>0</v>
      </c>
      <c r="H180" s="40" t="s">
        <v>46</v>
      </c>
      <c r="I180" s="40">
        <f t="shared" si="29"/>
        <v>0</v>
      </c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3"/>
      <c r="AQ180" s="3"/>
      <c r="AR180" s="3"/>
    </row>
    <row r="181" s="4" customFormat="1" ht="18.95" customHeight="1" spans="1:41">
      <c r="A181" s="41"/>
      <c r="B181" s="125"/>
      <c r="C181" s="42"/>
      <c r="D181" s="47"/>
      <c r="E181" s="43"/>
      <c r="F181" s="49"/>
      <c r="G181" s="45"/>
      <c r="H181" s="46" t="s">
        <v>47</v>
      </c>
      <c r="I181" s="46">
        <f t="shared" si="29"/>
        <v>0</v>
      </c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</row>
    <row r="182" s="91" customFormat="1" ht="18.95" customHeight="1" spans="1:44">
      <c r="A182" s="33">
        <v>81</v>
      </c>
      <c r="B182" s="125"/>
      <c r="C182" s="35"/>
      <c r="D182" s="47"/>
      <c r="E182" s="37"/>
      <c r="F182" s="48" t="s">
        <v>45</v>
      </c>
      <c r="G182" s="39">
        <f t="shared" si="34"/>
        <v>0</v>
      </c>
      <c r="H182" s="40" t="s">
        <v>46</v>
      </c>
      <c r="I182" s="40">
        <f t="shared" si="29"/>
        <v>0</v>
      </c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3"/>
      <c r="AQ182" s="3"/>
      <c r="AR182" s="3"/>
    </row>
    <row r="183" s="4" customFormat="1" ht="18.95" customHeight="1" spans="1:41">
      <c r="A183" s="41"/>
      <c r="B183" s="125"/>
      <c r="C183" s="42"/>
      <c r="D183" s="47"/>
      <c r="E183" s="43"/>
      <c r="F183" s="49"/>
      <c r="G183" s="45"/>
      <c r="H183" s="46" t="s">
        <v>47</v>
      </c>
      <c r="I183" s="46">
        <f t="shared" si="29"/>
        <v>0</v>
      </c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</row>
    <row r="184" s="91" customFormat="1" ht="18.95" customHeight="1" spans="1:44">
      <c r="A184" s="33">
        <v>82</v>
      </c>
      <c r="B184" s="125"/>
      <c r="C184" s="35"/>
      <c r="D184" s="47"/>
      <c r="E184" s="37"/>
      <c r="F184" s="48" t="s">
        <v>45</v>
      </c>
      <c r="G184" s="39">
        <f t="shared" si="34"/>
        <v>0</v>
      </c>
      <c r="H184" s="40" t="s">
        <v>46</v>
      </c>
      <c r="I184" s="40">
        <f t="shared" si="29"/>
        <v>0</v>
      </c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3"/>
      <c r="AQ184" s="3"/>
      <c r="AR184" s="3"/>
    </row>
    <row r="185" s="4" customFormat="1" ht="18.95" customHeight="1" spans="1:41">
      <c r="A185" s="41"/>
      <c r="B185" s="125"/>
      <c r="C185" s="42"/>
      <c r="D185" s="47"/>
      <c r="E185" s="43"/>
      <c r="F185" s="49"/>
      <c r="G185" s="45"/>
      <c r="H185" s="46" t="s">
        <v>47</v>
      </c>
      <c r="I185" s="46">
        <f t="shared" si="29"/>
        <v>0</v>
      </c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</row>
    <row r="186" s="91" customFormat="1" ht="18.95" customHeight="1" spans="1:44">
      <c r="A186" s="33">
        <v>83</v>
      </c>
      <c r="B186" s="125"/>
      <c r="C186" s="35"/>
      <c r="D186" s="47"/>
      <c r="E186" s="37"/>
      <c r="F186" s="48" t="s">
        <v>45</v>
      </c>
      <c r="G186" s="39">
        <f t="shared" ref="G186:G190" si="35">E186+I186-I187</f>
        <v>0</v>
      </c>
      <c r="H186" s="40" t="s">
        <v>46</v>
      </c>
      <c r="I186" s="40">
        <f t="shared" si="29"/>
        <v>0</v>
      </c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3"/>
      <c r="AQ186" s="3"/>
      <c r="AR186" s="3"/>
    </row>
    <row r="187" s="4" customFormat="1" ht="18.95" customHeight="1" spans="1:41">
      <c r="A187" s="41"/>
      <c r="B187" s="125"/>
      <c r="C187" s="42"/>
      <c r="D187" s="47"/>
      <c r="E187" s="43"/>
      <c r="F187" s="49"/>
      <c r="G187" s="45"/>
      <c r="H187" s="46" t="s">
        <v>47</v>
      </c>
      <c r="I187" s="46">
        <f t="shared" si="29"/>
        <v>0</v>
      </c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</row>
    <row r="188" s="91" customFormat="1" ht="18.95" customHeight="1" spans="1:44">
      <c r="A188" s="33">
        <v>84</v>
      </c>
      <c r="B188" s="32"/>
      <c r="C188" s="35"/>
      <c r="D188" s="47"/>
      <c r="E188" s="37"/>
      <c r="F188" s="48" t="s">
        <v>45</v>
      </c>
      <c r="G188" s="39">
        <f t="shared" si="35"/>
        <v>0</v>
      </c>
      <c r="H188" s="40" t="s">
        <v>46</v>
      </c>
      <c r="I188" s="40">
        <f t="shared" si="29"/>
        <v>0</v>
      </c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3"/>
      <c r="AQ188" s="3"/>
      <c r="AR188" s="3"/>
    </row>
    <row r="189" s="4" customFormat="1" ht="18.95" customHeight="1" spans="1:41">
      <c r="A189" s="41"/>
      <c r="B189" s="32"/>
      <c r="C189" s="42"/>
      <c r="D189" s="47"/>
      <c r="E189" s="43"/>
      <c r="F189" s="49"/>
      <c r="G189" s="45"/>
      <c r="H189" s="46" t="s">
        <v>47</v>
      </c>
      <c r="I189" s="46">
        <f t="shared" si="29"/>
        <v>0</v>
      </c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</row>
    <row r="190" s="3" customFormat="1" ht="18.95" customHeight="1" spans="1:41">
      <c r="A190" s="33">
        <v>85</v>
      </c>
      <c r="B190" s="32"/>
      <c r="C190" s="35"/>
      <c r="D190" s="47"/>
      <c r="E190" s="37"/>
      <c r="F190" s="48" t="s">
        <v>45</v>
      </c>
      <c r="G190" s="39">
        <f t="shared" si="35"/>
        <v>0</v>
      </c>
      <c r="H190" s="40" t="s">
        <v>46</v>
      </c>
      <c r="I190" s="40">
        <f t="shared" si="29"/>
        <v>0</v>
      </c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</row>
    <row r="191" s="4" customFormat="1" ht="18.95" customHeight="1" spans="1:41">
      <c r="A191" s="41"/>
      <c r="B191" s="32"/>
      <c r="C191" s="42"/>
      <c r="D191" s="47"/>
      <c r="E191" s="43"/>
      <c r="F191" s="49"/>
      <c r="G191" s="45"/>
      <c r="H191" s="46" t="s">
        <v>47</v>
      </c>
      <c r="I191" s="46">
        <f t="shared" si="29"/>
        <v>0</v>
      </c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</row>
    <row r="192" s="3" customFormat="1" ht="18.95" customHeight="1" spans="1:41">
      <c r="A192" s="33">
        <v>86</v>
      </c>
      <c r="B192" s="32"/>
      <c r="C192" s="35"/>
      <c r="D192" s="47"/>
      <c r="E192" s="37"/>
      <c r="F192" s="48" t="s">
        <v>45</v>
      </c>
      <c r="G192" s="39">
        <f t="shared" ref="G192:G196" si="36">E192+I192-I193</f>
        <v>0</v>
      </c>
      <c r="H192" s="40" t="s">
        <v>46</v>
      </c>
      <c r="I192" s="40">
        <f t="shared" si="29"/>
        <v>0</v>
      </c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</row>
    <row r="193" s="4" customFormat="1" ht="18.95" customHeight="1" spans="1:41">
      <c r="A193" s="41"/>
      <c r="B193" s="32"/>
      <c r="C193" s="42"/>
      <c r="D193" s="47"/>
      <c r="E193" s="43"/>
      <c r="F193" s="49"/>
      <c r="G193" s="45"/>
      <c r="H193" s="46" t="s">
        <v>47</v>
      </c>
      <c r="I193" s="46">
        <f t="shared" si="29"/>
        <v>0</v>
      </c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</row>
    <row r="194" s="3" customFormat="1" ht="18.95" customHeight="1" spans="1:41">
      <c r="A194" s="33">
        <v>87</v>
      </c>
      <c r="B194" s="32"/>
      <c r="C194" s="35"/>
      <c r="D194" s="47"/>
      <c r="E194" s="37"/>
      <c r="F194" s="48" t="s">
        <v>45</v>
      </c>
      <c r="G194" s="39">
        <f t="shared" si="36"/>
        <v>0</v>
      </c>
      <c r="H194" s="40" t="s">
        <v>46</v>
      </c>
      <c r="I194" s="40">
        <f t="shared" si="29"/>
        <v>0</v>
      </c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</row>
    <row r="195" s="4" customFormat="1" ht="18.95" customHeight="1" spans="1:41">
      <c r="A195" s="41"/>
      <c r="B195" s="32"/>
      <c r="C195" s="42"/>
      <c r="D195" s="47"/>
      <c r="E195" s="43"/>
      <c r="F195" s="49"/>
      <c r="G195" s="45"/>
      <c r="H195" s="46" t="s">
        <v>47</v>
      </c>
      <c r="I195" s="46">
        <f t="shared" si="29"/>
        <v>0</v>
      </c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</row>
    <row r="196" s="3" customFormat="1" ht="18.95" customHeight="1" spans="1:41">
      <c r="A196" s="33">
        <v>88</v>
      </c>
      <c r="B196" s="32"/>
      <c r="C196" s="35"/>
      <c r="D196" s="47"/>
      <c r="E196" s="37"/>
      <c r="F196" s="48" t="s">
        <v>45</v>
      </c>
      <c r="G196" s="39">
        <f t="shared" si="36"/>
        <v>0</v>
      </c>
      <c r="H196" s="40" t="s">
        <v>46</v>
      </c>
      <c r="I196" s="40">
        <f t="shared" si="29"/>
        <v>0</v>
      </c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</row>
    <row r="197" s="4" customFormat="1" ht="18.95" customHeight="1" spans="1:41">
      <c r="A197" s="41"/>
      <c r="B197" s="32"/>
      <c r="C197" s="42"/>
      <c r="D197" s="47"/>
      <c r="E197" s="43"/>
      <c r="F197" s="49"/>
      <c r="G197" s="45"/>
      <c r="H197" s="46" t="s">
        <v>47</v>
      </c>
      <c r="I197" s="46">
        <f t="shared" si="29"/>
        <v>0</v>
      </c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</row>
    <row r="198" s="3" customFormat="1" ht="18.95" customHeight="1" spans="1:41">
      <c r="A198" s="33">
        <v>89</v>
      </c>
      <c r="B198" s="32"/>
      <c r="C198" s="35"/>
      <c r="D198" s="47"/>
      <c r="E198" s="37"/>
      <c r="F198" s="48" t="s">
        <v>45</v>
      </c>
      <c r="G198" s="39">
        <f>E198+I198-I199</f>
        <v>0</v>
      </c>
      <c r="H198" s="40" t="s">
        <v>46</v>
      </c>
      <c r="I198" s="40">
        <f t="shared" si="29"/>
        <v>0</v>
      </c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>
        <v>0</v>
      </c>
    </row>
    <row r="199" s="4" customFormat="1" ht="18.95" customHeight="1" spans="1:41">
      <c r="A199" s="41"/>
      <c r="B199" s="32"/>
      <c r="C199" s="42"/>
      <c r="D199" s="47"/>
      <c r="E199" s="43"/>
      <c r="F199" s="49"/>
      <c r="G199" s="45"/>
      <c r="H199" s="46" t="s">
        <v>47</v>
      </c>
      <c r="I199" s="46">
        <f t="shared" si="29"/>
        <v>0</v>
      </c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</row>
  </sheetData>
  <autoFilter ref="A4:AN199">
    <extLst/>
  </autoFilter>
  <mergeCells count="68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G154:G155"/>
    <mergeCell ref="G156:G157"/>
    <mergeCell ref="G158:G159"/>
    <mergeCell ref="G160:G161"/>
    <mergeCell ref="G162:G163"/>
    <mergeCell ref="G164:G165"/>
    <mergeCell ref="G166:G167"/>
    <mergeCell ref="G168:G169"/>
    <mergeCell ref="G170:G171"/>
    <mergeCell ref="G172:G173"/>
    <mergeCell ref="G174:G175"/>
    <mergeCell ref="G176:G177"/>
    <mergeCell ref="G178:G179"/>
    <mergeCell ref="G180:G181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</mergeCells>
  <conditionalFormatting sqref="G9:G10">
    <cfRule type="cellIs" dxfId="0" priority="2" operator="greaterThan">
      <formula>#REF!</formula>
    </cfRule>
  </conditionalFormatting>
  <conditionalFormatting sqref="G11:G12">
    <cfRule type="cellIs" dxfId="0" priority="7" operator="greaterThan">
      <formula>#REF!</formula>
    </cfRule>
  </conditionalFormatting>
  <conditionalFormatting sqref="G15:G16">
    <cfRule type="cellIs" dxfId="0" priority="1" operator="greaterThan">
      <formula>#REF!</formula>
    </cfRule>
  </conditionalFormatting>
  <conditionalFormatting sqref="G19:G20">
    <cfRule type="cellIs" dxfId="0" priority="11" operator="greaterThan">
      <formula>#REF!</formula>
    </cfRule>
  </conditionalFormatting>
  <conditionalFormatting sqref="G23:G24">
    <cfRule type="cellIs" dxfId="0" priority="3" operator="greaterThan">
      <formula>#REF!</formula>
    </cfRule>
  </conditionalFormatting>
  <conditionalFormatting sqref="G33:G35">
    <cfRule type="cellIs" dxfId="0" priority="4" operator="greaterThan">
      <formula>#REF!</formula>
    </cfRule>
  </conditionalFormatting>
  <conditionalFormatting sqref="G38:G39">
    <cfRule type="cellIs" dxfId="0" priority="8" operator="greaterThan">
      <formula>#REF!</formula>
    </cfRule>
  </conditionalFormatting>
  <conditionalFormatting sqref="G46:G47">
    <cfRule type="cellIs" dxfId="0" priority="6" operator="greaterThan">
      <formula>#REF!</formula>
    </cfRule>
  </conditionalFormatting>
  <conditionalFormatting sqref="G50:G51">
    <cfRule type="cellIs" dxfId="0" priority="5" operator="greaterThan">
      <formula>#REF!</formula>
    </cfRule>
  </conditionalFormatting>
  <conditionalFormatting sqref="G54:G61">
    <cfRule type="cellIs" dxfId="0" priority="19" operator="greaterThan">
      <formula>#REF!</formula>
    </cfRule>
  </conditionalFormatting>
  <conditionalFormatting sqref="G62:G83">
    <cfRule type="cellIs" dxfId="0" priority="18" operator="greaterThan">
      <formula>#REF!</formula>
    </cfRule>
  </conditionalFormatting>
  <conditionalFormatting sqref="G84:G91">
    <cfRule type="cellIs" dxfId="0" priority="17" operator="greaterThan">
      <formula>#REF!</formula>
    </cfRule>
  </conditionalFormatting>
  <conditionalFormatting sqref="G92:G113">
    <cfRule type="cellIs" dxfId="0" priority="16" operator="greaterThan">
      <formula>#REF!</formula>
    </cfRule>
  </conditionalFormatting>
  <conditionalFormatting sqref="G114:G121">
    <cfRule type="cellIs" dxfId="0" priority="15" operator="greaterThan">
      <formula>#REF!</formula>
    </cfRule>
  </conditionalFormatting>
  <conditionalFormatting sqref="G122:G143">
    <cfRule type="cellIs" dxfId="0" priority="14" operator="greaterThan">
      <formula>#REF!</formula>
    </cfRule>
  </conditionalFormatting>
  <conditionalFormatting sqref="G144:G151">
    <cfRule type="cellIs" dxfId="0" priority="13" operator="greaterThan">
      <formula>#REF!</formula>
    </cfRule>
  </conditionalFormatting>
  <conditionalFormatting sqref="G152:G173">
    <cfRule type="cellIs" dxfId="0" priority="12" operator="greaterThan">
      <formula>#REF!</formula>
    </cfRule>
  </conditionalFormatting>
  <conditionalFormatting sqref="G174:G177">
    <cfRule type="cellIs" dxfId="0" priority="10" operator="greaterThan">
      <formula>#REF!</formula>
    </cfRule>
  </conditionalFormatting>
  <conditionalFormatting sqref="G178:G199">
    <cfRule type="cellIs" dxfId="0" priority="9" operator="greaterThan">
      <formula>#REF!</formula>
    </cfRule>
  </conditionalFormatting>
  <conditionalFormatting sqref="G5:G8 G13:G14 G17:G18">
    <cfRule type="cellIs" dxfId="0" priority="21" operator="greaterThan">
      <formula>#REF!</formula>
    </cfRule>
  </conditionalFormatting>
  <conditionalFormatting sqref="G21:G22 G52:G53 G40:G45 G48:G49 G36:G37 G25:G32">
    <cfRule type="cellIs" dxfId="0" priority="20" operator="greaterThan">
      <formula>#REF!</formula>
    </cfRule>
  </conditionalFormatting>
  <hyperlinks>
    <hyperlink ref="A1:I1" location="总汇!A1" display="337/338型库存明细"/>
  </hyperlink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88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L26" sqref="L26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455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456</v>
      </c>
      <c r="C5" s="35" t="s">
        <v>457</v>
      </c>
      <c r="D5" s="47" t="s">
        <v>66</v>
      </c>
      <c r="E5" s="37">
        <v>3270</v>
      </c>
      <c r="F5" s="48" t="s">
        <v>45</v>
      </c>
      <c r="G5" s="39">
        <f t="shared" ref="G5:G9" si="0">E5+I5-I6</f>
        <v>3270</v>
      </c>
      <c r="H5" s="40" t="s">
        <v>46</v>
      </c>
      <c r="I5" s="40">
        <f t="shared" ref="I5:I68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456</v>
      </c>
      <c r="C7" s="35" t="s">
        <v>92</v>
      </c>
      <c r="D7" s="47" t="s">
        <v>44</v>
      </c>
      <c r="E7" s="37">
        <v>3686</v>
      </c>
      <c r="F7" s="48" t="s">
        <v>45</v>
      </c>
      <c r="G7" s="39">
        <f t="shared" si="0"/>
        <v>3686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456</v>
      </c>
      <c r="C9" s="35" t="s">
        <v>85</v>
      </c>
      <c r="D9" s="47" t="s">
        <v>44</v>
      </c>
      <c r="E9" s="37">
        <v>390</v>
      </c>
      <c r="F9" s="48" t="s">
        <v>45</v>
      </c>
      <c r="G9" s="39">
        <f t="shared" si="0"/>
        <v>390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456</v>
      </c>
      <c r="C11" s="35" t="s">
        <v>181</v>
      </c>
      <c r="D11" s="47" t="s">
        <v>44</v>
      </c>
      <c r="E11" s="37">
        <v>290</v>
      </c>
      <c r="F11" s="48" t="s">
        <v>45</v>
      </c>
      <c r="G11" s="39">
        <f t="shared" ref="G11:G15" si="2">E11+I11-I12</f>
        <v>290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456</v>
      </c>
      <c r="C13" s="35" t="s">
        <v>184</v>
      </c>
      <c r="D13" s="47" t="s">
        <v>44</v>
      </c>
      <c r="E13" s="37">
        <v>2380</v>
      </c>
      <c r="F13" s="48" t="s">
        <v>45</v>
      </c>
      <c r="G13" s="39">
        <f t="shared" si="2"/>
        <v>2380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456</v>
      </c>
      <c r="C15" s="35" t="s">
        <v>184</v>
      </c>
      <c r="D15" s="47" t="s">
        <v>48</v>
      </c>
      <c r="E15" s="37">
        <v>2238</v>
      </c>
      <c r="F15" s="48" t="s">
        <v>45</v>
      </c>
      <c r="G15" s="39">
        <f t="shared" si="2"/>
        <v>2238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456</v>
      </c>
      <c r="C17" s="35" t="s">
        <v>188</v>
      </c>
      <c r="D17" s="47" t="s">
        <v>44</v>
      </c>
      <c r="E17" s="37">
        <v>271</v>
      </c>
      <c r="F17" s="48" t="s">
        <v>45</v>
      </c>
      <c r="G17" s="39">
        <f t="shared" ref="G17:G21" si="3">E17+I17-I18</f>
        <v>271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458</v>
      </c>
      <c r="C19" s="35" t="s">
        <v>120</v>
      </c>
      <c r="D19" s="47" t="s">
        <v>48</v>
      </c>
      <c r="E19" s="37">
        <v>11000</v>
      </c>
      <c r="F19" s="48" t="s">
        <v>45</v>
      </c>
      <c r="G19" s="39">
        <f t="shared" si="3"/>
        <v>11000</v>
      </c>
      <c r="H19" s="40" t="s">
        <v>46</v>
      </c>
      <c r="I19" s="40">
        <f t="shared" si="1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458</v>
      </c>
      <c r="C21" s="35" t="s">
        <v>231</v>
      </c>
      <c r="D21" s="47" t="s">
        <v>44</v>
      </c>
      <c r="E21" s="37">
        <v>1138</v>
      </c>
      <c r="F21" s="48" t="s">
        <v>45</v>
      </c>
      <c r="G21" s="39">
        <f t="shared" si="3"/>
        <v>1138</v>
      </c>
      <c r="H21" s="40" t="s">
        <v>46</v>
      </c>
      <c r="I21" s="40">
        <f t="shared" si="1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/>
      <c r="C23" s="35"/>
      <c r="D23" s="47"/>
      <c r="E23" s="37">
        <v>0</v>
      </c>
      <c r="F23" s="48" t="s">
        <v>45</v>
      </c>
      <c r="G23" s="39">
        <f t="shared" ref="G23:G27" si="4">E23+I23-I24</f>
        <v>0</v>
      </c>
      <c r="H23" s="40" t="s">
        <v>46</v>
      </c>
      <c r="I23" s="40">
        <f t="shared" si="1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3" customFormat="1" ht="18.95" customHeight="1" spans="1:41">
      <c r="A25" s="33">
        <v>11</v>
      </c>
      <c r="B25" s="32"/>
      <c r="C25" s="35"/>
      <c r="D25" s="47"/>
      <c r="E25" s="37">
        <v>0</v>
      </c>
      <c r="F25" s="48" t="s">
        <v>45</v>
      </c>
      <c r="G25" s="39">
        <f t="shared" si="4"/>
        <v>0</v>
      </c>
      <c r="H25" s="40" t="s">
        <v>46</v>
      </c>
      <c r="I25" s="40">
        <f t="shared" si="1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3" customFormat="1" ht="18.95" customHeight="1" spans="1:41">
      <c r="A27" s="33">
        <v>12</v>
      </c>
      <c r="B27" s="32"/>
      <c r="C27" s="35"/>
      <c r="D27" s="47"/>
      <c r="E27" s="37"/>
      <c r="F27" s="48" t="s">
        <v>45</v>
      </c>
      <c r="G27" s="39">
        <f t="shared" si="4"/>
        <v>0</v>
      </c>
      <c r="H27" s="40" t="s">
        <v>46</v>
      </c>
      <c r="I27" s="40">
        <f t="shared" si="1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1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13</v>
      </c>
      <c r="B29" s="32"/>
      <c r="C29" s="35"/>
      <c r="D29" s="47"/>
      <c r="E29" s="37"/>
      <c r="F29" s="48" t="s">
        <v>45</v>
      </c>
      <c r="G29" s="39">
        <f t="shared" ref="G29:G33" si="5">E29+I29-I30</f>
        <v>0</v>
      </c>
      <c r="H29" s="40" t="s">
        <v>46</v>
      </c>
      <c r="I29" s="40">
        <f t="shared" si="1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1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14</v>
      </c>
      <c r="B31" s="32"/>
      <c r="C31" s="35"/>
      <c r="D31" s="47"/>
      <c r="E31" s="37"/>
      <c r="F31" s="48" t="s">
        <v>45</v>
      </c>
      <c r="G31" s="39">
        <f t="shared" si="5"/>
        <v>0</v>
      </c>
      <c r="H31" s="40" t="s">
        <v>46</v>
      </c>
      <c r="I31" s="40">
        <f t="shared" si="1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1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/>
      <c r="C33" s="35"/>
      <c r="D33" s="47"/>
      <c r="E33" s="37"/>
      <c r="F33" s="48" t="s">
        <v>45</v>
      </c>
      <c r="G33" s="39">
        <f t="shared" si="5"/>
        <v>0</v>
      </c>
      <c r="H33" s="40" t="s">
        <v>46</v>
      </c>
      <c r="I33" s="40">
        <f t="shared" si="1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1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16</v>
      </c>
      <c r="B35" s="32"/>
      <c r="C35" s="35"/>
      <c r="D35" s="47"/>
      <c r="E35" s="37"/>
      <c r="F35" s="48" t="s">
        <v>45</v>
      </c>
      <c r="G35" s="39">
        <f t="shared" ref="G35:G39" si="6">E35+I35-I36</f>
        <v>0</v>
      </c>
      <c r="H35" s="40" t="s">
        <v>46</v>
      </c>
      <c r="I35" s="40">
        <f t="shared" si="1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1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17</v>
      </c>
      <c r="B37" s="32"/>
      <c r="C37" s="35"/>
      <c r="D37" s="47"/>
      <c r="E37" s="37"/>
      <c r="F37" s="48" t="s">
        <v>45</v>
      </c>
      <c r="G37" s="39">
        <f t="shared" si="6"/>
        <v>0</v>
      </c>
      <c r="H37" s="40" t="s">
        <v>46</v>
      </c>
      <c r="I37" s="40">
        <f t="shared" si="1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1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18</v>
      </c>
      <c r="B39" s="32"/>
      <c r="C39" s="35"/>
      <c r="D39" s="47"/>
      <c r="E39" s="37"/>
      <c r="F39" s="48" t="s">
        <v>45</v>
      </c>
      <c r="G39" s="39">
        <f t="shared" si="6"/>
        <v>0</v>
      </c>
      <c r="H39" s="40" t="s">
        <v>46</v>
      </c>
      <c r="I39" s="40">
        <f t="shared" si="1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1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19</v>
      </c>
      <c r="B41" s="32"/>
      <c r="C41" s="35"/>
      <c r="D41" s="47"/>
      <c r="E41" s="37"/>
      <c r="F41" s="48" t="s">
        <v>45</v>
      </c>
      <c r="G41" s="39">
        <f t="shared" ref="G41:G45" si="7">E41+I41-I42</f>
        <v>0</v>
      </c>
      <c r="H41" s="40" t="s">
        <v>46</v>
      </c>
      <c r="I41" s="40">
        <f t="shared" si="1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1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32"/>
      <c r="C43" s="35"/>
      <c r="D43" s="47"/>
      <c r="E43" s="37"/>
      <c r="F43" s="48" t="s">
        <v>45</v>
      </c>
      <c r="G43" s="39">
        <f t="shared" si="7"/>
        <v>0</v>
      </c>
      <c r="H43" s="40" t="s">
        <v>46</v>
      </c>
      <c r="I43" s="40">
        <f t="shared" si="1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1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21</v>
      </c>
      <c r="B45" s="125"/>
      <c r="C45" s="35"/>
      <c r="D45" s="47"/>
      <c r="E45" s="37"/>
      <c r="F45" s="48" t="s">
        <v>45</v>
      </c>
      <c r="G45" s="39">
        <f t="shared" si="7"/>
        <v>0</v>
      </c>
      <c r="H45" s="40" t="s">
        <v>46</v>
      </c>
      <c r="I45" s="40">
        <f t="shared" si="1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125"/>
      <c r="C46" s="42"/>
      <c r="D46" s="47"/>
      <c r="E46" s="43"/>
      <c r="F46" s="49"/>
      <c r="G46" s="45"/>
      <c r="H46" s="46" t="s">
        <v>47</v>
      </c>
      <c r="I46" s="46">
        <f t="shared" si="1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22</v>
      </c>
      <c r="B47" s="125"/>
      <c r="C47" s="35"/>
      <c r="D47" s="47"/>
      <c r="E47" s="37"/>
      <c r="F47" s="48" t="s">
        <v>45</v>
      </c>
      <c r="G47" s="39">
        <f t="shared" ref="G47:G51" si="8">E47+I47-I48</f>
        <v>0</v>
      </c>
      <c r="H47" s="40" t="s">
        <v>46</v>
      </c>
      <c r="I47" s="40">
        <f t="shared" si="1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125"/>
      <c r="C48" s="42"/>
      <c r="D48" s="47"/>
      <c r="E48" s="43"/>
      <c r="F48" s="49"/>
      <c r="G48" s="45"/>
      <c r="H48" s="46" t="s">
        <v>47</v>
      </c>
      <c r="I48" s="46">
        <f t="shared" si="1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23</v>
      </c>
      <c r="B49" s="125"/>
      <c r="C49" s="35"/>
      <c r="D49" s="47"/>
      <c r="E49" s="37"/>
      <c r="F49" s="48" t="s">
        <v>45</v>
      </c>
      <c r="G49" s="39">
        <f t="shared" si="8"/>
        <v>0</v>
      </c>
      <c r="H49" s="40" t="s">
        <v>46</v>
      </c>
      <c r="I49" s="40">
        <f t="shared" si="1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125"/>
      <c r="C50" s="42"/>
      <c r="D50" s="47"/>
      <c r="E50" s="43"/>
      <c r="F50" s="49"/>
      <c r="G50" s="45"/>
      <c r="H50" s="46" t="s">
        <v>47</v>
      </c>
      <c r="I50" s="46">
        <f t="shared" si="1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24</v>
      </c>
      <c r="B51" s="125"/>
      <c r="C51" s="35"/>
      <c r="D51" s="47"/>
      <c r="E51" s="37"/>
      <c r="F51" s="48" t="s">
        <v>45</v>
      </c>
      <c r="G51" s="39">
        <f t="shared" si="8"/>
        <v>0</v>
      </c>
      <c r="H51" s="40" t="s">
        <v>46</v>
      </c>
      <c r="I51" s="40">
        <f t="shared" si="1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125"/>
      <c r="C52" s="42"/>
      <c r="D52" s="47"/>
      <c r="E52" s="43"/>
      <c r="F52" s="49"/>
      <c r="G52" s="45"/>
      <c r="H52" s="46" t="s">
        <v>47</v>
      </c>
      <c r="I52" s="46">
        <f t="shared" si="1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25</v>
      </c>
      <c r="B53" s="32"/>
      <c r="C53" s="35"/>
      <c r="D53" s="47"/>
      <c r="E53" s="37"/>
      <c r="F53" s="48" t="s">
        <v>45</v>
      </c>
      <c r="G53" s="39">
        <f t="shared" ref="G53:G57" si="9">E53+I53-I54</f>
        <v>0</v>
      </c>
      <c r="H53" s="40" t="s">
        <v>46</v>
      </c>
      <c r="I53" s="40">
        <f t="shared" si="1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3" customFormat="1" ht="18.95" customHeight="1" spans="1:41">
      <c r="A55" s="33">
        <v>26</v>
      </c>
      <c r="B55" s="32"/>
      <c r="C55" s="35"/>
      <c r="D55" s="47"/>
      <c r="E55" s="37"/>
      <c r="F55" s="48" t="s">
        <v>45</v>
      </c>
      <c r="G55" s="39">
        <f t="shared" si="9"/>
        <v>0</v>
      </c>
      <c r="H55" s="40" t="s">
        <v>46</v>
      </c>
      <c r="I55" s="40">
        <f t="shared" si="1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3" customFormat="1" ht="18.95" customHeight="1" spans="1:41">
      <c r="A57" s="33">
        <v>27</v>
      </c>
      <c r="B57" s="32"/>
      <c r="C57" s="35"/>
      <c r="D57" s="47"/>
      <c r="E57" s="37"/>
      <c r="F57" s="48" t="s">
        <v>45</v>
      </c>
      <c r="G57" s="39">
        <f t="shared" si="9"/>
        <v>0</v>
      </c>
      <c r="H57" s="40" t="s">
        <v>46</v>
      </c>
      <c r="I57" s="40">
        <f t="shared" si="1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28</v>
      </c>
      <c r="B59" s="32"/>
      <c r="C59" s="35"/>
      <c r="D59" s="47"/>
      <c r="E59" s="37"/>
      <c r="F59" s="48" t="s">
        <v>45</v>
      </c>
      <c r="G59" s="39">
        <f t="shared" ref="G59:G63" si="10">E59+I59-I60</f>
        <v>0</v>
      </c>
      <c r="H59" s="40" t="s">
        <v>46</v>
      </c>
      <c r="I59" s="40">
        <f t="shared" si="1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29</v>
      </c>
      <c r="B61" s="32"/>
      <c r="C61" s="35"/>
      <c r="D61" s="47"/>
      <c r="E61" s="37"/>
      <c r="F61" s="48" t="s">
        <v>45</v>
      </c>
      <c r="G61" s="39">
        <f t="shared" si="10"/>
        <v>0</v>
      </c>
      <c r="H61" s="40" t="s">
        <v>46</v>
      </c>
      <c r="I61" s="40">
        <f t="shared" si="1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30</v>
      </c>
      <c r="B63" s="32"/>
      <c r="C63" s="35"/>
      <c r="D63" s="47"/>
      <c r="E63" s="37"/>
      <c r="F63" s="48" t="s">
        <v>45</v>
      </c>
      <c r="G63" s="39">
        <f t="shared" si="10"/>
        <v>0</v>
      </c>
      <c r="H63" s="40" t="s">
        <v>46</v>
      </c>
      <c r="I63" s="40">
        <f t="shared" si="1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31</v>
      </c>
      <c r="B65" s="32"/>
      <c r="C65" s="35"/>
      <c r="D65" s="47"/>
      <c r="E65" s="37"/>
      <c r="F65" s="48" t="s">
        <v>45</v>
      </c>
      <c r="G65" s="39">
        <f t="shared" ref="G65:G69" si="11">E65+I65-I66</f>
        <v>0</v>
      </c>
      <c r="H65" s="40" t="s">
        <v>46</v>
      </c>
      <c r="I65" s="40">
        <f t="shared" si="1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32</v>
      </c>
      <c r="B67" s="32"/>
      <c r="C67" s="35"/>
      <c r="D67" s="47"/>
      <c r="E67" s="37"/>
      <c r="F67" s="48" t="s">
        <v>45</v>
      </c>
      <c r="G67" s="39">
        <f t="shared" si="11"/>
        <v>0</v>
      </c>
      <c r="H67" s="40" t="s">
        <v>46</v>
      </c>
      <c r="I67" s="40">
        <f t="shared" si="1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33</v>
      </c>
      <c r="B69" s="32"/>
      <c r="C69" s="35"/>
      <c r="D69" s="47"/>
      <c r="E69" s="37"/>
      <c r="F69" s="48" t="s">
        <v>45</v>
      </c>
      <c r="G69" s="39">
        <f t="shared" si="11"/>
        <v>0</v>
      </c>
      <c r="H69" s="40" t="s">
        <v>46</v>
      </c>
      <c r="I69" s="40">
        <f t="shared" ref="I69:I132" si="12">SUM(J69:AO69)</f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2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34</v>
      </c>
      <c r="B71" s="32"/>
      <c r="C71" s="35"/>
      <c r="D71" s="47"/>
      <c r="E71" s="37"/>
      <c r="F71" s="48" t="s">
        <v>45</v>
      </c>
      <c r="G71" s="39">
        <f t="shared" ref="G71:G75" si="13">E71+I71-I72</f>
        <v>0</v>
      </c>
      <c r="H71" s="40" t="s">
        <v>46</v>
      </c>
      <c r="I71" s="40">
        <f t="shared" si="12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2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35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si="12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2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36</v>
      </c>
      <c r="B75" s="125"/>
      <c r="C75" s="35"/>
      <c r="D75" s="47"/>
      <c r="E75" s="37"/>
      <c r="F75" s="48" t="s">
        <v>45</v>
      </c>
      <c r="G75" s="39">
        <f t="shared" si="13"/>
        <v>0</v>
      </c>
      <c r="H75" s="40" t="s">
        <v>46</v>
      </c>
      <c r="I75" s="40">
        <f t="shared" si="12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125"/>
      <c r="C76" s="42"/>
      <c r="D76" s="47"/>
      <c r="E76" s="43"/>
      <c r="F76" s="49"/>
      <c r="G76" s="45"/>
      <c r="H76" s="46" t="s">
        <v>47</v>
      </c>
      <c r="I76" s="46">
        <f t="shared" si="12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37</v>
      </c>
      <c r="B77" s="125"/>
      <c r="C77" s="35"/>
      <c r="D77" s="47"/>
      <c r="E77" s="37"/>
      <c r="F77" s="48" t="s">
        <v>45</v>
      </c>
      <c r="G77" s="39">
        <f t="shared" ref="G77:G81" si="14">E77+I77-I78</f>
        <v>0</v>
      </c>
      <c r="H77" s="40" t="s">
        <v>46</v>
      </c>
      <c r="I77" s="40">
        <f t="shared" si="12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125"/>
      <c r="C78" s="42"/>
      <c r="D78" s="47"/>
      <c r="E78" s="43"/>
      <c r="F78" s="49"/>
      <c r="G78" s="45"/>
      <c r="H78" s="46" t="s">
        <v>47</v>
      </c>
      <c r="I78" s="46">
        <f t="shared" si="12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38</v>
      </c>
      <c r="B79" s="125"/>
      <c r="C79" s="35"/>
      <c r="D79" s="47"/>
      <c r="E79" s="37"/>
      <c r="F79" s="48" t="s">
        <v>45</v>
      </c>
      <c r="G79" s="39">
        <f t="shared" si="14"/>
        <v>0</v>
      </c>
      <c r="H79" s="40" t="s">
        <v>46</v>
      </c>
      <c r="I79" s="40">
        <f t="shared" si="12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125"/>
      <c r="C80" s="42"/>
      <c r="D80" s="47"/>
      <c r="E80" s="43"/>
      <c r="F80" s="49"/>
      <c r="G80" s="45"/>
      <c r="H80" s="46" t="s">
        <v>47</v>
      </c>
      <c r="I80" s="46">
        <f t="shared" si="12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39</v>
      </c>
      <c r="B81" s="125"/>
      <c r="C81" s="35"/>
      <c r="D81" s="47"/>
      <c r="E81" s="37"/>
      <c r="F81" s="48" t="s">
        <v>45</v>
      </c>
      <c r="G81" s="39">
        <f t="shared" si="14"/>
        <v>0</v>
      </c>
      <c r="H81" s="40" t="s">
        <v>46</v>
      </c>
      <c r="I81" s="40">
        <f t="shared" si="12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5"/>
      <c r="C82" s="42"/>
      <c r="D82" s="47"/>
      <c r="E82" s="43"/>
      <c r="F82" s="49"/>
      <c r="G82" s="45"/>
      <c r="H82" s="46" t="s">
        <v>47</v>
      </c>
      <c r="I82" s="46">
        <f t="shared" si="12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40</v>
      </c>
      <c r="B83" s="32"/>
      <c r="C83" s="35"/>
      <c r="D83" s="47"/>
      <c r="E83" s="37"/>
      <c r="F83" s="48" t="s">
        <v>45</v>
      </c>
      <c r="G83" s="39">
        <f t="shared" ref="G83:G87" si="15">E83+I83-I84</f>
        <v>0</v>
      </c>
      <c r="H83" s="40" t="s">
        <v>46</v>
      </c>
      <c r="I83" s="40">
        <f t="shared" si="12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2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3" customFormat="1" ht="18.95" customHeight="1" spans="1:41">
      <c r="A85" s="33">
        <v>41</v>
      </c>
      <c r="B85" s="32"/>
      <c r="C85" s="35"/>
      <c r="D85" s="47"/>
      <c r="E85" s="37"/>
      <c r="F85" s="48" t="s">
        <v>45</v>
      </c>
      <c r="G85" s="39">
        <f t="shared" si="15"/>
        <v>0</v>
      </c>
      <c r="H85" s="40" t="s">
        <v>46</v>
      </c>
      <c r="I85" s="40">
        <f t="shared" si="12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2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42</v>
      </c>
      <c r="B87" s="32"/>
      <c r="C87" s="35"/>
      <c r="D87" s="47"/>
      <c r="E87" s="37"/>
      <c r="F87" s="48" t="s">
        <v>45</v>
      </c>
      <c r="G87" s="39">
        <f t="shared" si="15"/>
        <v>0</v>
      </c>
      <c r="H87" s="40" t="s">
        <v>46</v>
      </c>
      <c r="I87" s="40">
        <f t="shared" si="12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2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43</v>
      </c>
      <c r="B89" s="32"/>
      <c r="C89" s="35"/>
      <c r="D89" s="47"/>
      <c r="E89" s="37"/>
      <c r="F89" s="48" t="s">
        <v>45</v>
      </c>
      <c r="G89" s="39">
        <f t="shared" ref="G89:G93" si="16">E89+I89-I90</f>
        <v>0</v>
      </c>
      <c r="H89" s="40" t="s">
        <v>46</v>
      </c>
      <c r="I89" s="40">
        <f t="shared" si="12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2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44</v>
      </c>
      <c r="B91" s="32"/>
      <c r="C91" s="35"/>
      <c r="D91" s="47"/>
      <c r="E91" s="37"/>
      <c r="F91" s="48" t="s">
        <v>45</v>
      </c>
      <c r="G91" s="39">
        <f t="shared" si="16"/>
        <v>0</v>
      </c>
      <c r="H91" s="40" t="s">
        <v>46</v>
      </c>
      <c r="I91" s="40">
        <f t="shared" si="12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2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45</v>
      </c>
      <c r="B93" s="32"/>
      <c r="C93" s="35"/>
      <c r="D93" s="47"/>
      <c r="E93" s="37"/>
      <c r="F93" s="48" t="s">
        <v>45</v>
      </c>
      <c r="G93" s="39">
        <f t="shared" si="16"/>
        <v>0</v>
      </c>
      <c r="H93" s="40" t="s">
        <v>46</v>
      </c>
      <c r="I93" s="40">
        <f t="shared" si="12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2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46</v>
      </c>
      <c r="B95" s="32"/>
      <c r="C95" s="35"/>
      <c r="D95" s="47"/>
      <c r="E95" s="37"/>
      <c r="F95" s="48" t="s">
        <v>45</v>
      </c>
      <c r="G95" s="39">
        <f t="shared" ref="G95:G99" si="17">E95+I95-I96</f>
        <v>0</v>
      </c>
      <c r="H95" s="40" t="s">
        <v>46</v>
      </c>
      <c r="I95" s="40">
        <f t="shared" si="12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2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47</v>
      </c>
      <c r="B97" s="32"/>
      <c r="C97" s="35"/>
      <c r="D97" s="47"/>
      <c r="E97" s="37"/>
      <c r="F97" s="48" t="s">
        <v>45</v>
      </c>
      <c r="G97" s="39">
        <f t="shared" si="17"/>
        <v>0</v>
      </c>
      <c r="H97" s="40" t="s">
        <v>46</v>
      </c>
      <c r="I97" s="40">
        <f t="shared" si="12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2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48</v>
      </c>
      <c r="B99" s="32"/>
      <c r="C99" s="35"/>
      <c r="D99" s="47"/>
      <c r="E99" s="37"/>
      <c r="F99" s="48" t="s">
        <v>45</v>
      </c>
      <c r="G99" s="39">
        <f t="shared" si="17"/>
        <v>0</v>
      </c>
      <c r="H99" s="40" t="s">
        <v>46</v>
      </c>
      <c r="I99" s="40">
        <f t="shared" si="12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2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49</v>
      </c>
      <c r="B101" s="32"/>
      <c r="C101" s="35"/>
      <c r="D101" s="47"/>
      <c r="E101" s="37"/>
      <c r="F101" s="48" t="s">
        <v>45</v>
      </c>
      <c r="G101" s="39">
        <f t="shared" ref="G101:G105" si="18">E101+I101-I102</f>
        <v>0</v>
      </c>
      <c r="H101" s="40" t="s">
        <v>46</v>
      </c>
      <c r="I101" s="40">
        <f t="shared" si="12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2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50</v>
      </c>
      <c r="B103" s="32"/>
      <c r="C103" s="35"/>
      <c r="D103" s="47"/>
      <c r="E103" s="37"/>
      <c r="F103" s="48" t="s">
        <v>45</v>
      </c>
      <c r="G103" s="39">
        <f t="shared" si="18"/>
        <v>0</v>
      </c>
      <c r="H103" s="40" t="s">
        <v>46</v>
      </c>
      <c r="I103" s="40">
        <f t="shared" si="12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2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51</v>
      </c>
      <c r="B105" s="125"/>
      <c r="C105" s="35"/>
      <c r="D105" s="47"/>
      <c r="E105" s="37"/>
      <c r="F105" s="48" t="s">
        <v>45</v>
      </c>
      <c r="G105" s="39">
        <f t="shared" si="18"/>
        <v>0</v>
      </c>
      <c r="H105" s="40" t="s">
        <v>46</v>
      </c>
      <c r="I105" s="40">
        <f t="shared" si="12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125"/>
      <c r="C106" s="42"/>
      <c r="D106" s="47"/>
      <c r="E106" s="43"/>
      <c r="F106" s="49"/>
      <c r="G106" s="45"/>
      <c r="H106" s="46" t="s">
        <v>47</v>
      </c>
      <c r="I106" s="46">
        <f t="shared" si="12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52</v>
      </c>
      <c r="B107" s="125"/>
      <c r="C107" s="35"/>
      <c r="D107" s="47"/>
      <c r="E107" s="37"/>
      <c r="F107" s="48" t="s">
        <v>45</v>
      </c>
      <c r="G107" s="39">
        <f t="shared" ref="G107:G111" si="19">E107+I107-I108</f>
        <v>0</v>
      </c>
      <c r="H107" s="40" t="s">
        <v>46</v>
      </c>
      <c r="I107" s="40">
        <f t="shared" si="12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125"/>
      <c r="C108" s="42"/>
      <c r="D108" s="47"/>
      <c r="E108" s="43"/>
      <c r="F108" s="49"/>
      <c r="G108" s="45"/>
      <c r="H108" s="46" t="s">
        <v>47</v>
      </c>
      <c r="I108" s="46">
        <f t="shared" si="12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53</v>
      </c>
      <c r="B109" s="125"/>
      <c r="C109" s="35"/>
      <c r="D109" s="47"/>
      <c r="E109" s="37"/>
      <c r="F109" s="48" t="s">
        <v>45</v>
      </c>
      <c r="G109" s="39">
        <f t="shared" si="19"/>
        <v>0</v>
      </c>
      <c r="H109" s="40" t="s">
        <v>46</v>
      </c>
      <c r="I109" s="40">
        <f t="shared" si="12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125"/>
      <c r="C110" s="42"/>
      <c r="D110" s="47"/>
      <c r="E110" s="43"/>
      <c r="F110" s="49"/>
      <c r="G110" s="45"/>
      <c r="H110" s="46" t="s">
        <v>47</v>
      </c>
      <c r="I110" s="46">
        <f t="shared" si="12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54</v>
      </c>
      <c r="B111" s="125"/>
      <c r="C111" s="35"/>
      <c r="D111" s="47"/>
      <c r="E111" s="37"/>
      <c r="F111" s="48" t="s">
        <v>45</v>
      </c>
      <c r="G111" s="39">
        <f t="shared" si="19"/>
        <v>0</v>
      </c>
      <c r="H111" s="40" t="s">
        <v>46</v>
      </c>
      <c r="I111" s="40">
        <f t="shared" si="12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2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55</v>
      </c>
      <c r="B113" s="32"/>
      <c r="C113" s="35"/>
      <c r="D113" s="47"/>
      <c r="E113" s="37"/>
      <c r="F113" s="48" t="s">
        <v>45</v>
      </c>
      <c r="G113" s="39">
        <f t="shared" ref="G113:G117" si="20">E113+I113-I114</f>
        <v>0</v>
      </c>
      <c r="H113" s="40" t="s">
        <v>46</v>
      </c>
      <c r="I113" s="40">
        <f t="shared" si="12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2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3" customFormat="1" ht="18.95" customHeight="1" spans="1:41">
      <c r="A115" s="33">
        <v>56</v>
      </c>
      <c r="B115" s="32"/>
      <c r="C115" s="35"/>
      <c r="D115" s="47"/>
      <c r="E115" s="37"/>
      <c r="F115" s="48" t="s">
        <v>45</v>
      </c>
      <c r="G115" s="39">
        <f t="shared" si="20"/>
        <v>0</v>
      </c>
      <c r="H115" s="40" t="s">
        <v>46</v>
      </c>
      <c r="I115" s="40">
        <f t="shared" si="12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2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3" customFormat="1" ht="18.95" customHeight="1" spans="1:41">
      <c r="A117" s="33">
        <v>57</v>
      </c>
      <c r="B117" s="32"/>
      <c r="C117" s="35"/>
      <c r="D117" s="47"/>
      <c r="E117" s="37"/>
      <c r="F117" s="48" t="s">
        <v>45</v>
      </c>
      <c r="G117" s="39">
        <f t="shared" si="20"/>
        <v>0</v>
      </c>
      <c r="H117" s="40" t="s">
        <v>46</v>
      </c>
      <c r="I117" s="40">
        <f t="shared" si="12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2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3" customFormat="1" ht="18.95" customHeight="1" spans="1:41">
      <c r="A119" s="33">
        <v>58</v>
      </c>
      <c r="B119" s="32"/>
      <c r="C119" s="35"/>
      <c r="D119" s="47"/>
      <c r="E119" s="37"/>
      <c r="F119" s="48" t="s">
        <v>45</v>
      </c>
      <c r="G119" s="39">
        <f t="shared" ref="G119:G123" si="21">E119+I119-I120</f>
        <v>0</v>
      </c>
      <c r="H119" s="40" t="s">
        <v>46</v>
      </c>
      <c r="I119" s="40">
        <f t="shared" si="12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2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59</v>
      </c>
      <c r="B121" s="32"/>
      <c r="C121" s="35"/>
      <c r="D121" s="47"/>
      <c r="E121" s="37"/>
      <c r="F121" s="48" t="s">
        <v>45</v>
      </c>
      <c r="G121" s="39">
        <f t="shared" si="21"/>
        <v>0</v>
      </c>
      <c r="H121" s="40" t="s">
        <v>46</v>
      </c>
      <c r="I121" s="40">
        <f t="shared" si="12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2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60</v>
      </c>
      <c r="B123" s="32"/>
      <c r="C123" s="35"/>
      <c r="D123" s="47"/>
      <c r="E123" s="37"/>
      <c r="F123" s="48" t="s">
        <v>45</v>
      </c>
      <c r="G123" s="39">
        <f t="shared" si="21"/>
        <v>0</v>
      </c>
      <c r="H123" s="40" t="s">
        <v>46</v>
      </c>
      <c r="I123" s="40">
        <f t="shared" si="12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2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61</v>
      </c>
      <c r="B125" s="32"/>
      <c r="C125" s="35"/>
      <c r="D125" s="47"/>
      <c r="E125" s="37"/>
      <c r="F125" s="48" t="s">
        <v>45</v>
      </c>
      <c r="G125" s="39">
        <f t="shared" ref="G125:G129" si="22">E125+I125-I126</f>
        <v>0</v>
      </c>
      <c r="H125" s="40" t="s">
        <v>46</v>
      </c>
      <c r="I125" s="40">
        <f t="shared" si="12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2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62</v>
      </c>
      <c r="B127" s="32"/>
      <c r="C127" s="35"/>
      <c r="D127" s="47"/>
      <c r="E127" s="37"/>
      <c r="F127" s="48" t="s">
        <v>45</v>
      </c>
      <c r="G127" s="39">
        <f t="shared" si="22"/>
        <v>0</v>
      </c>
      <c r="H127" s="40" t="s">
        <v>46</v>
      </c>
      <c r="I127" s="40">
        <f t="shared" si="12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2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63</v>
      </c>
      <c r="B129" s="32"/>
      <c r="C129" s="35"/>
      <c r="D129" s="47"/>
      <c r="E129" s="37"/>
      <c r="F129" s="48" t="s">
        <v>45</v>
      </c>
      <c r="G129" s="39">
        <f t="shared" si="22"/>
        <v>0</v>
      </c>
      <c r="H129" s="40" t="s">
        <v>46</v>
      </c>
      <c r="I129" s="40">
        <f t="shared" si="12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2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64</v>
      </c>
      <c r="B131" s="32"/>
      <c r="C131" s="35"/>
      <c r="D131" s="47"/>
      <c r="E131" s="37"/>
      <c r="F131" s="48" t="s">
        <v>45</v>
      </c>
      <c r="G131" s="39">
        <f t="shared" ref="G131:G135" si="23">E131+I131-I132</f>
        <v>0</v>
      </c>
      <c r="H131" s="40" t="s">
        <v>46</v>
      </c>
      <c r="I131" s="40">
        <f t="shared" si="12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2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65</v>
      </c>
      <c r="B133" s="32"/>
      <c r="C133" s="35"/>
      <c r="D133" s="47"/>
      <c r="E133" s="37"/>
      <c r="F133" s="48" t="s">
        <v>45</v>
      </c>
      <c r="G133" s="39">
        <f t="shared" si="23"/>
        <v>0</v>
      </c>
      <c r="H133" s="40" t="s">
        <v>46</v>
      </c>
      <c r="I133" s="40">
        <f t="shared" ref="I133:I188" si="24">SUM(J133:AO133)</f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66</v>
      </c>
      <c r="B135" s="125"/>
      <c r="C135" s="35"/>
      <c r="D135" s="47"/>
      <c r="E135" s="37"/>
      <c r="F135" s="48" t="s">
        <v>45</v>
      </c>
      <c r="G135" s="39">
        <f t="shared" si="23"/>
        <v>0</v>
      </c>
      <c r="H135" s="40" t="s">
        <v>46</v>
      </c>
      <c r="I135" s="40">
        <f t="shared" si="2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125"/>
      <c r="C136" s="42"/>
      <c r="D136" s="47"/>
      <c r="E136" s="43"/>
      <c r="F136" s="49"/>
      <c r="G136" s="45"/>
      <c r="H136" s="46" t="s">
        <v>47</v>
      </c>
      <c r="I136" s="46">
        <f t="shared" si="2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67</v>
      </c>
      <c r="B137" s="125"/>
      <c r="C137" s="35"/>
      <c r="D137" s="47"/>
      <c r="E137" s="37"/>
      <c r="F137" s="48" t="s">
        <v>45</v>
      </c>
      <c r="G137" s="39">
        <f t="shared" ref="G137:G141" si="25">E137+I137-I138</f>
        <v>0</v>
      </c>
      <c r="H137" s="40" t="s">
        <v>46</v>
      </c>
      <c r="I137" s="40">
        <f t="shared" si="24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125"/>
      <c r="C138" s="42"/>
      <c r="D138" s="47"/>
      <c r="E138" s="43"/>
      <c r="F138" s="49"/>
      <c r="G138" s="45"/>
      <c r="H138" s="46" t="s">
        <v>47</v>
      </c>
      <c r="I138" s="46">
        <f t="shared" si="24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68</v>
      </c>
      <c r="B139" s="125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si="24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25"/>
      <c r="C140" s="42"/>
      <c r="D140" s="47"/>
      <c r="E140" s="43"/>
      <c r="F140" s="49"/>
      <c r="G140" s="45"/>
      <c r="H140" s="46" t="s">
        <v>47</v>
      </c>
      <c r="I140" s="46">
        <f t="shared" si="24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69</v>
      </c>
      <c r="B141" s="125"/>
      <c r="C141" s="35"/>
      <c r="D141" s="47"/>
      <c r="E141" s="37"/>
      <c r="F141" s="48" t="s">
        <v>45</v>
      </c>
      <c r="G141" s="39">
        <f t="shared" si="25"/>
        <v>0</v>
      </c>
      <c r="H141" s="40" t="s">
        <v>46</v>
      </c>
      <c r="I141" s="40">
        <f t="shared" si="24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24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70</v>
      </c>
      <c r="B143" s="32"/>
      <c r="C143" s="35"/>
      <c r="D143" s="47"/>
      <c r="E143" s="37"/>
      <c r="F143" s="48" t="s">
        <v>45</v>
      </c>
      <c r="G143" s="39">
        <f t="shared" ref="G143:G147" si="26">E143+I143-I144</f>
        <v>0</v>
      </c>
      <c r="H143" s="40" t="s">
        <v>46</v>
      </c>
      <c r="I143" s="40">
        <f t="shared" si="24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4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3" customFormat="1" ht="18.95" customHeight="1" spans="1:41">
      <c r="A145" s="33">
        <v>71</v>
      </c>
      <c r="B145" s="32"/>
      <c r="C145" s="35"/>
      <c r="D145" s="47"/>
      <c r="E145" s="37"/>
      <c r="F145" s="48" t="s">
        <v>45</v>
      </c>
      <c r="G145" s="39">
        <f t="shared" si="26"/>
        <v>0</v>
      </c>
      <c r="H145" s="40" t="s">
        <v>46</v>
      </c>
      <c r="I145" s="40">
        <f t="shared" si="24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4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3" customFormat="1" ht="18.95" customHeight="1" spans="1:41">
      <c r="A147" s="33">
        <v>72</v>
      </c>
      <c r="B147" s="32"/>
      <c r="C147" s="35"/>
      <c r="D147" s="47"/>
      <c r="E147" s="37"/>
      <c r="F147" s="48" t="s">
        <v>45</v>
      </c>
      <c r="G147" s="39">
        <f t="shared" si="26"/>
        <v>0</v>
      </c>
      <c r="H147" s="40" t="s">
        <v>46</v>
      </c>
      <c r="I147" s="40">
        <f t="shared" si="24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4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73</v>
      </c>
      <c r="B149" s="32"/>
      <c r="C149" s="35"/>
      <c r="D149" s="47"/>
      <c r="E149" s="37"/>
      <c r="F149" s="48" t="s">
        <v>45</v>
      </c>
      <c r="G149" s="39">
        <f t="shared" ref="G149:G153" si="27">E149+I149-I150</f>
        <v>0</v>
      </c>
      <c r="H149" s="40" t="s">
        <v>46</v>
      </c>
      <c r="I149" s="40">
        <f t="shared" si="24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4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74</v>
      </c>
      <c r="B151" s="32"/>
      <c r="C151" s="35"/>
      <c r="D151" s="47"/>
      <c r="E151" s="37"/>
      <c r="F151" s="48" t="s">
        <v>45</v>
      </c>
      <c r="G151" s="39">
        <f t="shared" si="27"/>
        <v>0</v>
      </c>
      <c r="H151" s="40" t="s">
        <v>46</v>
      </c>
      <c r="I151" s="40">
        <f t="shared" si="24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4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75</v>
      </c>
      <c r="B153" s="32"/>
      <c r="C153" s="35"/>
      <c r="D153" s="47"/>
      <c r="E153" s="37"/>
      <c r="F153" s="48" t="s">
        <v>45</v>
      </c>
      <c r="G153" s="39">
        <f t="shared" si="27"/>
        <v>0</v>
      </c>
      <c r="H153" s="40" t="s">
        <v>46</v>
      </c>
      <c r="I153" s="40">
        <f t="shared" si="24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4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76</v>
      </c>
      <c r="B155" s="32"/>
      <c r="C155" s="35"/>
      <c r="D155" s="47"/>
      <c r="E155" s="37"/>
      <c r="F155" s="48" t="s">
        <v>45</v>
      </c>
      <c r="G155" s="39">
        <f t="shared" ref="G155:G159" si="28">E155+I155-I156</f>
        <v>0</v>
      </c>
      <c r="H155" s="40" t="s">
        <v>46</v>
      </c>
      <c r="I155" s="40">
        <f t="shared" si="24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4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77</v>
      </c>
      <c r="B157" s="32"/>
      <c r="C157" s="35"/>
      <c r="D157" s="47"/>
      <c r="E157" s="37"/>
      <c r="F157" s="48" t="s">
        <v>45</v>
      </c>
      <c r="G157" s="39">
        <f t="shared" si="28"/>
        <v>0</v>
      </c>
      <c r="H157" s="40" t="s">
        <v>46</v>
      </c>
      <c r="I157" s="40">
        <f t="shared" si="24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4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78</v>
      </c>
      <c r="B159" s="32"/>
      <c r="C159" s="35"/>
      <c r="D159" s="47"/>
      <c r="E159" s="37"/>
      <c r="F159" s="48" t="s">
        <v>45</v>
      </c>
      <c r="G159" s="39">
        <f t="shared" si="28"/>
        <v>0</v>
      </c>
      <c r="H159" s="40" t="s">
        <v>46</v>
      </c>
      <c r="I159" s="40">
        <f t="shared" si="24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4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79</v>
      </c>
      <c r="B161" s="32"/>
      <c r="C161" s="35"/>
      <c r="D161" s="47"/>
      <c r="E161" s="37"/>
      <c r="F161" s="48" t="s">
        <v>45</v>
      </c>
      <c r="G161" s="39">
        <f t="shared" ref="G161:G165" si="29">E161+I161-I162</f>
        <v>0</v>
      </c>
      <c r="H161" s="40" t="s">
        <v>46</v>
      </c>
      <c r="I161" s="40">
        <f t="shared" si="24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4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80</v>
      </c>
      <c r="B163" s="32"/>
      <c r="C163" s="35"/>
      <c r="D163" s="47"/>
      <c r="E163" s="37"/>
      <c r="F163" s="48" t="s">
        <v>45</v>
      </c>
      <c r="G163" s="39">
        <f t="shared" si="29"/>
        <v>0</v>
      </c>
      <c r="H163" s="40" t="s">
        <v>46</v>
      </c>
      <c r="I163" s="40">
        <f t="shared" si="24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4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81</v>
      </c>
      <c r="B165" s="32"/>
      <c r="C165" s="35"/>
      <c r="D165" s="47"/>
      <c r="E165" s="37"/>
      <c r="F165" s="48" t="s">
        <v>45</v>
      </c>
      <c r="G165" s="39">
        <f t="shared" si="29"/>
        <v>0</v>
      </c>
      <c r="H165" s="40" t="s">
        <v>46</v>
      </c>
      <c r="I165" s="40">
        <f t="shared" si="24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4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82</v>
      </c>
      <c r="B167" s="32"/>
      <c r="C167" s="35"/>
      <c r="D167" s="47"/>
      <c r="E167" s="37"/>
      <c r="F167" s="48" t="s">
        <v>45</v>
      </c>
      <c r="G167" s="39">
        <f t="shared" ref="G167:G171" si="30">E167+I167-I168</f>
        <v>0</v>
      </c>
      <c r="H167" s="40" t="s">
        <v>46</v>
      </c>
      <c r="I167" s="40">
        <f t="shared" si="24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4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83</v>
      </c>
      <c r="B169" s="125"/>
      <c r="C169" s="35"/>
      <c r="D169" s="47"/>
      <c r="E169" s="37"/>
      <c r="F169" s="48" t="s">
        <v>45</v>
      </c>
      <c r="G169" s="39">
        <f t="shared" si="30"/>
        <v>0</v>
      </c>
      <c r="H169" s="40" t="s">
        <v>46</v>
      </c>
      <c r="I169" s="40">
        <f t="shared" si="24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25"/>
      <c r="C170" s="42"/>
      <c r="D170" s="47"/>
      <c r="E170" s="43"/>
      <c r="F170" s="49"/>
      <c r="G170" s="45"/>
      <c r="H170" s="46" t="s">
        <v>47</v>
      </c>
      <c r="I170" s="46">
        <f t="shared" si="24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84</v>
      </c>
      <c r="B171" s="125"/>
      <c r="C171" s="35"/>
      <c r="D171" s="47"/>
      <c r="E171" s="37"/>
      <c r="F171" s="48" t="s">
        <v>45</v>
      </c>
      <c r="G171" s="39">
        <f t="shared" si="30"/>
        <v>0</v>
      </c>
      <c r="H171" s="40" t="s">
        <v>46</v>
      </c>
      <c r="I171" s="40">
        <f t="shared" si="24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25"/>
      <c r="C172" s="42"/>
      <c r="D172" s="47"/>
      <c r="E172" s="43"/>
      <c r="F172" s="49"/>
      <c r="G172" s="45"/>
      <c r="H172" s="46" t="s">
        <v>47</v>
      </c>
      <c r="I172" s="46">
        <f t="shared" si="24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85</v>
      </c>
      <c r="B173" s="125"/>
      <c r="C173" s="35"/>
      <c r="D173" s="47"/>
      <c r="E173" s="37"/>
      <c r="F173" s="48" t="s">
        <v>45</v>
      </c>
      <c r="G173" s="39">
        <f t="shared" ref="G173:G177" si="31">E173+I173-I174</f>
        <v>0</v>
      </c>
      <c r="H173" s="40" t="s">
        <v>46</v>
      </c>
      <c r="I173" s="40">
        <f t="shared" si="24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125"/>
      <c r="C174" s="42"/>
      <c r="D174" s="47"/>
      <c r="E174" s="43"/>
      <c r="F174" s="49"/>
      <c r="G174" s="45"/>
      <c r="H174" s="46" t="s">
        <v>47</v>
      </c>
      <c r="I174" s="46">
        <f t="shared" si="24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86</v>
      </c>
      <c r="B175" s="125"/>
      <c r="C175" s="35"/>
      <c r="D175" s="47"/>
      <c r="E175" s="37"/>
      <c r="F175" s="48" t="s">
        <v>45</v>
      </c>
      <c r="G175" s="39">
        <f t="shared" si="31"/>
        <v>0</v>
      </c>
      <c r="H175" s="40" t="s">
        <v>46</v>
      </c>
      <c r="I175" s="40">
        <f t="shared" si="24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25"/>
      <c r="C176" s="42"/>
      <c r="D176" s="47"/>
      <c r="E176" s="43"/>
      <c r="F176" s="49"/>
      <c r="G176" s="45"/>
      <c r="H176" s="46" t="s">
        <v>47</v>
      </c>
      <c r="I176" s="46">
        <f t="shared" si="24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87</v>
      </c>
      <c r="B177" s="32"/>
      <c r="C177" s="35"/>
      <c r="D177" s="47"/>
      <c r="E177" s="37"/>
      <c r="F177" s="48" t="s">
        <v>45</v>
      </c>
      <c r="G177" s="39">
        <f t="shared" si="31"/>
        <v>0</v>
      </c>
      <c r="H177" s="40" t="s">
        <v>46</v>
      </c>
      <c r="I177" s="40">
        <f t="shared" si="24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4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88</v>
      </c>
      <c r="B179" s="32"/>
      <c r="C179" s="35"/>
      <c r="D179" s="47"/>
      <c r="E179" s="37"/>
      <c r="F179" s="48" t="s">
        <v>45</v>
      </c>
      <c r="G179" s="39">
        <f t="shared" ref="G179:G183" si="32">E179+I179-I180</f>
        <v>0</v>
      </c>
      <c r="H179" s="40" t="s">
        <v>46</v>
      </c>
      <c r="I179" s="40">
        <f t="shared" si="24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4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89</v>
      </c>
      <c r="B181" s="32"/>
      <c r="C181" s="35"/>
      <c r="D181" s="47"/>
      <c r="E181" s="37"/>
      <c r="F181" s="48" t="s">
        <v>45</v>
      </c>
      <c r="G181" s="39">
        <f t="shared" si="32"/>
        <v>0</v>
      </c>
      <c r="H181" s="40" t="s">
        <v>46</v>
      </c>
      <c r="I181" s="40">
        <f t="shared" si="24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4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90</v>
      </c>
      <c r="B183" s="32"/>
      <c r="C183" s="35"/>
      <c r="D183" s="47"/>
      <c r="E183" s="37"/>
      <c r="F183" s="48" t="s">
        <v>45</v>
      </c>
      <c r="G183" s="39">
        <f t="shared" si="32"/>
        <v>0</v>
      </c>
      <c r="H183" s="40" t="s">
        <v>46</v>
      </c>
      <c r="I183" s="40">
        <f t="shared" si="24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4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3" customFormat="1" ht="18.95" customHeight="1" spans="1:41">
      <c r="A185" s="33">
        <v>91</v>
      </c>
      <c r="B185" s="32"/>
      <c r="C185" s="35"/>
      <c r="D185" s="47"/>
      <c r="E185" s="37"/>
      <c r="F185" s="48" t="s">
        <v>45</v>
      </c>
      <c r="G185" s="39">
        <f>E185+I185-I186</f>
        <v>0</v>
      </c>
      <c r="H185" s="40" t="s">
        <v>46</v>
      </c>
      <c r="I185" s="40">
        <f t="shared" si="24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4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92</v>
      </c>
      <c r="B187" s="32"/>
      <c r="C187" s="35"/>
      <c r="D187" s="47"/>
      <c r="E187" s="37"/>
      <c r="F187" s="48" t="s">
        <v>45</v>
      </c>
      <c r="G187" s="39">
        <f>E187+I187-I188</f>
        <v>0</v>
      </c>
      <c r="H187" s="40" t="s">
        <v>46</v>
      </c>
      <c r="I187" s="40">
        <f t="shared" si="24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4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</sheetData>
  <autoFilter ref="A4:AN188">
    <extLst/>
  </autoFilter>
  <mergeCells count="650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</mergeCells>
  <conditionalFormatting sqref="G5:G12">
    <cfRule type="cellIs" dxfId="0" priority="13" operator="greaterThan">
      <formula>#REF!</formula>
    </cfRule>
  </conditionalFormatting>
  <conditionalFormatting sqref="G13:G34">
    <cfRule type="cellIs" dxfId="0" priority="12" operator="greaterThan">
      <formula>#REF!</formula>
    </cfRule>
  </conditionalFormatting>
  <conditionalFormatting sqref="G35:G42">
    <cfRule type="cellIs" dxfId="0" priority="11" operator="greaterThan">
      <formula>#REF!</formula>
    </cfRule>
  </conditionalFormatting>
  <conditionalFormatting sqref="G43:G64">
    <cfRule type="cellIs" dxfId="0" priority="10" operator="greaterThan">
      <formula>#REF!</formula>
    </cfRule>
  </conditionalFormatting>
  <conditionalFormatting sqref="G65:G72">
    <cfRule type="cellIs" dxfId="0" priority="9" operator="greaterThan">
      <formula>#REF!</formula>
    </cfRule>
  </conditionalFormatting>
  <conditionalFormatting sqref="G73:G94">
    <cfRule type="cellIs" dxfId="0" priority="8" operator="greaterThan">
      <formula>#REF!</formula>
    </cfRule>
  </conditionalFormatting>
  <conditionalFormatting sqref="G95:G102">
    <cfRule type="cellIs" dxfId="0" priority="7" operator="greaterThan">
      <formula>#REF!</formula>
    </cfRule>
  </conditionalFormatting>
  <conditionalFormatting sqref="G103:G124">
    <cfRule type="cellIs" dxfId="0" priority="6" operator="greaterThan">
      <formula>#REF!</formula>
    </cfRule>
  </conditionalFormatting>
  <conditionalFormatting sqref="G125:G132">
    <cfRule type="cellIs" dxfId="0" priority="5" operator="greaterThan">
      <formula>#REF!</formula>
    </cfRule>
  </conditionalFormatting>
  <conditionalFormatting sqref="G133:G154">
    <cfRule type="cellIs" dxfId="0" priority="4" operator="greaterThan">
      <formula>#REF!</formula>
    </cfRule>
  </conditionalFormatting>
  <conditionalFormatting sqref="G155:G158">
    <cfRule type="cellIs" dxfId="0" priority="3" operator="greaterThan">
      <formula>#REF!</formula>
    </cfRule>
  </conditionalFormatting>
  <conditionalFormatting sqref="G159:G166">
    <cfRule type="cellIs" dxfId="0" priority="2" operator="greaterThan">
      <formula>#REF!</formula>
    </cfRule>
  </conditionalFormatting>
  <conditionalFormatting sqref="G167:G188">
    <cfRule type="cellIs" dxfId="0" priority="1" operator="greaterThan">
      <formula>#REF!</formula>
    </cfRule>
  </conditionalFormatting>
  <hyperlinks>
    <hyperlink ref="A1:I1" location="总汇!A1" display="317/318型库存明细"/>
  </hyperlink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12"/>
  <sheetViews>
    <sheetView workbookViewId="0">
      <pane xSplit="9" ySplit="4" topLeftCell="AH5" activePane="bottomRight" state="frozen"/>
      <selection/>
      <selection pane="topRight"/>
      <selection pane="bottomLeft"/>
      <selection pane="bottomRight" activeCell="AL19" sqref="AL19"/>
    </sheetView>
  </sheetViews>
  <sheetFormatPr defaultColWidth="9" defaultRowHeight="18.75"/>
  <cols>
    <col min="1" max="1" width="5.375" style="1" customWidth="1"/>
    <col min="2" max="2" width="10.75" style="1" customWidth="1"/>
    <col min="3" max="3" width="30.2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459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460</v>
      </c>
      <c r="C5" s="35" t="s">
        <v>461</v>
      </c>
      <c r="D5" s="47" t="s">
        <v>44</v>
      </c>
      <c r="E5" s="37">
        <v>1320</v>
      </c>
      <c r="F5" s="48" t="s">
        <v>45</v>
      </c>
      <c r="G5" s="39">
        <f t="shared" ref="G5:G9" si="0">E5+I5-I6</f>
        <v>12185</v>
      </c>
      <c r="H5" s="40" t="s">
        <v>46</v>
      </c>
      <c r="I5" s="40">
        <f>SUM(J5:AO5)</f>
        <v>13865</v>
      </c>
      <c r="J5" s="67"/>
      <c r="K5" s="67"/>
      <c r="L5" s="67">
        <v>5500</v>
      </c>
      <c r="M5" s="67"/>
      <c r="N5" s="67"/>
      <c r="O5" s="67"/>
      <c r="P5" s="67"/>
      <c r="Q5" s="67"/>
      <c r="R5" s="67"/>
      <c r="S5" s="67">
        <v>4045</v>
      </c>
      <c r="T5" s="67"/>
      <c r="U5" s="67"/>
      <c r="V5" s="67"/>
      <c r="W5" s="67"/>
      <c r="X5" s="67"/>
      <c r="Y5" s="67">
        <v>4320</v>
      </c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ref="I6:I12" si="1">SUM(J6:AO6)</f>
        <v>3000</v>
      </c>
      <c r="J6" s="65"/>
      <c r="K6" s="65"/>
      <c r="L6" s="65">
        <v>3000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460</v>
      </c>
      <c r="C7" s="35" t="s">
        <v>462</v>
      </c>
      <c r="D7" s="47" t="s">
        <v>44</v>
      </c>
      <c r="E7" s="37">
        <v>15410</v>
      </c>
      <c r="F7" s="48" t="s">
        <v>45</v>
      </c>
      <c r="G7" s="39">
        <f t="shared" si="0"/>
        <v>10410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5000</v>
      </c>
      <c r="J8" s="65"/>
      <c r="K8" s="65"/>
      <c r="L8" s="65"/>
      <c r="M8" s="65"/>
      <c r="N8" s="65"/>
      <c r="O8" s="65"/>
      <c r="P8" s="65"/>
      <c r="Q8" s="65"/>
      <c r="R8" s="65">
        <v>1000</v>
      </c>
      <c r="S8" s="65"/>
      <c r="T8" s="65"/>
      <c r="U8" s="65"/>
      <c r="V8" s="65"/>
      <c r="W8" s="65">
        <v>1000</v>
      </c>
      <c r="X8" s="65"/>
      <c r="Y8" s="65"/>
      <c r="Z8" s="65">
        <v>1000</v>
      </c>
      <c r="AA8" s="65"/>
      <c r="AB8" s="65"/>
      <c r="AC8" s="65">
        <v>2000</v>
      </c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460</v>
      </c>
      <c r="C9" s="35" t="s">
        <v>463</v>
      </c>
      <c r="D9" s="47" t="s">
        <v>44</v>
      </c>
      <c r="E9" s="37">
        <v>3186</v>
      </c>
      <c r="F9" s="48" t="s">
        <v>45</v>
      </c>
      <c r="G9" s="39">
        <f t="shared" si="0"/>
        <v>3436</v>
      </c>
      <c r="H9" s="40" t="s">
        <v>46</v>
      </c>
      <c r="I9" s="40">
        <f t="shared" si="1"/>
        <v>650</v>
      </c>
      <c r="J9" s="67"/>
      <c r="K9" s="67"/>
      <c r="L9" s="67"/>
      <c r="M9" s="67"/>
      <c r="N9" s="67"/>
      <c r="O9" s="67"/>
      <c r="P9" s="67"/>
      <c r="Q9" s="67"/>
      <c r="R9" s="67"/>
      <c r="S9" s="67">
        <v>650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400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>
        <v>400</v>
      </c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460</v>
      </c>
      <c r="C11" s="35" t="s">
        <v>464</v>
      </c>
      <c r="D11" s="47" t="s">
        <v>44</v>
      </c>
      <c r="E11" s="37">
        <v>987</v>
      </c>
      <c r="F11" s="48" t="s">
        <v>45</v>
      </c>
      <c r="G11" s="39">
        <f>E11+I11-I12</f>
        <v>987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460</v>
      </c>
      <c r="C13" s="35" t="s">
        <v>465</v>
      </c>
      <c r="D13" s="47" t="s">
        <v>44</v>
      </c>
      <c r="E13" s="37">
        <v>7037</v>
      </c>
      <c r="F13" s="48" t="s">
        <v>45</v>
      </c>
      <c r="G13" s="39">
        <f t="shared" ref="G13:G17" si="2">E13+I13-I14</f>
        <v>7037</v>
      </c>
      <c r="H13" s="40" t="s">
        <v>46</v>
      </c>
      <c r="I13" s="40">
        <f t="shared" ref="I13:I29" si="3">SUM(J13:AO13)</f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460</v>
      </c>
      <c r="C15" s="35" t="s">
        <v>465</v>
      </c>
      <c r="D15" s="136" t="s">
        <v>55</v>
      </c>
      <c r="E15" s="37">
        <v>1089</v>
      </c>
      <c r="F15" s="48" t="s">
        <v>45</v>
      </c>
      <c r="G15" s="39">
        <f t="shared" si="2"/>
        <v>1089</v>
      </c>
      <c r="H15" s="40" t="s">
        <v>46</v>
      </c>
      <c r="I15" s="40">
        <f t="shared" si="3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136"/>
      <c r="E16" s="43"/>
      <c r="F16" s="49"/>
      <c r="G16" s="45"/>
      <c r="H16" s="46" t="s">
        <v>47</v>
      </c>
      <c r="I16" s="46">
        <f t="shared" si="3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460</v>
      </c>
      <c r="C17" s="35" t="s">
        <v>466</v>
      </c>
      <c r="D17" s="47" t="s">
        <v>44</v>
      </c>
      <c r="E17" s="37">
        <v>358</v>
      </c>
      <c r="F17" s="48" t="s">
        <v>45</v>
      </c>
      <c r="G17" s="39">
        <f t="shared" si="2"/>
        <v>162</v>
      </c>
      <c r="H17" s="40" t="s">
        <v>46</v>
      </c>
      <c r="I17" s="40">
        <f t="shared" si="3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3"/>
        <v>196</v>
      </c>
      <c r="J18" s="65"/>
      <c r="K18" s="65"/>
      <c r="L18" s="65"/>
      <c r="M18" s="65"/>
      <c r="N18" s="65"/>
      <c r="O18" s="65"/>
      <c r="P18" s="65"/>
      <c r="Q18" s="65">
        <v>90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>
        <v>6</v>
      </c>
      <c r="AJ18" s="65"/>
      <c r="AK18" s="65"/>
      <c r="AL18" s="65">
        <v>100</v>
      </c>
      <c r="AM18" s="65"/>
      <c r="AN18" s="65"/>
      <c r="AO18" s="65"/>
    </row>
    <row r="19" s="91" customFormat="1" ht="18.95" customHeight="1" spans="1:44">
      <c r="A19" s="33">
        <v>8</v>
      </c>
      <c r="B19" s="32" t="s">
        <v>460</v>
      </c>
      <c r="C19" s="35" t="s">
        <v>467</v>
      </c>
      <c r="D19" s="47" t="s">
        <v>44</v>
      </c>
      <c r="E19" s="37">
        <v>1123</v>
      </c>
      <c r="F19" s="48" t="s">
        <v>45</v>
      </c>
      <c r="G19" s="39">
        <f t="shared" ref="G19:G23" si="4">E19+I19-I20</f>
        <v>1123</v>
      </c>
      <c r="H19" s="40" t="s">
        <v>46</v>
      </c>
      <c r="I19" s="40">
        <f t="shared" si="3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3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460</v>
      </c>
      <c r="C21" s="35" t="s">
        <v>468</v>
      </c>
      <c r="D21" s="47" t="s">
        <v>44</v>
      </c>
      <c r="E21" s="37">
        <v>6164</v>
      </c>
      <c r="F21" s="48" t="s">
        <v>45</v>
      </c>
      <c r="G21" s="39">
        <f t="shared" si="4"/>
        <v>5564</v>
      </c>
      <c r="H21" s="40" t="s">
        <v>46</v>
      </c>
      <c r="I21" s="40">
        <f t="shared" si="3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3"/>
        <v>600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>
        <v>600</v>
      </c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9</v>
      </c>
      <c r="B23" s="32" t="s">
        <v>460</v>
      </c>
      <c r="C23" s="35" t="s">
        <v>469</v>
      </c>
      <c r="D23" s="47" t="s">
        <v>44</v>
      </c>
      <c r="E23" s="37">
        <v>22</v>
      </c>
      <c r="F23" s="48" t="s">
        <v>45</v>
      </c>
      <c r="G23" s="39">
        <f t="shared" si="4"/>
        <v>22</v>
      </c>
      <c r="H23" s="40" t="s">
        <v>46</v>
      </c>
      <c r="I23" s="40">
        <f t="shared" si="3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10</v>
      </c>
      <c r="B25" s="125"/>
      <c r="C25" s="35"/>
      <c r="D25" s="47"/>
      <c r="E25" s="37">
        <v>0</v>
      </c>
      <c r="F25" s="48" t="s">
        <v>45</v>
      </c>
      <c r="G25" s="39">
        <f>E25+I25-I26</f>
        <v>0</v>
      </c>
      <c r="H25" s="40" t="s">
        <v>46</v>
      </c>
      <c r="I25" s="40">
        <f t="shared" si="3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125"/>
      <c r="C26" s="42"/>
      <c r="D26" s="47"/>
      <c r="E26" s="43"/>
      <c r="F26" s="49"/>
      <c r="G26" s="45"/>
      <c r="H26" s="46" t="s">
        <v>47</v>
      </c>
      <c r="I26" s="46">
        <f t="shared" si="3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11</v>
      </c>
      <c r="B27" s="32" t="s">
        <v>470</v>
      </c>
      <c r="C27" s="35" t="s">
        <v>471</v>
      </c>
      <c r="D27" s="47" t="s">
        <v>44</v>
      </c>
      <c r="E27" s="37">
        <v>3914</v>
      </c>
      <c r="F27" s="48" t="s">
        <v>45</v>
      </c>
      <c r="G27" s="39">
        <f t="shared" ref="G27:G31" si="5">E27+I27-I28</f>
        <v>3914</v>
      </c>
      <c r="H27" s="40" t="s">
        <v>46</v>
      </c>
      <c r="I27" s="40">
        <f t="shared" si="3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3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12</v>
      </c>
      <c r="B29" s="32" t="s">
        <v>470</v>
      </c>
      <c r="C29" s="35" t="s">
        <v>472</v>
      </c>
      <c r="D29" s="47" t="s">
        <v>44</v>
      </c>
      <c r="E29" s="37">
        <v>2</v>
      </c>
      <c r="F29" s="48" t="s">
        <v>45</v>
      </c>
      <c r="G29" s="39">
        <f t="shared" si="5"/>
        <v>2</v>
      </c>
      <c r="H29" s="40" t="s">
        <v>46</v>
      </c>
      <c r="I29" s="40">
        <f t="shared" si="3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ref="I30:I36" si="6">SUM(J30:AO30)</f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13</v>
      </c>
      <c r="B31" s="32" t="s">
        <v>470</v>
      </c>
      <c r="C31" s="35" t="s">
        <v>473</v>
      </c>
      <c r="D31" s="47" t="s">
        <v>44</v>
      </c>
      <c r="E31" s="37">
        <v>4793</v>
      </c>
      <c r="F31" s="48" t="s">
        <v>45</v>
      </c>
      <c r="G31" s="39">
        <f t="shared" si="5"/>
        <v>4793</v>
      </c>
      <c r="H31" s="40" t="s">
        <v>46</v>
      </c>
      <c r="I31" s="40">
        <f t="shared" si="6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6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14</v>
      </c>
      <c r="B33" s="32" t="s">
        <v>470</v>
      </c>
      <c r="C33" s="35" t="s">
        <v>474</v>
      </c>
      <c r="D33" s="47" t="s">
        <v>44</v>
      </c>
      <c r="E33" s="37">
        <v>14327</v>
      </c>
      <c r="F33" s="48" t="s">
        <v>45</v>
      </c>
      <c r="G33" s="39">
        <f>E33+I33-I34</f>
        <v>13627</v>
      </c>
      <c r="H33" s="40" t="s">
        <v>46</v>
      </c>
      <c r="I33" s="40">
        <f t="shared" si="6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6"/>
        <v>700</v>
      </c>
      <c r="J34" s="65"/>
      <c r="K34" s="65"/>
      <c r="L34" s="65"/>
      <c r="M34" s="65"/>
      <c r="N34" s="65"/>
      <c r="O34" s="65"/>
      <c r="P34" s="65">
        <v>200</v>
      </c>
      <c r="Q34" s="65"/>
      <c r="R34" s="65"/>
      <c r="S34" s="65"/>
      <c r="T34" s="65"/>
      <c r="U34" s="65">
        <v>500</v>
      </c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15</v>
      </c>
      <c r="B35" s="32" t="s">
        <v>470</v>
      </c>
      <c r="C35" s="35" t="s">
        <v>475</v>
      </c>
      <c r="D35" s="47" t="s">
        <v>44</v>
      </c>
      <c r="E35" s="37">
        <v>3283</v>
      </c>
      <c r="F35" s="48" t="s">
        <v>45</v>
      </c>
      <c r="G35" s="39">
        <f>E35+I35-I36</f>
        <v>3283</v>
      </c>
      <c r="H35" s="40" t="s">
        <v>46</v>
      </c>
      <c r="I35" s="40">
        <f t="shared" si="6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6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16</v>
      </c>
      <c r="B37" s="32" t="s">
        <v>470</v>
      </c>
      <c r="C37" s="35" t="s">
        <v>476</v>
      </c>
      <c r="D37" s="47" t="s">
        <v>44</v>
      </c>
      <c r="E37" s="37">
        <v>465</v>
      </c>
      <c r="F37" s="48" t="s">
        <v>45</v>
      </c>
      <c r="G37" s="39">
        <f>E37+I37-I38</f>
        <v>465</v>
      </c>
      <c r="H37" s="40" t="s">
        <v>46</v>
      </c>
      <c r="I37" s="40">
        <f t="shared" ref="I37:I74" si="7">SUM(J37:AO37)</f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17</v>
      </c>
      <c r="B39" s="32" t="s">
        <v>470</v>
      </c>
      <c r="C39" s="35" t="s">
        <v>477</v>
      </c>
      <c r="D39" s="47" t="s">
        <v>44</v>
      </c>
      <c r="E39" s="37">
        <v>1876</v>
      </c>
      <c r="F39" s="48" t="s">
        <v>45</v>
      </c>
      <c r="G39" s="39">
        <f>E39+I39-I40</f>
        <v>1801</v>
      </c>
      <c r="H39" s="40" t="s">
        <v>46</v>
      </c>
      <c r="I39" s="40">
        <f t="shared" si="7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7"/>
        <v>75</v>
      </c>
      <c r="J40" s="65"/>
      <c r="K40" s="65"/>
      <c r="L40" s="65"/>
      <c r="M40" s="65"/>
      <c r="N40" s="65">
        <v>5</v>
      </c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>
        <v>70</v>
      </c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18</v>
      </c>
      <c r="B41" s="32"/>
      <c r="C41" s="35"/>
      <c r="D41" s="47"/>
      <c r="E41" s="37">
        <v>0</v>
      </c>
      <c r="F41" s="48" t="s">
        <v>45</v>
      </c>
      <c r="G41" s="39">
        <f t="shared" ref="G41:G45" si="8">E41+I41-I42</f>
        <v>0</v>
      </c>
      <c r="H41" s="40" t="s">
        <v>46</v>
      </c>
      <c r="I41" s="40">
        <f t="shared" si="7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19</v>
      </c>
      <c r="B43" s="32" t="s">
        <v>478</v>
      </c>
      <c r="C43" s="35" t="s">
        <v>479</v>
      </c>
      <c r="D43" s="47" t="s">
        <v>44</v>
      </c>
      <c r="E43" s="37">
        <v>1066</v>
      </c>
      <c r="F43" s="48" t="s">
        <v>45</v>
      </c>
      <c r="G43" s="39">
        <f t="shared" si="8"/>
        <v>1066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20</v>
      </c>
      <c r="B45" s="32" t="s">
        <v>478</v>
      </c>
      <c r="C45" s="35" t="s">
        <v>480</v>
      </c>
      <c r="D45" s="47" t="s">
        <v>44</v>
      </c>
      <c r="E45" s="37">
        <v>2310</v>
      </c>
      <c r="F45" s="48" t="s">
        <v>45</v>
      </c>
      <c r="G45" s="39">
        <f t="shared" si="8"/>
        <v>2310</v>
      </c>
      <c r="H45" s="40" t="s">
        <v>46</v>
      </c>
      <c r="I45" s="40">
        <f t="shared" si="7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7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21</v>
      </c>
      <c r="B47" s="32" t="s">
        <v>478</v>
      </c>
      <c r="C47" s="35" t="s">
        <v>463</v>
      </c>
      <c r="D47" s="47" t="s">
        <v>44</v>
      </c>
      <c r="E47" s="37">
        <v>1929</v>
      </c>
      <c r="F47" s="48" t="s">
        <v>45</v>
      </c>
      <c r="G47" s="39">
        <f t="shared" ref="G47:G51" si="9">E47+I47-I48</f>
        <v>1829</v>
      </c>
      <c r="H47" s="40" t="s">
        <v>46</v>
      </c>
      <c r="I47" s="40">
        <f t="shared" si="7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7"/>
        <v>100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>
        <v>100</v>
      </c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22</v>
      </c>
      <c r="B49" s="32" t="s">
        <v>478</v>
      </c>
      <c r="C49" s="35" t="s">
        <v>481</v>
      </c>
      <c r="D49" s="47" t="s">
        <v>44</v>
      </c>
      <c r="E49" s="37">
        <v>2000</v>
      </c>
      <c r="F49" s="48" t="s">
        <v>45</v>
      </c>
      <c r="G49" s="39">
        <f t="shared" si="9"/>
        <v>2000</v>
      </c>
      <c r="H49" s="40" t="s">
        <v>46</v>
      </c>
      <c r="I49" s="40">
        <f t="shared" si="7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7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23</v>
      </c>
      <c r="B51" s="32" t="s">
        <v>478</v>
      </c>
      <c r="C51" s="35" t="s">
        <v>466</v>
      </c>
      <c r="D51" s="47" t="s">
        <v>44</v>
      </c>
      <c r="E51" s="37">
        <v>1365</v>
      </c>
      <c r="F51" s="48" t="s">
        <v>45</v>
      </c>
      <c r="G51" s="39">
        <f t="shared" si="9"/>
        <v>1365</v>
      </c>
      <c r="H51" s="40" t="s">
        <v>46</v>
      </c>
      <c r="I51" s="40">
        <f t="shared" si="7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7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24</v>
      </c>
      <c r="B53" s="32" t="s">
        <v>478</v>
      </c>
      <c r="C53" s="35" t="s">
        <v>467</v>
      </c>
      <c r="D53" s="47" t="s">
        <v>44</v>
      </c>
      <c r="E53" s="37">
        <v>1607</v>
      </c>
      <c r="F53" s="48" t="s">
        <v>45</v>
      </c>
      <c r="G53" s="39">
        <f t="shared" ref="G53:G57" si="10">E53+I53-I54</f>
        <v>1107</v>
      </c>
      <c r="H53" s="40" t="s">
        <v>46</v>
      </c>
      <c r="I53" s="40">
        <f t="shared" si="7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7"/>
        <v>500</v>
      </c>
      <c r="J54" s="65"/>
      <c r="K54" s="65"/>
      <c r="L54" s="65"/>
      <c r="M54" s="65"/>
      <c r="N54" s="65"/>
      <c r="O54" s="65"/>
      <c r="P54" s="65">
        <v>500</v>
      </c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125"/>
      <c r="C55" s="35"/>
      <c r="D55" s="47"/>
      <c r="E55" s="37">
        <v>0</v>
      </c>
      <c r="F55" s="48" t="s">
        <v>45</v>
      </c>
      <c r="G55" s="39">
        <f t="shared" si="10"/>
        <v>0</v>
      </c>
      <c r="H55" s="40" t="s">
        <v>46</v>
      </c>
      <c r="I55" s="40">
        <f t="shared" si="7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125"/>
      <c r="C56" s="42"/>
      <c r="D56" s="47"/>
      <c r="E56" s="43"/>
      <c r="F56" s="49"/>
      <c r="G56" s="45"/>
      <c r="H56" s="46" t="s">
        <v>47</v>
      </c>
      <c r="I56" s="46">
        <f t="shared" si="7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26</v>
      </c>
      <c r="B57" s="125"/>
      <c r="C57" s="35"/>
      <c r="D57" s="47"/>
      <c r="E57" s="37">
        <v>0</v>
      </c>
      <c r="F57" s="48" t="s">
        <v>45</v>
      </c>
      <c r="G57" s="39">
        <f t="shared" si="10"/>
        <v>0</v>
      </c>
      <c r="H57" s="40" t="s">
        <v>46</v>
      </c>
      <c r="I57" s="40">
        <f t="shared" si="7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125"/>
      <c r="C58" s="42"/>
      <c r="D58" s="47"/>
      <c r="E58" s="43"/>
      <c r="F58" s="49"/>
      <c r="G58" s="45"/>
      <c r="H58" s="46" t="s">
        <v>47</v>
      </c>
      <c r="I58" s="46">
        <f t="shared" si="7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27</v>
      </c>
      <c r="B59" s="32"/>
      <c r="C59" s="35"/>
      <c r="D59" s="47"/>
      <c r="E59" s="37">
        <v>0</v>
      </c>
      <c r="F59" s="48" t="s">
        <v>45</v>
      </c>
      <c r="G59" s="39">
        <f t="shared" ref="G59:G63" si="11">E59+I59-I60</f>
        <v>0</v>
      </c>
      <c r="H59" s="40" t="s">
        <v>46</v>
      </c>
      <c r="I59" s="40">
        <f t="shared" si="7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7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28</v>
      </c>
      <c r="B61" s="32"/>
      <c r="C61" s="35"/>
      <c r="D61" s="47"/>
      <c r="E61" s="37">
        <v>0</v>
      </c>
      <c r="F61" s="48" t="s">
        <v>45</v>
      </c>
      <c r="G61" s="39">
        <f t="shared" si="11"/>
        <v>0</v>
      </c>
      <c r="H61" s="40" t="s">
        <v>46</v>
      </c>
      <c r="I61" s="40">
        <f t="shared" si="7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7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29</v>
      </c>
      <c r="B63" s="32"/>
      <c r="C63" s="35"/>
      <c r="D63" s="47"/>
      <c r="E63" s="37"/>
      <c r="F63" s="48" t="s">
        <v>45</v>
      </c>
      <c r="G63" s="39">
        <f t="shared" si="11"/>
        <v>0</v>
      </c>
      <c r="H63" s="40" t="s">
        <v>46</v>
      </c>
      <c r="I63" s="40">
        <f t="shared" si="7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7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30</v>
      </c>
      <c r="B65" s="32"/>
      <c r="C65" s="35"/>
      <c r="D65" s="47"/>
      <c r="E65" s="37"/>
      <c r="F65" s="48" t="s">
        <v>45</v>
      </c>
      <c r="G65" s="39">
        <f t="shared" ref="G65:G69" si="12">E65+I65-I66</f>
        <v>0</v>
      </c>
      <c r="H65" s="40" t="s">
        <v>46</v>
      </c>
      <c r="I65" s="40">
        <f t="shared" si="7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7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31</v>
      </c>
      <c r="B67" s="32"/>
      <c r="C67" s="35"/>
      <c r="D67" s="47"/>
      <c r="E67" s="37"/>
      <c r="F67" s="48" t="s">
        <v>45</v>
      </c>
      <c r="G67" s="39">
        <f t="shared" si="12"/>
        <v>0</v>
      </c>
      <c r="H67" s="40" t="s">
        <v>46</v>
      </c>
      <c r="I67" s="40">
        <f t="shared" si="7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7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32</v>
      </c>
      <c r="B69" s="32"/>
      <c r="C69" s="35"/>
      <c r="D69" s="47"/>
      <c r="E69" s="37"/>
      <c r="F69" s="48" t="s">
        <v>45</v>
      </c>
      <c r="G69" s="39">
        <f t="shared" si="12"/>
        <v>0</v>
      </c>
      <c r="H69" s="40" t="s">
        <v>46</v>
      </c>
      <c r="I69" s="40">
        <f t="shared" si="7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7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33</v>
      </c>
      <c r="B71" s="32"/>
      <c r="C71" s="35"/>
      <c r="D71" s="47"/>
      <c r="E71" s="37"/>
      <c r="F71" s="48" t="s">
        <v>45</v>
      </c>
      <c r="G71" s="39">
        <f t="shared" ref="G71:G75" si="13">E71+I71-I72</f>
        <v>0</v>
      </c>
      <c r="H71" s="40" t="s">
        <v>46</v>
      </c>
      <c r="I71" s="40">
        <f t="shared" si="7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7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34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si="7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7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35</v>
      </c>
      <c r="B75" s="32"/>
      <c r="C75" s="35"/>
      <c r="D75" s="47"/>
      <c r="E75" s="37"/>
      <c r="F75" s="48" t="s">
        <v>45</v>
      </c>
      <c r="G75" s="39">
        <f t="shared" si="13"/>
        <v>0</v>
      </c>
      <c r="H75" s="40" t="s">
        <v>46</v>
      </c>
      <c r="I75" s="40">
        <f t="shared" ref="I75:I138" si="14">SUM(J75:AO75)</f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4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36</v>
      </c>
      <c r="B77" s="32"/>
      <c r="C77" s="35"/>
      <c r="D77" s="47"/>
      <c r="E77" s="37"/>
      <c r="F77" s="48" t="s">
        <v>45</v>
      </c>
      <c r="G77" s="39">
        <f t="shared" ref="G77:G81" si="15">E77+I77-I78</f>
        <v>0</v>
      </c>
      <c r="H77" s="40" t="s">
        <v>46</v>
      </c>
      <c r="I77" s="40">
        <f t="shared" si="14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4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37</v>
      </c>
      <c r="B79" s="32"/>
      <c r="C79" s="35"/>
      <c r="D79" s="47"/>
      <c r="E79" s="37"/>
      <c r="F79" s="48" t="s">
        <v>45</v>
      </c>
      <c r="G79" s="39">
        <f t="shared" si="15"/>
        <v>0</v>
      </c>
      <c r="H79" s="40" t="s">
        <v>46</v>
      </c>
      <c r="I79" s="40">
        <f t="shared" si="14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4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38</v>
      </c>
      <c r="B81" s="125"/>
      <c r="C81" s="35"/>
      <c r="D81" s="47"/>
      <c r="E81" s="37"/>
      <c r="F81" s="48" t="s">
        <v>45</v>
      </c>
      <c r="G81" s="39">
        <f t="shared" si="15"/>
        <v>0</v>
      </c>
      <c r="H81" s="40" t="s">
        <v>46</v>
      </c>
      <c r="I81" s="40">
        <f t="shared" si="14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5"/>
      <c r="C82" s="42"/>
      <c r="D82" s="47"/>
      <c r="E82" s="43"/>
      <c r="F82" s="49"/>
      <c r="G82" s="45"/>
      <c r="H82" s="46" t="s">
        <v>47</v>
      </c>
      <c r="I82" s="46">
        <f t="shared" si="14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39</v>
      </c>
      <c r="B83" s="125"/>
      <c r="C83" s="35"/>
      <c r="D83" s="47"/>
      <c r="E83" s="37"/>
      <c r="F83" s="48" t="s">
        <v>45</v>
      </c>
      <c r="G83" s="39">
        <f t="shared" ref="G83:G87" si="16">E83+I83-I84</f>
        <v>0</v>
      </c>
      <c r="H83" s="40" t="s">
        <v>46</v>
      </c>
      <c r="I83" s="40">
        <f t="shared" si="14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125"/>
      <c r="C84" s="42"/>
      <c r="D84" s="47"/>
      <c r="E84" s="43"/>
      <c r="F84" s="49"/>
      <c r="G84" s="45"/>
      <c r="H84" s="46" t="s">
        <v>47</v>
      </c>
      <c r="I84" s="46">
        <f t="shared" si="14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40</v>
      </c>
      <c r="B85" s="125"/>
      <c r="C85" s="35"/>
      <c r="D85" s="47"/>
      <c r="E85" s="37"/>
      <c r="F85" s="48" t="s">
        <v>45</v>
      </c>
      <c r="G85" s="39">
        <f t="shared" si="16"/>
        <v>0</v>
      </c>
      <c r="H85" s="40" t="s">
        <v>46</v>
      </c>
      <c r="I85" s="40">
        <f t="shared" si="14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125"/>
      <c r="C86" s="42"/>
      <c r="D86" s="47"/>
      <c r="E86" s="43"/>
      <c r="F86" s="49"/>
      <c r="G86" s="45"/>
      <c r="H86" s="46" t="s">
        <v>47</v>
      </c>
      <c r="I86" s="46">
        <f t="shared" si="14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41</v>
      </c>
      <c r="B87" s="125"/>
      <c r="C87" s="35"/>
      <c r="D87" s="47"/>
      <c r="E87" s="37"/>
      <c r="F87" s="48" t="s">
        <v>45</v>
      </c>
      <c r="G87" s="39">
        <f t="shared" si="16"/>
        <v>0</v>
      </c>
      <c r="H87" s="40" t="s">
        <v>46</v>
      </c>
      <c r="I87" s="40">
        <f t="shared" si="14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125"/>
      <c r="C88" s="42"/>
      <c r="D88" s="47"/>
      <c r="E88" s="43"/>
      <c r="F88" s="49"/>
      <c r="G88" s="45"/>
      <c r="H88" s="46" t="s">
        <v>47</v>
      </c>
      <c r="I88" s="46">
        <f t="shared" si="14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42</v>
      </c>
      <c r="B89" s="32"/>
      <c r="C89" s="35"/>
      <c r="D89" s="47"/>
      <c r="E89" s="37"/>
      <c r="F89" s="48" t="s">
        <v>45</v>
      </c>
      <c r="G89" s="39">
        <f t="shared" ref="G89:G93" si="17">E89+I89-I90</f>
        <v>0</v>
      </c>
      <c r="H89" s="40" t="s">
        <v>46</v>
      </c>
      <c r="I89" s="40">
        <f t="shared" si="14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4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43</v>
      </c>
      <c r="B91" s="32"/>
      <c r="C91" s="35"/>
      <c r="D91" s="47"/>
      <c r="E91" s="37"/>
      <c r="F91" s="48" t="s">
        <v>45</v>
      </c>
      <c r="G91" s="39">
        <f t="shared" si="17"/>
        <v>0</v>
      </c>
      <c r="H91" s="40" t="s">
        <v>46</v>
      </c>
      <c r="I91" s="40">
        <f t="shared" si="14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4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44</v>
      </c>
      <c r="B93" s="32"/>
      <c r="C93" s="35"/>
      <c r="D93" s="47"/>
      <c r="E93" s="37"/>
      <c r="F93" s="48" t="s">
        <v>45</v>
      </c>
      <c r="G93" s="39">
        <f t="shared" si="17"/>
        <v>0</v>
      </c>
      <c r="H93" s="40" t="s">
        <v>46</v>
      </c>
      <c r="I93" s="40">
        <f t="shared" si="14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4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45</v>
      </c>
      <c r="B95" s="32"/>
      <c r="C95" s="35"/>
      <c r="D95" s="47"/>
      <c r="E95" s="37"/>
      <c r="F95" s="48" t="s">
        <v>45</v>
      </c>
      <c r="G95" s="39">
        <f t="shared" ref="G95:G99" si="18">E95+I95-I96</f>
        <v>0</v>
      </c>
      <c r="H95" s="40" t="s">
        <v>46</v>
      </c>
      <c r="I95" s="40">
        <f t="shared" si="14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4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46</v>
      </c>
      <c r="B97" s="32"/>
      <c r="C97" s="35"/>
      <c r="D97" s="47"/>
      <c r="E97" s="37"/>
      <c r="F97" s="48" t="s">
        <v>45</v>
      </c>
      <c r="G97" s="39">
        <f t="shared" si="18"/>
        <v>0</v>
      </c>
      <c r="H97" s="40" t="s">
        <v>46</v>
      </c>
      <c r="I97" s="40">
        <f t="shared" si="14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4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47</v>
      </c>
      <c r="B99" s="32"/>
      <c r="C99" s="35"/>
      <c r="D99" s="47"/>
      <c r="E99" s="37"/>
      <c r="F99" s="48" t="s">
        <v>45</v>
      </c>
      <c r="G99" s="39">
        <f t="shared" si="18"/>
        <v>0</v>
      </c>
      <c r="H99" s="40" t="s">
        <v>46</v>
      </c>
      <c r="I99" s="40">
        <f t="shared" si="14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4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48</v>
      </c>
      <c r="B101" s="32"/>
      <c r="C101" s="35"/>
      <c r="D101" s="47"/>
      <c r="E101" s="37"/>
      <c r="F101" s="48" t="s">
        <v>45</v>
      </c>
      <c r="G101" s="39">
        <f t="shared" ref="G101:G105" si="19">E101+I101-I102</f>
        <v>0</v>
      </c>
      <c r="H101" s="40" t="s">
        <v>46</v>
      </c>
      <c r="I101" s="40">
        <f t="shared" si="14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4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49</v>
      </c>
      <c r="B103" s="32"/>
      <c r="C103" s="35"/>
      <c r="D103" s="47"/>
      <c r="E103" s="37"/>
      <c r="F103" s="48" t="s">
        <v>45</v>
      </c>
      <c r="G103" s="39">
        <f t="shared" si="19"/>
        <v>0</v>
      </c>
      <c r="H103" s="40" t="s">
        <v>46</v>
      </c>
      <c r="I103" s="40">
        <f t="shared" si="14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4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50</v>
      </c>
      <c r="B105" s="32"/>
      <c r="C105" s="35"/>
      <c r="D105" s="47"/>
      <c r="E105" s="37"/>
      <c r="F105" s="48" t="s">
        <v>45</v>
      </c>
      <c r="G105" s="39">
        <f t="shared" si="19"/>
        <v>0</v>
      </c>
      <c r="H105" s="40" t="s">
        <v>46</v>
      </c>
      <c r="I105" s="40">
        <f t="shared" si="14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4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51</v>
      </c>
      <c r="B107" s="32"/>
      <c r="C107" s="35"/>
      <c r="D107" s="47"/>
      <c r="E107" s="37"/>
      <c r="F107" s="48" t="s">
        <v>45</v>
      </c>
      <c r="G107" s="39">
        <f t="shared" ref="G107:G111" si="20">E107+I107-I108</f>
        <v>0</v>
      </c>
      <c r="H107" s="40" t="s">
        <v>46</v>
      </c>
      <c r="I107" s="40">
        <f t="shared" si="14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4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52</v>
      </c>
      <c r="B109" s="32"/>
      <c r="C109" s="35"/>
      <c r="D109" s="47"/>
      <c r="E109" s="37"/>
      <c r="F109" s="48" t="s">
        <v>45</v>
      </c>
      <c r="G109" s="39">
        <f t="shared" si="20"/>
        <v>0</v>
      </c>
      <c r="H109" s="40" t="s">
        <v>46</v>
      </c>
      <c r="I109" s="40">
        <f t="shared" si="14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4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53</v>
      </c>
      <c r="B111" s="125"/>
      <c r="C111" s="35"/>
      <c r="D111" s="47"/>
      <c r="E111" s="37"/>
      <c r="F111" s="48" t="s">
        <v>45</v>
      </c>
      <c r="G111" s="39">
        <f t="shared" si="20"/>
        <v>0</v>
      </c>
      <c r="H111" s="40" t="s">
        <v>46</v>
      </c>
      <c r="I111" s="40">
        <f t="shared" si="14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4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54</v>
      </c>
      <c r="B113" s="125"/>
      <c r="C113" s="35"/>
      <c r="D113" s="47"/>
      <c r="E113" s="37"/>
      <c r="F113" s="48" t="s">
        <v>45</v>
      </c>
      <c r="G113" s="39">
        <f t="shared" ref="G113:G117" si="21">E113+I113-I114</f>
        <v>0</v>
      </c>
      <c r="H113" s="40" t="s">
        <v>46</v>
      </c>
      <c r="I113" s="40">
        <f t="shared" si="14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125"/>
      <c r="C114" s="42"/>
      <c r="D114" s="47"/>
      <c r="E114" s="43"/>
      <c r="F114" s="49"/>
      <c r="G114" s="45"/>
      <c r="H114" s="46" t="s">
        <v>47</v>
      </c>
      <c r="I114" s="46">
        <f t="shared" si="14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55</v>
      </c>
      <c r="B115" s="125"/>
      <c r="C115" s="35"/>
      <c r="D115" s="47"/>
      <c r="E115" s="37"/>
      <c r="F115" s="48" t="s">
        <v>45</v>
      </c>
      <c r="G115" s="39">
        <f t="shared" si="21"/>
        <v>0</v>
      </c>
      <c r="H115" s="40" t="s">
        <v>46</v>
      </c>
      <c r="I115" s="40">
        <f t="shared" si="14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125"/>
      <c r="C116" s="42"/>
      <c r="D116" s="47"/>
      <c r="E116" s="43"/>
      <c r="F116" s="49"/>
      <c r="G116" s="45"/>
      <c r="H116" s="46" t="s">
        <v>47</v>
      </c>
      <c r="I116" s="46">
        <f t="shared" si="14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56</v>
      </c>
      <c r="B117" s="125"/>
      <c r="C117" s="35"/>
      <c r="D117" s="47"/>
      <c r="E117" s="37"/>
      <c r="F117" s="48" t="s">
        <v>45</v>
      </c>
      <c r="G117" s="39">
        <f t="shared" si="21"/>
        <v>0</v>
      </c>
      <c r="H117" s="40" t="s">
        <v>46</v>
      </c>
      <c r="I117" s="40">
        <f t="shared" si="14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125"/>
      <c r="C118" s="42"/>
      <c r="D118" s="47"/>
      <c r="E118" s="43"/>
      <c r="F118" s="49"/>
      <c r="G118" s="45"/>
      <c r="H118" s="46" t="s">
        <v>47</v>
      </c>
      <c r="I118" s="46">
        <f t="shared" si="14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57</v>
      </c>
      <c r="B119" s="32"/>
      <c r="C119" s="35"/>
      <c r="D119" s="47"/>
      <c r="E119" s="37"/>
      <c r="F119" s="48" t="s">
        <v>45</v>
      </c>
      <c r="G119" s="39">
        <f t="shared" ref="G119:G123" si="22">E119+I119-I120</f>
        <v>0</v>
      </c>
      <c r="H119" s="40" t="s">
        <v>46</v>
      </c>
      <c r="I119" s="40">
        <f t="shared" si="14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4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58</v>
      </c>
      <c r="B121" s="32"/>
      <c r="C121" s="35"/>
      <c r="D121" s="47"/>
      <c r="E121" s="37"/>
      <c r="F121" s="48" t="s">
        <v>45</v>
      </c>
      <c r="G121" s="39">
        <f t="shared" si="22"/>
        <v>0</v>
      </c>
      <c r="H121" s="40" t="s">
        <v>46</v>
      </c>
      <c r="I121" s="40">
        <f t="shared" si="14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4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59</v>
      </c>
      <c r="B123" s="32"/>
      <c r="C123" s="35"/>
      <c r="D123" s="47"/>
      <c r="E123" s="37"/>
      <c r="F123" s="48" t="s">
        <v>45</v>
      </c>
      <c r="G123" s="39">
        <f t="shared" si="22"/>
        <v>0</v>
      </c>
      <c r="H123" s="40" t="s">
        <v>46</v>
      </c>
      <c r="I123" s="40">
        <f t="shared" si="14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4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60</v>
      </c>
      <c r="B125" s="32"/>
      <c r="C125" s="35"/>
      <c r="D125" s="47"/>
      <c r="E125" s="37"/>
      <c r="F125" s="48" t="s">
        <v>45</v>
      </c>
      <c r="G125" s="39">
        <f t="shared" ref="G125:G129" si="23">E125+I125-I126</f>
        <v>0</v>
      </c>
      <c r="H125" s="40" t="s">
        <v>46</v>
      </c>
      <c r="I125" s="40">
        <f t="shared" si="14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4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61</v>
      </c>
      <c r="B127" s="32"/>
      <c r="C127" s="35"/>
      <c r="D127" s="47"/>
      <c r="E127" s="37"/>
      <c r="F127" s="48" t="s">
        <v>45</v>
      </c>
      <c r="G127" s="39">
        <f t="shared" si="23"/>
        <v>0</v>
      </c>
      <c r="H127" s="40" t="s">
        <v>46</v>
      </c>
      <c r="I127" s="40">
        <f t="shared" si="14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4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62</v>
      </c>
      <c r="B129" s="32"/>
      <c r="C129" s="35"/>
      <c r="D129" s="47"/>
      <c r="E129" s="37"/>
      <c r="F129" s="48" t="s">
        <v>45</v>
      </c>
      <c r="G129" s="39">
        <f t="shared" si="23"/>
        <v>0</v>
      </c>
      <c r="H129" s="40" t="s">
        <v>46</v>
      </c>
      <c r="I129" s="40">
        <f t="shared" si="14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4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63</v>
      </c>
      <c r="B131" s="32"/>
      <c r="C131" s="35"/>
      <c r="D131" s="47"/>
      <c r="E131" s="37"/>
      <c r="F131" s="48" t="s">
        <v>45</v>
      </c>
      <c r="G131" s="39">
        <f t="shared" ref="G131:G135" si="24">E131+I131-I132</f>
        <v>0</v>
      </c>
      <c r="H131" s="40" t="s">
        <v>46</v>
      </c>
      <c r="I131" s="40">
        <f t="shared" si="14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4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64</v>
      </c>
      <c r="B133" s="32"/>
      <c r="C133" s="35"/>
      <c r="D133" s="47"/>
      <c r="E133" s="37"/>
      <c r="F133" s="48" t="s">
        <v>45</v>
      </c>
      <c r="G133" s="39">
        <f t="shared" si="24"/>
        <v>0</v>
      </c>
      <c r="H133" s="40" t="s">
        <v>46</v>
      </c>
      <c r="I133" s="40">
        <f t="shared" si="14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65</v>
      </c>
      <c r="B135" s="32"/>
      <c r="C135" s="35"/>
      <c r="D135" s="47"/>
      <c r="E135" s="37"/>
      <c r="F135" s="48" t="s">
        <v>45</v>
      </c>
      <c r="G135" s="39">
        <f t="shared" si="24"/>
        <v>0</v>
      </c>
      <c r="H135" s="40" t="s">
        <v>46</v>
      </c>
      <c r="I135" s="40">
        <f t="shared" si="1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66</v>
      </c>
      <c r="B137" s="32"/>
      <c r="C137" s="35"/>
      <c r="D137" s="47"/>
      <c r="E137" s="37"/>
      <c r="F137" s="48" t="s">
        <v>45</v>
      </c>
      <c r="G137" s="39">
        <f t="shared" ref="G137:G141" si="25">E137+I137-I138</f>
        <v>0</v>
      </c>
      <c r="H137" s="40" t="s">
        <v>46</v>
      </c>
      <c r="I137" s="40">
        <f t="shared" si="14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4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67</v>
      </c>
      <c r="B139" s="32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ref="I139:I202" si="26">SUM(J139:AO139)</f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68</v>
      </c>
      <c r="B141" s="125"/>
      <c r="C141" s="35"/>
      <c r="D141" s="47"/>
      <c r="E141" s="37"/>
      <c r="F141" s="48" t="s">
        <v>45</v>
      </c>
      <c r="G141" s="39">
        <f t="shared" si="25"/>
        <v>0</v>
      </c>
      <c r="H141" s="40" t="s">
        <v>46</v>
      </c>
      <c r="I141" s="40">
        <f t="shared" si="2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2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69</v>
      </c>
      <c r="B143" s="125"/>
      <c r="C143" s="35"/>
      <c r="D143" s="47"/>
      <c r="E143" s="37"/>
      <c r="F143" s="48" t="s">
        <v>45</v>
      </c>
      <c r="G143" s="39">
        <f t="shared" ref="G143:G147" si="27">E143+I143-I144</f>
        <v>0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25"/>
      <c r="C144" s="42"/>
      <c r="D144" s="47"/>
      <c r="E144" s="43"/>
      <c r="F144" s="49"/>
      <c r="G144" s="45"/>
      <c r="H144" s="46" t="s">
        <v>47</v>
      </c>
      <c r="I144" s="46">
        <f t="shared" si="2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70</v>
      </c>
      <c r="B145" s="125"/>
      <c r="C145" s="35"/>
      <c r="D145" s="47"/>
      <c r="E145" s="37"/>
      <c r="F145" s="48" t="s">
        <v>45</v>
      </c>
      <c r="G145" s="39">
        <f t="shared" si="27"/>
        <v>0</v>
      </c>
      <c r="H145" s="40" t="s">
        <v>46</v>
      </c>
      <c r="I145" s="40">
        <f t="shared" si="2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25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71</v>
      </c>
      <c r="B147" s="125"/>
      <c r="C147" s="35"/>
      <c r="D147" s="47"/>
      <c r="E147" s="37"/>
      <c r="F147" s="48" t="s">
        <v>45</v>
      </c>
      <c r="G147" s="39">
        <f t="shared" si="27"/>
        <v>0</v>
      </c>
      <c r="H147" s="40" t="s">
        <v>46</v>
      </c>
      <c r="I147" s="40">
        <f t="shared" si="2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125"/>
      <c r="C148" s="42"/>
      <c r="D148" s="47"/>
      <c r="E148" s="43"/>
      <c r="F148" s="49"/>
      <c r="G148" s="45"/>
      <c r="H148" s="46" t="s">
        <v>47</v>
      </c>
      <c r="I148" s="46">
        <f t="shared" si="2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72</v>
      </c>
      <c r="B149" s="32"/>
      <c r="C149" s="35"/>
      <c r="D149" s="47"/>
      <c r="E149" s="37"/>
      <c r="F149" s="48" t="s">
        <v>45</v>
      </c>
      <c r="G149" s="39">
        <f t="shared" ref="G149:G153" si="28">E149+I149-I150</f>
        <v>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73</v>
      </c>
      <c r="B151" s="32"/>
      <c r="C151" s="35"/>
      <c r="D151" s="47"/>
      <c r="E151" s="37"/>
      <c r="F151" s="48" t="s">
        <v>45</v>
      </c>
      <c r="G151" s="39">
        <f t="shared" si="28"/>
        <v>0</v>
      </c>
      <c r="H151" s="40" t="s">
        <v>46</v>
      </c>
      <c r="I151" s="40">
        <f t="shared" si="2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6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74</v>
      </c>
      <c r="B153" s="32"/>
      <c r="C153" s="35"/>
      <c r="D153" s="47"/>
      <c r="E153" s="37"/>
      <c r="F153" s="48" t="s">
        <v>45</v>
      </c>
      <c r="G153" s="39">
        <f t="shared" si="28"/>
        <v>0</v>
      </c>
      <c r="H153" s="40" t="s">
        <v>46</v>
      </c>
      <c r="I153" s="40">
        <f t="shared" si="26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75</v>
      </c>
      <c r="B155" s="32"/>
      <c r="C155" s="35"/>
      <c r="D155" s="47"/>
      <c r="E155" s="37"/>
      <c r="F155" s="48" t="s">
        <v>45</v>
      </c>
      <c r="G155" s="39">
        <f t="shared" ref="G155:G159" si="29">E155+I155-I156</f>
        <v>0</v>
      </c>
      <c r="H155" s="40" t="s">
        <v>46</v>
      </c>
      <c r="I155" s="40">
        <f t="shared" si="26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6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76</v>
      </c>
      <c r="B157" s="32"/>
      <c r="C157" s="35"/>
      <c r="D157" s="47"/>
      <c r="E157" s="37"/>
      <c r="F157" s="48" t="s">
        <v>45</v>
      </c>
      <c r="G157" s="39">
        <f t="shared" si="29"/>
        <v>0</v>
      </c>
      <c r="H157" s="40" t="s">
        <v>46</v>
      </c>
      <c r="I157" s="40">
        <f t="shared" si="26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77</v>
      </c>
      <c r="B159" s="32"/>
      <c r="C159" s="35"/>
      <c r="D159" s="47"/>
      <c r="E159" s="37"/>
      <c r="F159" s="48" t="s">
        <v>45</v>
      </c>
      <c r="G159" s="39">
        <f t="shared" si="29"/>
        <v>0</v>
      </c>
      <c r="H159" s="40" t="s">
        <v>46</v>
      </c>
      <c r="I159" s="40">
        <f t="shared" si="26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78</v>
      </c>
      <c r="B161" s="32"/>
      <c r="C161" s="35"/>
      <c r="D161" s="47"/>
      <c r="E161" s="37"/>
      <c r="F161" s="48" t="s">
        <v>45</v>
      </c>
      <c r="G161" s="39">
        <f t="shared" ref="G161:G165" si="30">E161+I161-I162</f>
        <v>0</v>
      </c>
      <c r="H161" s="40" t="s">
        <v>46</v>
      </c>
      <c r="I161" s="40">
        <f t="shared" si="26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6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79</v>
      </c>
      <c r="B163" s="125"/>
      <c r="C163" s="35"/>
      <c r="D163" s="47"/>
      <c r="E163" s="37"/>
      <c r="F163" s="48" t="s">
        <v>45</v>
      </c>
      <c r="G163" s="39">
        <f t="shared" si="30"/>
        <v>0</v>
      </c>
      <c r="H163" s="40" t="s">
        <v>46</v>
      </c>
      <c r="I163" s="40">
        <f t="shared" si="26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125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80</v>
      </c>
      <c r="B165" s="125"/>
      <c r="C165" s="35"/>
      <c r="D165" s="47"/>
      <c r="E165" s="37"/>
      <c r="F165" s="48" t="s">
        <v>45</v>
      </c>
      <c r="G165" s="39">
        <f t="shared" si="30"/>
        <v>0</v>
      </c>
      <c r="H165" s="40" t="s">
        <v>46</v>
      </c>
      <c r="I165" s="40">
        <f t="shared" si="26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125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81</v>
      </c>
      <c r="B167" s="125"/>
      <c r="C167" s="35"/>
      <c r="D167" s="47"/>
      <c r="E167" s="37"/>
      <c r="F167" s="48" t="s">
        <v>45</v>
      </c>
      <c r="G167" s="39">
        <f t="shared" ref="G167:G171" si="31">E167+I167-I168</f>
        <v>0</v>
      </c>
      <c r="H167" s="40" t="s">
        <v>46</v>
      </c>
      <c r="I167" s="40">
        <f t="shared" si="26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125"/>
      <c r="C168" s="42"/>
      <c r="D168" s="47"/>
      <c r="E168" s="43"/>
      <c r="F168" s="49"/>
      <c r="G168" s="45"/>
      <c r="H168" s="46" t="s">
        <v>47</v>
      </c>
      <c r="I168" s="46">
        <f t="shared" si="26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82</v>
      </c>
      <c r="B169" s="125"/>
      <c r="C169" s="35"/>
      <c r="D169" s="47"/>
      <c r="E169" s="37"/>
      <c r="F169" s="48" t="s">
        <v>45</v>
      </c>
      <c r="G169" s="39">
        <f t="shared" si="31"/>
        <v>0</v>
      </c>
      <c r="H169" s="40" t="s">
        <v>46</v>
      </c>
      <c r="I169" s="40">
        <f t="shared" si="26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25"/>
      <c r="C170" s="4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83</v>
      </c>
      <c r="B171" s="32"/>
      <c r="C171" s="35"/>
      <c r="D171" s="47"/>
      <c r="E171" s="37"/>
      <c r="F171" s="48" t="s">
        <v>45</v>
      </c>
      <c r="G171" s="39">
        <f t="shared" si="31"/>
        <v>0</v>
      </c>
      <c r="H171" s="40" t="s">
        <v>46</v>
      </c>
      <c r="I171" s="40">
        <f t="shared" si="26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84</v>
      </c>
      <c r="B173" s="32"/>
      <c r="C173" s="35"/>
      <c r="D173" s="47"/>
      <c r="E173" s="37"/>
      <c r="F173" s="48" t="s">
        <v>45</v>
      </c>
      <c r="G173" s="39">
        <f t="shared" ref="G173:G177" si="32">E173+I173-I174</f>
        <v>0</v>
      </c>
      <c r="H173" s="40" t="s">
        <v>46</v>
      </c>
      <c r="I173" s="40">
        <f t="shared" si="26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85</v>
      </c>
      <c r="B175" s="32"/>
      <c r="C175" s="35"/>
      <c r="D175" s="47"/>
      <c r="E175" s="37"/>
      <c r="F175" s="48" t="s">
        <v>45</v>
      </c>
      <c r="G175" s="39">
        <f t="shared" si="32"/>
        <v>0</v>
      </c>
      <c r="H175" s="40" t="s">
        <v>46</v>
      </c>
      <c r="I175" s="40">
        <f t="shared" si="26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86</v>
      </c>
      <c r="B177" s="32"/>
      <c r="C177" s="35"/>
      <c r="D177" s="47"/>
      <c r="E177" s="37"/>
      <c r="F177" s="48" t="s">
        <v>45</v>
      </c>
      <c r="G177" s="39">
        <f t="shared" si="32"/>
        <v>0</v>
      </c>
      <c r="H177" s="40" t="s">
        <v>46</v>
      </c>
      <c r="I177" s="40">
        <f t="shared" si="26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87</v>
      </c>
      <c r="B179" s="32"/>
      <c r="C179" s="35"/>
      <c r="D179" s="47"/>
      <c r="E179" s="37"/>
      <c r="F179" s="48" t="s">
        <v>45</v>
      </c>
      <c r="G179" s="39">
        <f t="shared" ref="G179:G183" si="33">E179+I179-I180</f>
        <v>0</v>
      </c>
      <c r="H179" s="40" t="s">
        <v>46</v>
      </c>
      <c r="I179" s="40">
        <f t="shared" si="26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6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88</v>
      </c>
      <c r="B181" s="32"/>
      <c r="C181" s="35"/>
      <c r="D181" s="47"/>
      <c r="E181" s="37"/>
      <c r="F181" s="48" t="s">
        <v>45</v>
      </c>
      <c r="G181" s="39">
        <f t="shared" si="33"/>
        <v>0</v>
      </c>
      <c r="H181" s="40" t="s">
        <v>46</v>
      </c>
      <c r="I181" s="40">
        <f t="shared" si="26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6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89</v>
      </c>
      <c r="B183" s="32"/>
      <c r="C183" s="35"/>
      <c r="D183" s="47"/>
      <c r="E183" s="37"/>
      <c r="F183" s="48" t="s">
        <v>45</v>
      </c>
      <c r="G183" s="39">
        <f t="shared" si="33"/>
        <v>0</v>
      </c>
      <c r="H183" s="40" t="s">
        <v>46</v>
      </c>
      <c r="I183" s="40">
        <f t="shared" si="26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6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90</v>
      </c>
      <c r="B185" s="32"/>
      <c r="C185" s="35"/>
      <c r="D185" s="47"/>
      <c r="E185" s="37"/>
      <c r="F185" s="48" t="s">
        <v>45</v>
      </c>
      <c r="G185" s="39">
        <f t="shared" ref="G185:G189" si="34">E185+I185-I186</f>
        <v>0</v>
      </c>
      <c r="H185" s="40" t="s">
        <v>46</v>
      </c>
      <c r="I185" s="40">
        <f t="shared" si="26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6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91</v>
      </c>
      <c r="B187" s="32"/>
      <c r="C187" s="35"/>
      <c r="D187" s="47"/>
      <c r="E187" s="37"/>
      <c r="F187" s="48" t="s">
        <v>45</v>
      </c>
      <c r="G187" s="39">
        <f t="shared" si="34"/>
        <v>0</v>
      </c>
      <c r="H187" s="40" t="s">
        <v>46</v>
      </c>
      <c r="I187" s="40">
        <f t="shared" si="26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6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92</v>
      </c>
      <c r="B189" s="32"/>
      <c r="C189" s="35"/>
      <c r="D189" s="47"/>
      <c r="E189" s="37"/>
      <c r="F189" s="48" t="s">
        <v>45</v>
      </c>
      <c r="G189" s="39">
        <f t="shared" si="34"/>
        <v>0</v>
      </c>
      <c r="H189" s="40" t="s">
        <v>46</v>
      </c>
      <c r="I189" s="40">
        <f t="shared" si="26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26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93</v>
      </c>
      <c r="B191" s="32"/>
      <c r="C191" s="35"/>
      <c r="D191" s="47"/>
      <c r="E191" s="37"/>
      <c r="F191" s="48" t="s">
        <v>45</v>
      </c>
      <c r="G191" s="39">
        <f t="shared" ref="G191:G195" si="35">E191+I191-I192</f>
        <v>0</v>
      </c>
      <c r="H191" s="40" t="s">
        <v>46</v>
      </c>
      <c r="I191" s="40">
        <f t="shared" si="26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94</v>
      </c>
      <c r="B193" s="125"/>
      <c r="C193" s="35"/>
      <c r="D193" s="47"/>
      <c r="E193" s="37"/>
      <c r="F193" s="48" t="s">
        <v>45</v>
      </c>
      <c r="G193" s="39">
        <f t="shared" si="35"/>
        <v>0</v>
      </c>
      <c r="H193" s="40" t="s">
        <v>46</v>
      </c>
      <c r="I193" s="40">
        <f t="shared" si="26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25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95</v>
      </c>
      <c r="B195" s="125"/>
      <c r="C195" s="35"/>
      <c r="D195" s="47"/>
      <c r="E195" s="37"/>
      <c r="F195" s="48" t="s">
        <v>45</v>
      </c>
      <c r="G195" s="39">
        <f t="shared" si="35"/>
        <v>0</v>
      </c>
      <c r="H195" s="40" t="s">
        <v>46</v>
      </c>
      <c r="I195" s="40">
        <f t="shared" si="26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25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96</v>
      </c>
      <c r="B197" s="125"/>
      <c r="C197" s="35"/>
      <c r="D197" s="47"/>
      <c r="E197" s="37"/>
      <c r="F197" s="48" t="s">
        <v>45</v>
      </c>
      <c r="G197" s="39">
        <f t="shared" ref="G197:G201" si="36">E197+I197-I198</f>
        <v>0</v>
      </c>
      <c r="H197" s="40" t="s">
        <v>46</v>
      </c>
      <c r="I197" s="40">
        <f t="shared" si="26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25"/>
      <c r="C198" s="42"/>
      <c r="D198" s="47"/>
      <c r="E198" s="43"/>
      <c r="F198" s="49"/>
      <c r="G198" s="45"/>
      <c r="H198" s="46" t="s">
        <v>47</v>
      </c>
      <c r="I198" s="46">
        <f t="shared" si="26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97</v>
      </c>
      <c r="B199" s="125"/>
      <c r="C199" s="35"/>
      <c r="D199" s="47"/>
      <c r="E199" s="37"/>
      <c r="F199" s="48" t="s">
        <v>45</v>
      </c>
      <c r="G199" s="39">
        <f t="shared" si="36"/>
        <v>0</v>
      </c>
      <c r="H199" s="40" t="s">
        <v>46</v>
      </c>
      <c r="I199" s="40">
        <f t="shared" si="26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25"/>
      <c r="C200" s="42"/>
      <c r="D200" s="47"/>
      <c r="E200" s="43"/>
      <c r="F200" s="49"/>
      <c r="G200" s="45"/>
      <c r="H200" s="46" t="s">
        <v>47</v>
      </c>
      <c r="I200" s="46">
        <f t="shared" si="26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98</v>
      </c>
      <c r="B201" s="32"/>
      <c r="C201" s="35"/>
      <c r="D201" s="47"/>
      <c r="E201" s="37"/>
      <c r="F201" s="48" t="s">
        <v>45</v>
      </c>
      <c r="G201" s="39">
        <f t="shared" si="36"/>
        <v>0</v>
      </c>
      <c r="H201" s="40" t="s">
        <v>46</v>
      </c>
      <c r="I201" s="40">
        <f t="shared" si="26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26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99</v>
      </c>
      <c r="B203" s="32"/>
      <c r="C203" s="35"/>
      <c r="D203" s="47"/>
      <c r="E203" s="37"/>
      <c r="F203" s="48" t="s">
        <v>45</v>
      </c>
      <c r="G203" s="39">
        <f t="shared" ref="G203:G207" si="37">E203+I203-I204</f>
        <v>0</v>
      </c>
      <c r="H203" s="40" t="s">
        <v>46</v>
      </c>
      <c r="I203" s="40">
        <f t="shared" ref="I203:I212" si="38">SUM(J203:AO203)</f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100</v>
      </c>
      <c r="B205" s="32"/>
      <c r="C205" s="35"/>
      <c r="D205" s="47"/>
      <c r="E205" s="37"/>
      <c r="F205" s="48" t="s">
        <v>45</v>
      </c>
      <c r="G205" s="39">
        <f t="shared" si="37"/>
        <v>0</v>
      </c>
      <c r="H205" s="40" t="s">
        <v>46</v>
      </c>
      <c r="I205" s="40">
        <f t="shared" si="38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101</v>
      </c>
      <c r="B207" s="32"/>
      <c r="C207" s="35"/>
      <c r="D207" s="47"/>
      <c r="E207" s="37"/>
      <c r="F207" s="48" t="s">
        <v>45</v>
      </c>
      <c r="G207" s="39">
        <f t="shared" si="37"/>
        <v>0</v>
      </c>
      <c r="H207" s="40" t="s">
        <v>46</v>
      </c>
      <c r="I207" s="40">
        <f t="shared" si="38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102</v>
      </c>
      <c r="B209" s="32"/>
      <c r="C209" s="35"/>
      <c r="D209" s="47"/>
      <c r="E209" s="37"/>
      <c r="F209" s="48" t="s">
        <v>45</v>
      </c>
      <c r="G209" s="39">
        <f>E209+I209-I210</f>
        <v>0</v>
      </c>
      <c r="H209" s="40" t="s">
        <v>46</v>
      </c>
      <c r="I209" s="40">
        <f t="shared" si="38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3" customFormat="1" ht="18.95" customHeight="1" spans="1:41">
      <c r="A211" s="33">
        <v>103</v>
      </c>
      <c r="B211" s="32"/>
      <c r="C211" s="35"/>
      <c r="D211" s="47"/>
      <c r="E211" s="37"/>
      <c r="F211" s="48" t="s">
        <v>45</v>
      </c>
      <c r="G211" s="39">
        <f>E211+I211-I212</f>
        <v>0</v>
      </c>
      <c r="H211" s="40" t="s">
        <v>46</v>
      </c>
      <c r="I211" s="40">
        <f t="shared" si="38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</sheetData>
  <autoFilter ref="A4:AN212">
    <extLst/>
  </autoFilter>
  <mergeCells count="734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</mergeCells>
  <conditionalFormatting sqref="G11:G12">
    <cfRule type="cellIs" dxfId="0" priority="2" operator="greaterThan">
      <formula>#REF!</formula>
    </cfRule>
  </conditionalFormatting>
  <conditionalFormatting sqref="G23:G24">
    <cfRule type="cellIs" dxfId="0" priority="1" operator="greaterThan">
      <formula>#REF!</formula>
    </cfRule>
  </conditionalFormatting>
  <conditionalFormatting sqref="G35:G36">
    <cfRule type="cellIs" dxfId="0" priority="3" operator="greaterThan">
      <formula>#REF!</formula>
    </cfRule>
  </conditionalFormatting>
  <conditionalFormatting sqref="G41:G48">
    <cfRule type="cellIs" dxfId="0" priority="14" operator="greaterThan">
      <formula>#REF!</formula>
    </cfRule>
  </conditionalFormatting>
  <conditionalFormatting sqref="G49:G70">
    <cfRule type="cellIs" dxfId="0" priority="13" operator="greaterThan">
      <formula>#REF!</formula>
    </cfRule>
  </conditionalFormatting>
  <conditionalFormatting sqref="G71:G78">
    <cfRule type="cellIs" dxfId="0" priority="12" operator="greaterThan">
      <formula>#REF!</formula>
    </cfRule>
  </conditionalFormatting>
  <conditionalFormatting sqref="G79:G100">
    <cfRule type="cellIs" dxfId="0" priority="11" operator="greaterThan">
      <formula>#REF!</formula>
    </cfRule>
  </conditionalFormatting>
  <conditionalFormatting sqref="G101:G108">
    <cfRule type="cellIs" dxfId="0" priority="10" operator="greaterThan">
      <formula>#REF!</formula>
    </cfRule>
  </conditionalFormatting>
  <conditionalFormatting sqref="G109:G130">
    <cfRule type="cellIs" dxfId="0" priority="9" operator="greaterThan">
      <formula>#REF!</formula>
    </cfRule>
  </conditionalFormatting>
  <conditionalFormatting sqref="G131:G138">
    <cfRule type="cellIs" dxfId="0" priority="8" operator="greaterThan">
      <formula>#REF!</formula>
    </cfRule>
  </conditionalFormatting>
  <conditionalFormatting sqref="G139:G160">
    <cfRule type="cellIs" dxfId="0" priority="7" operator="greaterThan">
      <formula>#REF!</formula>
    </cfRule>
  </conditionalFormatting>
  <conditionalFormatting sqref="G161:G182">
    <cfRule type="cellIs" dxfId="0" priority="6" operator="greaterThan">
      <formula>#REF!</formula>
    </cfRule>
  </conditionalFormatting>
  <conditionalFormatting sqref="G183:G190">
    <cfRule type="cellIs" dxfId="0" priority="5" operator="greaterThan">
      <formula>#REF!</formula>
    </cfRule>
  </conditionalFormatting>
  <conditionalFormatting sqref="G191:G212">
    <cfRule type="cellIs" dxfId="0" priority="4" operator="greaterThan">
      <formula>#REF!</formula>
    </cfRule>
  </conditionalFormatting>
  <conditionalFormatting sqref="G5:G10 G13:G14">
    <cfRule type="cellIs" dxfId="0" priority="16" operator="greaterThan">
      <formula>#REF!</formula>
    </cfRule>
  </conditionalFormatting>
  <conditionalFormatting sqref="G15:G22 G25:G34 G37:G40">
    <cfRule type="cellIs" dxfId="0" priority="15" operator="greaterThan">
      <formula>#REF!</formula>
    </cfRule>
  </conditionalFormatting>
  <hyperlinks>
    <hyperlink ref="A1:I1" location="总汇!A1" display="302H307308E型库存明细"/>
  </hyperlink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6"/>
  <sheetViews>
    <sheetView workbookViewId="0">
      <pane xSplit="9" ySplit="4" topLeftCell="AI5" activePane="bottomRight" state="frozen"/>
      <selection/>
      <selection pane="topRight"/>
      <selection pane="bottomLeft"/>
      <selection pane="bottomRight" activeCell="AL23" sqref="AL23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482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483</v>
      </c>
      <c r="C5" s="35" t="s">
        <v>262</v>
      </c>
      <c r="D5" s="47" t="s">
        <v>44</v>
      </c>
      <c r="E5" s="37">
        <v>19615</v>
      </c>
      <c r="F5" s="48" t="s">
        <v>484</v>
      </c>
      <c r="G5" s="39">
        <f t="shared" ref="G5:G9" si="0">E5+I5-I6</f>
        <v>19615</v>
      </c>
      <c r="H5" s="40" t="s">
        <v>46</v>
      </c>
      <c r="I5" s="40">
        <f t="shared" ref="I5:I10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483</v>
      </c>
      <c r="C7" s="35" t="s">
        <v>266</v>
      </c>
      <c r="D7" s="47" t="s">
        <v>44</v>
      </c>
      <c r="E7" s="37">
        <v>343</v>
      </c>
      <c r="F7" s="48" t="s">
        <v>484</v>
      </c>
      <c r="G7" s="39">
        <f t="shared" si="0"/>
        <v>343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126" t="s">
        <v>485</v>
      </c>
      <c r="C9" s="35" t="s">
        <v>486</v>
      </c>
      <c r="D9" s="47" t="s">
        <v>55</v>
      </c>
      <c r="E9" s="37">
        <v>775</v>
      </c>
      <c r="F9" s="48" t="s">
        <v>484</v>
      </c>
      <c r="G9" s="39">
        <f t="shared" si="0"/>
        <v>775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126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32" t="s">
        <v>483</v>
      </c>
      <c r="C11" s="35" t="s">
        <v>271</v>
      </c>
      <c r="D11" s="47" t="s">
        <v>44</v>
      </c>
      <c r="E11" s="37">
        <v>2930</v>
      </c>
      <c r="F11" s="48" t="s">
        <v>484</v>
      </c>
      <c r="G11" s="39">
        <f>E11+I11-I12</f>
        <v>2930</v>
      </c>
      <c r="H11" s="40" t="s">
        <v>46</v>
      </c>
      <c r="I11" s="40">
        <f t="shared" ref="I11:I19" si="2">SUM(J11:AO11)</f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3</v>
      </c>
      <c r="B13" s="32" t="s">
        <v>483</v>
      </c>
      <c r="C13" s="35" t="s">
        <v>270</v>
      </c>
      <c r="D13" s="133" t="s">
        <v>487</v>
      </c>
      <c r="E13" s="37">
        <v>0</v>
      </c>
      <c r="F13" s="48" t="s">
        <v>484</v>
      </c>
      <c r="G13" s="39">
        <f>E13+I13-I14</f>
        <v>0</v>
      </c>
      <c r="H13" s="40" t="s">
        <v>46</v>
      </c>
      <c r="I13" s="40">
        <f t="shared" si="2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133"/>
      <c r="E14" s="43"/>
      <c r="F14" s="49"/>
      <c r="G14" s="45"/>
      <c r="H14" s="46" t="s">
        <v>47</v>
      </c>
      <c r="I14" s="46">
        <f t="shared" si="2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3</v>
      </c>
      <c r="B15" s="32" t="s">
        <v>483</v>
      </c>
      <c r="C15" s="35" t="s">
        <v>270</v>
      </c>
      <c r="D15" s="47" t="s">
        <v>44</v>
      </c>
      <c r="E15" s="37">
        <v>3</v>
      </c>
      <c r="F15" s="48" t="s">
        <v>484</v>
      </c>
      <c r="G15" s="39">
        <f>E15+I15-I16</f>
        <v>3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4</v>
      </c>
      <c r="B17" s="32" t="s">
        <v>483</v>
      </c>
      <c r="C17" s="35" t="s">
        <v>268</v>
      </c>
      <c r="D17" s="47" t="s">
        <v>44</v>
      </c>
      <c r="E17" s="37">
        <v>532</v>
      </c>
      <c r="F17" s="48" t="s">
        <v>484</v>
      </c>
      <c r="G17" s="39">
        <f t="shared" ref="G17:G21" si="3">E17+I17-I18</f>
        <v>532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5</v>
      </c>
      <c r="B19" s="32" t="s">
        <v>483</v>
      </c>
      <c r="C19" s="35" t="s">
        <v>279</v>
      </c>
      <c r="D19" s="47" t="s">
        <v>44</v>
      </c>
      <c r="E19" s="37">
        <v>1018</v>
      </c>
      <c r="F19" s="48" t="s">
        <v>484</v>
      </c>
      <c r="G19" s="39">
        <f t="shared" si="3"/>
        <v>8306</v>
      </c>
      <c r="H19" s="40" t="s">
        <v>46</v>
      </c>
      <c r="I19" s="40">
        <f t="shared" si="2"/>
        <v>15295</v>
      </c>
      <c r="J19" s="67"/>
      <c r="K19" s="67">
        <v>4345</v>
      </c>
      <c r="L19" s="67">
        <v>2530</v>
      </c>
      <c r="M19" s="67"/>
      <c r="N19" s="67"/>
      <c r="O19" s="67">
        <v>970</v>
      </c>
      <c r="P19" s="67"/>
      <c r="Q19" s="67"/>
      <c r="R19" s="67"/>
      <c r="S19" s="67">
        <v>4595</v>
      </c>
      <c r="T19" s="67"/>
      <c r="U19" s="67"/>
      <c r="V19" s="67"/>
      <c r="W19" s="67">
        <v>2855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ref="I20:I34" si="4">SUM(J20:AO20)</f>
        <v>8007</v>
      </c>
      <c r="J20" s="65"/>
      <c r="K20" s="65">
        <v>5000</v>
      </c>
      <c r="L20" s="65"/>
      <c r="M20" s="65"/>
      <c r="N20" s="65"/>
      <c r="O20" s="65">
        <v>3000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>
        <v>4</v>
      </c>
      <c r="AL20" s="65">
        <v>3</v>
      </c>
      <c r="AM20" s="65"/>
      <c r="AN20" s="65"/>
      <c r="AO20" s="65"/>
    </row>
    <row r="21" s="91" customFormat="1" ht="18.95" customHeight="1" spans="1:44">
      <c r="A21" s="33">
        <v>6</v>
      </c>
      <c r="B21" s="32" t="s">
        <v>483</v>
      </c>
      <c r="C21" s="35" t="s">
        <v>277</v>
      </c>
      <c r="D21" s="47" t="s">
        <v>44</v>
      </c>
      <c r="E21" s="37">
        <v>738</v>
      </c>
      <c r="F21" s="48" t="s">
        <v>484</v>
      </c>
      <c r="G21" s="39">
        <f t="shared" si="3"/>
        <v>6170</v>
      </c>
      <c r="H21" s="40" t="s">
        <v>46</v>
      </c>
      <c r="I21" s="40">
        <f t="shared" si="4"/>
        <v>10435</v>
      </c>
      <c r="J21" s="67"/>
      <c r="K21" s="67"/>
      <c r="L21" s="67">
        <v>5440</v>
      </c>
      <c r="M21" s="67"/>
      <c r="N21" s="67"/>
      <c r="O21" s="67"/>
      <c r="P21" s="67"/>
      <c r="Q21" s="67">
        <v>2870</v>
      </c>
      <c r="R21" s="67"/>
      <c r="S21" s="67">
        <v>2125</v>
      </c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5003</v>
      </c>
      <c r="J22" s="65"/>
      <c r="K22" s="65"/>
      <c r="L22" s="65">
        <v>5000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>
        <v>3</v>
      </c>
      <c r="AM22" s="65"/>
      <c r="AN22" s="65"/>
      <c r="AO22" s="65"/>
    </row>
    <row r="23" s="91" customFormat="1" ht="18.95" customHeight="1" spans="1:44">
      <c r="A23" s="33">
        <v>7</v>
      </c>
      <c r="B23" s="32" t="s">
        <v>483</v>
      </c>
      <c r="C23" s="35" t="s">
        <v>278</v>
      </c>
      <c r="D23" s="47" t="s">
        <v>44</v>
      </c>
      <c r="E23" s="37">
        <v>710</v>
      </c>
      <c r="F23" s="48" t="s">
        <v>484</v>
      </c>
      <c r="G23" s="39">
        <f t="shared" ref="G23:G27" si="5">E23+I23-I24</f>
        <v>710</v>
      </c>
      <c r="H23" s="40" t="s">
        <v>46</v>
      </c>
      <c r="I23" s="40">
        <f t="shared" si="4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7</v>
      </c>
      <c r="B25" s="126" t="s">
        <v>485</v>
      </c>
      <c r="C25" s="35" t="s">
        <v>488</v>
      </c>
      <c r="D25" s="47" t="s">
        <v>44</v>
      </c>
      <c r="E25" s="37">
        <v>70</v>
      </c>
      <c r="F25" s="48" t="s">
        <v>484</v>
      </c>
      <c r="G25" s="39">
        <f t="shared" si="5"/>
        <v>70</v>
      </c>
      <c r="H25" s="40" t="s">
        <v>46</v>
      </c>
      <c r="I25" s="40">
        <f t="shared" si="4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126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7</v>
      </c>
      <c r="B27" s="126" t="s">
        <v>485</v>
      </c>
      <c r="C27" s="35" t="s">
        <v>281</v>
      </c>
      <c r="D27" s="47" t="s">
        <v>44</v>
      </c>
      <c r="E27" s="37">
        <v>210</v>
      </c>
      <c r="F27" s="48" t="s">
        <v>484</v>
      </c>
      <c r="G27" s="39">
        <f t="shared" si="5"/>
        <v>210</v>
      </c>
      <c r="H27" s="40" t="s">
        <v>46</v>
      </c>
      <c r="I27" s="40">
        <f t="shared" si="4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126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7</v>
      </c>
      <c r="B29" s="126" t="s">
        <v>485</v>
      </c>
      <c r="C29" s="35" t="s">
        <v>276</v>
      </c>
      <c r="D29" s="47" t="s">
        <v>44</v>
      </c>
      <c r="E29" s="37">
        <v>285</v>
      </c>
      <c r="F29" s="48" t="s">
        <v>484</v>
      </c>
      <c r="G29" s="39">
        <f t="shared" ref="G29:G33" si="6">E29+I29-I30</f>
        <v>285</v>
      </c>
      <c r="H29" s="40" t="s">
        <v>46</v>
      </c>
      <c r="I29" s="40">
        <f t="shared" si="4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126"/>
      <c r="C30" s="42"/>
      <c r="D30" s="47"/>
      <c r="E30" s="43"/>
      <c r="F30" s="49"/>
      <c r="G30" s="45"/>
      <c r="H30" s="46" t="s">
        <v>47</v>
      </c>
      <c r="I30" s="46">
        <f t="shared" si="4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8</v>
      </c>
      <c r="B31" s="126" t="s">
        <v>485</v>
      </c>
      <c r="C31" s="35" t="s">
        <v>489</v>
      </c>
      <c r="D31" s="47" t="s">
        <v>44</v>
      </c>
      <c r="E31" s="37">
        <v>15</v>
      </c>
      <c r="F31" s="48" t="s">
        <v>484</v>
      </c>
      <c r="G31" s="39">
        <f t="shared" si="6"/>
        <v>15</v>
      </c>
      <c r="H31" s="40" t="s">
        <v>46</v>
      </c>
      <c r="I31" s="40">
        <f t="shared" si="4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126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8</v>
      </c>
      <c r="B33" s="126" t="s">
        <v>485</v>
      </c>
      <c r="C33" s="35" t="s">
        <v>490</v>
      </c>
      <c r="D33" s="47" t="s">
        <v>44</v>
      </c>
      <c r="E33" s="37">
        <v>0</v>
      </c>
      <c r="F33" s="48" t="s">
        <v>484</v>
      </c>
      <c r="G33" s="39">
        <f t="shared" si="6"/>
        <v>5</v>
      </c>
      <c r="H33" s="40" t="s">
        <v>46</v>
      </c>
      <c r="I33" s="40">
        <f t="shared" si="4"/>
        <v>55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>
        <v>55</v>
      </c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126"/>
      <c r="C34" s="42"/>
      <c r="D34" s="47"/>
      <c r="E34" s="43"/>
      <c r="F34" s="49"/>
      <c r="G34" s="45"/>
      <c r="H34" s="46" t="s">
        <v>47</v>
      </c>
      <c r="I34" s="46">
        <f t="shared" si="4"/>
        <v>50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>
        <v>50</v>
      </c>
      <c r="AL34" s="65"/>
      <c r="AM34" s="65"/>
      <c r="AN34" s="65"/>
      <c r="AO34" s="65"/>
    </row>
    <row r="35" s="91" customFormat="1" ht="18.95" customHeight="1" spans="1:44">
      <c r="A35" s="33">
        <v>8</v>
      </c>
      <c r="B35" s="32" t="s">
        <v>483</v>
      </c>
      <c r="C35" s="35" t="s">
        <v>491</v>
      </c>
      <c r="D35" s="47" t="s">
        <v>44</v>
      </c>
      <c r="E35" s="37">
        <v>1535</v>
      </c>
      <c r="F35" s="48" t="s">
        <v>484</v>
      </c>
      <c r="G35" s="39">
        <f>E35+I35-I36</f>
        <v>1535</v>
      </c>
      <c r="H35" s="40" t="s">
        <v>46</v>
      </c>
      <c r="I35" s="40">
        <f t="shared" ref="I35:I84" si="7">SUM(J35:AO35)</f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7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9</v>
      </c>
      <c r="B37" s="32" t="s">
        <v>483</v>
      </c>
      <c r="C37" s="35" t="s">
        <v>285</v>
      </c>
      <c r="D37" s="47" t="s">
        <v>44</v>
      </c>
      <c r="E37" s="37">
        <v>499</v>
      </c>
      <c r="F37" s="48" t="s">
        <v>484</v>
      </c>
      <c r="G37" s="39">
        <f>E37+I37-I38</f>
        <v>299</v>
      </c>
      <c r="H37" s="40" t="s">
        <v>46</v>
      </c>
      <c r="I37" s="40">
        <f t="shared" si="7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200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>
        <v>200</v>
      </c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10</v>
      </c>
      <c r="B39" s="32" t="s">
        <v>483</v>
      </c>
      <c r="C39" s="35" t="s">
        <v>492</v>
      </c>
      <c r="D39" s="47" t="s">
        <v>44</v>
      </c>
      <c r="E39" s="37">
        <v>1422</v>
      </c>
      <c r="F39" s="48" t="s">
        <v>484</v>
      </c>
      <c r="G39" s="39">
        <f t="shared" ref="G39:G43" si="8">E39+I39-I40</f>
        <v>1422</v>
      </c>
      <c r="H39" s="40" t="s">
        <v>46</v>
      </c>
      <c r="I39" s="40">
        <f t="shared" si="7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7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18.95" customHeight="1" spans="1:41">
      <c r="A41" s="33">
        <v>11</v>
      </c>
      <c r="B41" s="32"/>
      <c r="C41" s="35"/>
      <c r="D41" s="47"/>
      <c r="E41" s="37">
        <v>0</v>
      </c>
      <c r="F41" s="48"/>
      <c r="G41" s="39">
        <f t="shared" si="8"/>
        <v>0</v>
      </c>
      <c r="H41" s="40" t="s">
        <v>46</v>
      </c>
      <c r="I41" s="40">
        <f t="shared" si="7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3" customFormat="1" ht="18.95" customHeight="1" spans="1:41">
      <c r="A43" s="33">
        <v>12</v>
      </c>
      <c r="B43" s="32"/>
      <c r="C43" s="35"/>
      <c r="D43" s="47"/>
      <c r="E43" s="37">
        <v>0</v>
      </c>
      <c r="F43" s="48"/>
      <c r="G43" s="39">
        <f t="shared" si="8"/>
        <v>0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3" customFormat="1" ht="18.95" customHeight="1" spans="1:41">
      <c r="A45" s="33">
        <v>13</v>
      </c>
      <c r="B45" s="32"/>
      <c r="C45" s="35"/>
      <c r="D45" s="47"/>
      <c r="E45" s="37"/>
      <c r="F45" s="48"/>
      <c r="G45" s="39">
        <f t="shared" ref="G45:G49" si="9">E45+I45-I46</f>
        <v>0</v>
      </c>
      <c r="H45" s="40" t="s">
        <v>46</v>
      </c>
      <c r="I45" s="40">
        <f t="shared" si="7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7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3" customFormat="1" ht="18.95" customHeight="1" spans="1:41">
      <c r="A47" s="33">
        <v>14</v>
      </c>
      <c r="B47" s="32"/>
      <c r="C47" s="35"/>
      <c r="D47" s="47"/>
      <c r="E47" s="37"/>
      <c r="F47" s="48"/>
      <c r="G47" s="39">
        <f t="shared" si="9"/>
        <v>0</v>
      </c>
      <c r="H47" s="40" t="s">
        <v>46</v>
      </c>
      <c r="I47" s="40">
        <f t="shared" si="7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7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3" customFormat="1" ht="18.95" customHeight="1" spans="1:41">
      <c r="A49" s="33">
        <v>15</v>
      </c>
      <c r="B49" s="32"/>
      <c r="C49" s="35"/>
      <c r="D49" s="47"/>
      <c r="E49" s="37"/>
      <c r="F49" s="48"/>
      <c r="G49" s="39">
        <f t="shared" si="9"/>
        <v>0</v>
      </c>
      <c r="H49" s="40" t="s">
        <v>46</v>
      </c>
      <c r="I49" s="40">
        <f t="shared" si="7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7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16</v>
      </c>
      <c r="B51" s="32"/>
      <c r="C51" s="35"/>
      <c r="D51" s="47"/>
      <c r="E51" s="37"/>
      <c r="F51" s="48"/>
      <c r="G51" s="39">
        <f t="shared" ref="G51:G55" si="10">E51+I51-I52</f>
        <v>0</v>
      </c>
      <c r="H51" s="40" t="s">
        <v>46</v>
      </c>
      <c r="I51" s="40">
        <f t="shared" si="7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7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17</v>
      </c>
      <c r="B53" s="32"/>
      <c r="C53" s="35"/>
      <c r="D53" s="47"/>
      <c r="E53" s="37"/>
      <c r="F53" s="48"/>
      <c r="G53" s="39">
        <f t="shared" si="10"/>
        <v>0</v>
      </c>
      <c r="H53" s="40" t="s">
        <v>46</v>
      </c>
      <c r="I53" s="40">
        <f t="shared" si="7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7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18</v>
      </c>
      <c r="B55" s="32"/>
      <c r="C55" s="35"/>
      <c r="D55" s="47"/>
      <c r="E55" s="37"/>
      <c r="F55" s="48"/>
      <c r="G55" s="39">
        <f t="shared" si="10"/>
        <v>0</v>
      </c>
      <c r="H55" s="40" t="s">
        <v>46</v>
      </c>
      <c r="I55" s="40">
        <f t="shared" si="7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7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19</v>
      </c>
      <c r="B57" s="32"/>
      <c r="C57" s="35"/>
      <c r="D57" s="47"/>
      <c r="E57" s="37"/>
      <c r="F57" s="48"/>
      <c r="G57" s="39">
        <f t="shared" ref="G57:G61" si="11">E57+I57-I58</f>
        <v>0</v>
      </c>
      <c r="H57" s="40" t="s">
        <v>46</v>
      </c>
      <c r="I57" s="40">
        <f t="shared" si="7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7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20</v>
      </c>
      <c r="B59" s="32"/>
      <c r="C59" s="35"/>
      <c r="D59" s="47"/>
      <c r="E59" s="37"/>
      <c r="F59" s="48"/>
      <c r="G59" s="39">
        <f t="shared" si="11"/>
        <v>0</v>
      </c>
      <c r="H59" s="40" t="s">
        <v>46</v>
      </c>
      <c r="I59" s="40">
        <f t="shared" si="7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7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21</v>
      </c>
      <c r="B61" s="125"/>
      <c r="C61" s="35"/>
      <c r="D61" s="47"/>
      <c r="E61" s="37"/>
      <c r="F61" s="48"/>
      <c r="G61" s="39">
        <f t="shared" si="11"/>
        <v>0</v>
      </c>
      <c r="H61" s="40" t="s">
        <v>46</v>
      </c>
      <c r="I61" s="40">
        <f t="shared" si="7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125"/>
      <c r="C62" s="42"/>
      <c r="D62" s="47"/>
      <c r="E62" s="43"/>
      <c r="F62" s="49"/>
      <c r="G62" s="45"/>
      <c r="H62" s="46" t="s">
        <v>47</v>
      </c>
      <c r="I62" s="46">
        <f t="shared" si="7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22</v>
      </c>
      <c r="B63" s="125"/>
      <c r="C63" s="35"/>
      <c r="D63" s="47"/>
      <c r="E63" s="37"/>
      <c r="F63" s="48"/>
      <c r="G63" s="39">
        <f t="shared" ref="G63:G67" si="12">E63+I63-I64</f>
        <v>0</v>
      </c>
      <c r="H63" s="40" t="s">
        <v>46</v>
      </c>
      <c r="I63" s="40">
        <f t="shared" si="7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125"/>
      <c r="C64" s="42"/>
      <c r="D64" s="47"/>
      <c r="E64" s="43"/>
      <c r="F64" s="49"/>
      <c r="G64" s="45"/>
      <c r="H64" s="46" t="s">
        <v>47</v>
      </c>
      <c r="I64" s="46">
        <f t="shared" si="7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23</v>
      </c>
      <c r="B65" s="125"/>
      <c r="C65" s="35"/>
      <c r="D65" s="47"/>
      <c r="E65" s="37"/>
      <c r="F65" s="48"/>
      <c r="G65" s="39">
        <f t="shared" si="12"/>
        <v>0</v>
      </c>
      <c r="H65" s="40" t="s">
        <v>46</v>
      </c>
      <c r="I65" s="40">
        <f t="shared" si="7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125"/>
      <c r="C66" s="42"/>
      <c r="D66" s="47"/>
      <c r="E66" s="43"/>
      <c r="F66" s="49"/>
      <c r="G66" s="45"/>
      <c r="H66" s="46" t="s">
        <v>47</v>
      </c>
      <c r="I66" s="46">
        <f t="shared" si="7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24</v>
      </c>
      <c r="B67" s="125"/>
      <c r="C67" s="35"/>
      <c r="D67" s="47"/>
      <c r="E67" s="37"/>
      <c r="F67" s="48"/>
      <c r="G67" s="39">
        <f t="shared" si="12"/>
        <v>0</v>
      </c>
      <c r="H67" s="40" t="s">
        <v>46</v>
      </c>
      <c r="I67" s="40">
        <f t="shared" si="7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125"/>
      <c r="C68" s="42"/>
      <c r="D68" s="47"/>
      <c r="E68" s="43"/>
      <c r="F68" s="49"/>
      <c r="G68" s="45"/>
      <c r="H68" s="46" t="s">
        <v>47</v>
      </c>
      <c r="I68" s="46">
        <f t="shared" si="7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25</v>
      </c>
      <c r="B69" s="32"/>
      <c r="C69" s="35"/>
      <c r="D69" s="47"/>
      <c r="E69" s="37"/>
      <c r="F69" s="48"/>
      <c r="G69" s="39">
        <f t="shared" ref="G69:G73" si="13">E69+I69-I70</f>
        <v>0</v>
      </c>
      <c r="H69" s="40" t="s">
        <v>46</v>
      </c>
      <c r="I69" s="40">
        <f t="shared" si="7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7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26</v>
      </c>
      <c r="B71" s="32"/>
      <c r="C71" s="35"/>
      <c r="D71" s="47"/>
      <c r="E71" s="37"/>
      <c r="F71" s="48"/>
      <c r="G71" s="39">
        <f t="shared" si="13"/>
        <v>0</v>
      </c>
      <c r="H71" s="40" t="s">
        <v>46</v>
      </c>
      <c r="I71" s="40">
        <f t="shared" si="7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7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3" customFormat="1" ht="18.95" customHeight="1" spans="1:41">
      <c r="A73" s="33">
        <v>27</v>
      </c>
      <c r="B73" s="32"/>
      <c r="C73" s="35"/>
      <c r="D73" s="47"/>
      <c r="E73" s="37"/>
      <c r="F73" s="48"/>
      <c r="G73" s="39">
        <f t="shared" si="13"/>
        <v>0</v>
      </c>
      <c r="H73" s="40" t="s">
        <v>46</v>
      </c>
      <c r="I73" s="40">
        <f t="shared" si="7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7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3" customFormat="1" ht="18.95" customHeight="1" spans="1:41">
      <c r="A75" s="33">
        <v>28</v>
      </c>
      <c r="B75" s="32"/>
      <c r="C75" s="35"/>
      <c r="D75" s="47"/>
      <c r="E75" s="37"/>
      <c r="F75" s="48"/>
      <c r="G75" s="39">
        <f t="shared" ref="G75:G79" si="14">E75+I75-I76</f>
        <v>0</v>
      </c>
      <c r="H75" s="40" t="s">
        <v>46</v>
      </c>
      <c r="I75" s="40">
        <f t="shared" si="7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7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3" customFormat="1" ht="18.95" customHeight="1" spans="1:41">
      <c r="A77" s="33">
        <v>29</v>
      </c>
      <c r="B77" s="32"/>
      <c r="C77" s="35"/>
      <c r="D77" s="47"/>
      <c r="E77" s="37"/>
      <c r="F77" s="48"/>
      <c r="G77" s="39">
        <f t="shared" si="14"/>
        <v>0</v>
      </c>
      <c r="H77" s="40" t="s">
        <v>46</v>
      </c>
      <c r="I77" s="40">
        <f t="shared" si="7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7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3" customFormat="1" ht="18.95" customHeight="1" spans="1:41">
      <c r="A79" s="33">
        <v>30</v>
      </c>
      <c r="B79" s="32"/>
      <c r="C79" s="35"/>
      <c r="D79" s="47"/>
      <c r="E79" s="37"/>
      <c r="F79" s="48"/>
      <c r="G79" s="39">
        <f t="shared" si="14"/>
        <v>0</v>
      </c>
      <c r="H79" s="40" t="s">
        <v>46</v>
      </c>
      <c r="I79" s="40">
        <f t="shared" si="7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7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31</v>
      </c>
      <c r="B81" s="32"/>
      <c r="C81" s="35"/>
      <c r="D81" s="47"/>
      <c r="E81" s="37"/>
      <c r="F81" s="48"/>
      <c r="G81" s="39">
        <f t="shared" ref="G81:G85" si="15">E81+I81-I82</f>
        <v>0</v>
      </c>
      <c r="H81" s="40" t="s">
        <v>46</v>
      </c>
      <c r="I81" s="40">
        <f t="shared" si="7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7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32</v>
      </c>
      <c r="B83" s="32"/>
      <c r="C83" s="35"/>
      <c r="D83" s="47"/>
      <c r="E83" s="37"/>
      <c r="F83" s="48"/>
      <c r="G83" s="39">
        <f t="shared" si="15"/>
        <v>0</v>
      </c>
      <c r="H83" s="40" t="s">
        <v>46</v>
      </c>
      <c r="I83" s="40">
        <f t="shared" si="7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7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33</v>
      </c>
      <c r="B85" s="32"/>
      <c r="C85" s="35"/>
      <c r="D85" s="47"/>
      <c r="E85" s="37"/>
      <c r="F85" s="48"/>
      <c r="G85" s="39">
        <f t="shared" si="15"/>
        <v>0</v>
      </c>
      <c r="H85" s="40" t="s">
        <v>46</v>
      </c>
      <c r="I85" s="40">
        <f t="shared" ref="I85:I148" si="16">SUM(J85:AO85)</f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6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34</v>
      </c>
      <c r="B87" s="32"/>
      <c r="C87" s="35"/>
      <c r="D87" s="47"/>
      <c r="E87" s="37"/>
      <c r="F87" s="48"/>
      <c r="G87" s="39">
        <f t="shared" ref="G87:G91" si="17">E87+I87-I88</f>
        <v>0</v>
      </c>
      <c r="H87" s="40" t="s">
        <v>46</v>
      </c>
      <c r="I87" s="40">
        <f t="shared" si="16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6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35</v>
      </c>
      <c r="B89" s="32"/>
      <c r="C89" s="35"/>
      <c r="D89" s="47"/>
      <c r="E89" s="37"/>
      <c r="F89" s="48"/>
      <c r="G89" s="39">
        <f t="shared" si="17"/>
        <v>0</v>
      </c>
      <c r="H89" s="40" t="s">
        <v>46</v>
      </c>
      <c r="I89" s="40">
        <f t="shared" si="16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36</v>
      </c>
      <c r="B91" s="125"/>
      <c r="C91" s="35"/>
      <c r="D91" s="47"/>
      <c r="E91" s="37"/>
      <c r="F91" s="48"/>
      <c r="G91" s="39">
        <f t="shared" si="17"/>
        <v>0</v>
      </c>
      <c r="H91" s="40" t="s">
        <v>46</v>
      </c>
      <c r="I91" s="40">
        <f t="shared" si="16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125"/>
      <c r="C92" s="42"/>
      <c r="D92" s="47"/>
      <c r="E92" s="43"/>
      <c r="F92" s="49"/>
      <c r="G92" s="45"/>
      <c r="H92" s="46" t="s">
        <v>47</v>
      </c>
      <c r="I92" s="46">
        <f t="shared" si="16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37</v>
      </c>
      <c r="B93" s="125"/>
      <c r="C93" s="35"/>
      <c r="D93" s="47"/>
      <c r="E93" s="37"/>
      <c r="F93" s="48"/>
      <c r="G93" s="39">
        <f t="shared" ref="G93:G97" si="18">E93+I93-I94</f>
        <v>0</v>
      </c>
      <c r="H93" s="40" t="s">
        <v>46</v>
      </c>
      <c r="I93" s="40">
        <f t="shared" si="16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125"/>
      <c r="C94" s="42"/>
      <c r="D94" s="47"/>
      <c r="E94" s="43"/>
      <c r="F94" s="49"/>
      <c r="G94" s="45"/>
      <c r="H94" s="46" t="s">
        <v>47</v>
      </c>
      <c r="I94" s="46">
        <f t="shared" si="16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38</v>
      </c>
      <c r="B95" s="125"/>
      <c r="C95" s="35"/>
      <c r="D95" s="47"/>
      <c r="E95" s="37"/>
      <c r="F95" s="48"/>
      <c r="G95" s="39">
        <f t="shared" si="18"/>
        <v>0</v>
      </c>
      <c r="H95" s="40" t="s">
        <v>46</v>
      </c>
      <c r="I95" s="40">
        <f t="shared" si="16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125"/>
      <c r="C96" s="42"/>
      <c r="D96" s="47"/>
      <c r="E96" s="43"/>
      <c r="F96" s="49"/>
      <c r="G96" s="45"/>
      <c r="H96" s="46" t="s">
        <v>47</v>
      </c>
      <c r="I96" s="46">
        <f t="shared" si="16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39</v>
      </c>
      <c r="B97" s="125"/>
      <c r="C97" s="35"/>
      <c r="D97" s="47"/>
      <c r="E97" s="37"/>
      <c r="F97" s="48"/>
      <c r="G97" s="39">
        <f t="shared" si="18"/>
        <v>0</v>
      </c>
      <c r="H97" s="40" t="s">
        <v>46</v>
      </c>
      <c r="I97" s="40">
        <f t="shared" si="16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125"/>
      <c r="C98" s="42"/>
      <c r="D98" s="47"/>
      <c r="E98" s="43"/>
      <c r="F98" s="49"/>
      <c r="G98" s="45"/>
      <c r="H98" s="46" t="s">
        <v>47</v>
      </c>
      <c r="I98" s="46">
        <f t="shared" si="16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40</v>
      </c>
      <c r="B99" s="32"/>
      <c r="C99" s="35"/>
      <c r="D99" s="47"/>
      <c r="E99" s="37"/>
      <c r="F99" s="48"/>
      <c r="G99" s="39">
        <f t="shared" ref="G99:G103" si="19">E99+I99-I100</f>
        <v>0</v>
      </c>
      <c r="H99" s="40" t="s">
        <v>46</v>
      </c>
      <c r="I99" s="40">
        <f t="shared" si="16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6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3" customFormat="1" ht="18.95" customHeight="1" spans="1:41">
      <c r="A101" s="33">
        <v>41</v>
      </c>
      <c r="B101" s="32"/>
      <c r="C101" s="35"/>
      <c r="D101" s="47"/>
      <c r="E101" s="37"/>
      <c r="F101" s="48"/>
      <c r="G101" s="39">
        <f t="shared" si="19"/>
        <v>0</v>
      </c>
      <c r="H101" s="40" t="s">
        <v>46</v>
      </c>
      <c r="I101" s="40">
        <f t="shared" si="16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6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42</v>
      </c>
      <c r="B103" s="32"/>
      <c r="C103" s="35"/>
      <c r="D103" s="47"/>
      <c r="E103" s="37"/>
      <c r="F103" s="48"/>
      <c r="G103" s="39">
        <f t="shared" si="19"/>
        <v>0</v>
      </c>
      <c r="H103" s="40" t="s">
        <v>46</v>
      </c>
      <c r="I103" s="40">
        <f t="shared" si="16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6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3" customFormat="1" ht="18.95" customHeight="1" spans="1:41">
      <c r="A105" s="33">
        <v>43</v>
      </c>
      <c r="B105" s="32"/>
      <c r="C105" s="35"/>
      <c r="D105" s="47"/>
      <c r="E105" s="37"/>
      <c r="F105" s="48"/>
      <c r="G105" s="39">
        <f t="shared" ref="G105:G109" si="20">E105+I105-I106</f>
        <v>0</v>
      </c>
      <c r="H105" s="40" t="s">
        <v>46</v>
      </c>
      <c r="I105" s="40">
        <f t="shared" si="16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6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3" customFormat="1" ht="18.95" customHeight="1" spans="1:41">
      <c r="A107" s="33">
        <v>44</v>
      </c>
      <c r="B107" s="32"/>
      <c r="C107" s="35"/>
      <c r="D107" s="47"/>
      <c r="E107" s="37"/>
      <c r="F107" s="48"/>
      <c r="G107" s="39">
        <f t="shared" si="20"/>
        <v>0</v>
      </c>
      <c r="H107" s="40" t="s">
        <v>46</v>
      </c>
      <c r="I107" s="40">
        <f t="shared" si="16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6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3" customFormat="1" ht="18.95" customHeight="1" spans="1:41">
      <c r="A109" s="33">
        <v>45</v>
      </c>
      <c r="B109" s="32"/>
      <c r="C109" s="35"/>
      <c r="D109" s="47"/>
      <c r="E109" s="37"/>
      <c r="F109" s="48"/>
      <c r="G109" s="39">
        <f t="shared" si="20"/>
        <v>0</v>
      </c>
      <c r="H109" s="40" t="s">
        <v>46</v>
      </c>
      <c r="I109" s="40">
        <f t="shared" si="16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6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46</v>
      </c>
      <c r="B111" s="32"/>
      <c r="C111" s="35"/>
      <c r="D111" s="47"/>
      <c r="E111" s="37"/>
      <c r="F111" s="48"/>
      <c r="G111" s="39">
        <f t="shared" ref="G111:G115" si="21">E111+I111-I112</f>
        <v>0</v>
      </c>
      <c r="H111" s="40" t="s">
        <v>46</v>
      </c>
      <c r="I111" s="40">
        <f t="shared" si="16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6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47</v>
      </c>
      <c r="B113" s="32"/>
      <c r="C113" s="35"/>
      <c r="D113" s="47"/>
      <c r="E113" s="37"/>
      <c r="F113" s="48"/>
      <c r="G113" s="39">
        <f t="shared" si="21"/>
        <v>0</v>
      </c>
      <c r="H113" s="40" t="s">
        <v>46</v>
      </c>
      <c r="I113" s="40">
        <f t="shared" si="16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6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48</v>
      </c>
      <c r="B115" s="32"/>
      <c r="C115" s="35"/>
      <c r="D115" s="47"/>
      <c r="E115" s="37"/>
      <c r="F115" s="48"/>
      <c r="G115" s="39">
        <f t="shared" si="21"/>
        <v>0</v>
      </c>
      <c r="H115" s="40" t="s">
        <v>46</v>
      </c>
      <c r="I115" s="40">
        <f t="shared" si="16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6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49</v>
      </c>
      <c r="B117" s="32"/>
      <c r="C117" s="35"/>
      <c r="D117" s="47"/>
      <c r="E117" s="37"/>
      <c r="F117" s="48"/>
      <c r="G117" s="39">
        <f t="shared" ref="G117:G121" si="22">E117+I117-I118</f>
        <v>0</v>
      </c>
      <c r="H117" s="40" t="s">
        <v>46</v>
      </c>
      <c r="I117" s="40">
        <f t="shared" si="16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6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50</v>
      </c>
      <c r="B119" s="32"/>
      <c r="C119" s="35"/>
      <c r="D119" s="47"/>
      <c r="E119" s="37"/>
      <c r="F119" s="48"/>
      <c r="G119" s="39">
        <f t="shared" si="22"/>
        <v>0</v>
      </c>
      <c r="H119" s="40" t="s">
        <v>46</v>
      </c>
      <c r="I119" s="40">
        <f t="shared" si="16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6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51</v>
      </c>
      <c r="B121" s="125"/>
      <c r="C121" s="35"/>
      <c r="D121" s="47"/>
      <c r="E121" s="37"/>
      <c r="F121" s="48"/>
      <c r="G121" s="39">
        <f t="shared" si="22"/>
        <v>0</v>
      </c>
      <c r="H121" s="40" t="s">
        <v>46</v>
      </c>
      <c r="I121" s="40">
        <f t="shared" si="16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125"/>
      <c r="C122" s="42"/>
      <c r="D122" s="47"/>
      <c r="E122" s="43"/>
      <c r="F122" s="49"/>
      <c r="G122" s="45"/>
      <c r="H122" s="46" t="s">
        <v>47</v>
      </c>
      <c r="I122" s="46">
        <f t="shared" si="16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52</v>
      </c>
      <c r="B123" s="125"/>
      <c r="C123" s="35"/>
      <c r="D123" s="47"/>
      <c r="E123" s="37"/>
      <c r="F123" s="48"/>
      <c r="G123" s="39">
        <f t="shared" ref="G123:G127" si="23">E123+I123-I124</f>
        <v>0</v>
      </c>
      <c r="H123" s="40" t="s">
        <v>46</v>
      </c>
      <c r="I123" s="40">
        <f t="shared" si="16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125"/>
      <c r="C124" s="42"/>
      <c r="D124" s="47"/>
      <c r="E124" s="43"/>
      <c r="F124" s="49"/>
      <c r="G124" s="45"/>
      <c r="H124" s="46" t="s">
        <v>47</v>
      </c>
      <c r="I124" s="46">
        <f t="shared" si="16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53</v>
      </c>
      <c r="B125" s="125"/>
      <c r="C125" s="35"/>
      <c r="D125" s="47"/>
      <c r="E125" s="37"/>
      <c r="F125" s="48"/>
      <c r="G125" s="39">
        <f t="shared" si="23"/>
        <v>0</v>
      </c>
      <c r="H125" s="40" t="s">
        <v>46</v>
      </c>
      <c r="I125" s="40">
        <f t="shared" si="16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125"/>
      <c r="C126" s="42"/>
      <c r="D126" s="47"/>
      <c r="E126" s="43"/>
      <c r="F126" s="49"/>
      <c r="G126" s="45"/>
      <c r="H126" s="46" t="s">
        <v>47</v>
      </c>
      <c r="I126" s="46">
        <f t="shared" si="16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54</v>
      </c>
      <c r="B127" s="125"/>
      <c r="C127" s="35"/>
      <c r="D127" s="47"/>
      <c r="E127" s="37"/>
      <c r="F127" s="48"/>
      <c r="G127" s="39">
        <f t="shared" si="23"/>
        <v>0</v>
      </c>
      <c r="H127" s="40" t="s">
        <v>46</v>
      </c>
      <c r="I127" s="40">
        <f t="shared" si="16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125"/>
      <c r="C128" s="42"/>
      <c r="D128" s="47"/>
      <c r="E128" s="43"/>
      <c r="F128" s="49"/>
      <c r="G128" s="45"/>
      <c r="H128" s="46" t="s">
        <v>47</v>
      </c>
      <c r="I128" s="46">
        <f t="shared" si="16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55</v>
      </c>
      <c r="B129" s="32"/>
      <c r="C129" s="35"/>
      <c r="D129" s="47"/>
      <c r="E129" s="37"/>
      <c r="F129" s="48"/>
      <c r="G129" s="39">
        <f t="shared" ref="G129:G133" si="24">E129+I129-I130</f>
        <v>0</v>
      </c>
      <c r="H129" s="40" t="s">
        <v>46</v>
      </c>
      <c r="I129" s="40">
        <f t="shared" si="16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6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3" customFormat="1" ht="18.95" customHeight="1" spans="1:41">
      <c r="A131" s="33">
        <v>56</v>
      </c>
      <c r="B131" s="32"/>
      <c r="C131" s="35"/>
      <c r="D131" s="47"/>
      <c r="E131" s="37"/>
      <c r="F131" s="48"/>
      <c r="G131" s="39">
        <f t="shared" si="24"/>
        <v>0</v>
      </c>
      <c r="H131" s="40" t="s">
        <v>46</v>
      </c>
      <c r="I131" s="40">
        <f t="shared" si="16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6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3" customFormat="1" ht="18.95" customHeight="1" spans="1:41">
      <c r="A133" s="33">
        <v>57</v>
      </c>
      <c r="B133" s="32"/>
      <c r="C133" s="35"/>
      <c r="D133" s="47"/>
      <c r="E133" s="37"/>
      <c r="F133" s="48"/>
      <c r="G133" s="39">
        <f t="shared" si="24"/>
        <v>0</v>
      </c>
      <c r="H133" s="40" t="s">
        <v>46</v>
      </c>
      <c r="I133" s="40">
        <f t="shared" si="16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6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58</v>
      </c>
      <c r="B135" s="32"/>
      <c r="C135" s="35"/>
      <c r="D135" s="47"/>
      <c r="E135" s="37"/>
      <c r="F135" s="48"/>
      <c r="G135" s="39">
        <f t="shared" ref="G135:G139" si="25">E135+I135-I136</f>
        <v>0</v>
      </c>
      <c r="H135" s="40" t="s">
        <v>46</v>
      </c>
      <c r="I135" s="40">
        <f t="shared" si="16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6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59</v>
      </c>
      <c r="B137" s="32"/>
      <c r="C137" s="35"/>
      <c r="D137" s="47"/>
      <c r="E137" s="37"/>
      <c r="F137" s="48"/>
      <c r="G137" s="39">
        <f t="shared" si="25"/>
        <v>0</v>
      </c>
      <c r="H137" s="40" t="s">
        <v>46</v>
      </c>
      <c r="I137" s="40">
        <f t="shared" si="16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6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3" customFormat="1" ht="18.95" customHeight="1" spans="1:41">
      <c r="A139" s="33">
        <v>60</v>
      </c>
      <c r="B139" s="32"/>
      <c r="C139" s="35"/>
      <c r="D139" s="47"/>
      <c r="E139" s="37"/>
      <c r="F139" s="48"/>
      <c r="G139" s="39">
        <f t="shared" si="25"/>
        <v>0</v>
      </c>
      <c r="H139" s="40" t="s">
        <v>46</v>
      </c>
      <c r="I139" s="40">
        <f t="shared" si="16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61</v>
      </c>
      <c r="B141" s="32"/>
      <c r="C141" s="35"/>
      <c r="D141" s="47"/>
      <c r="E141" s="37"/>
      <c r="F141" s="48"/>
      <c r="G141" s="39">
        <f t="shared" ref="G141:G145" si="26">E141+I141-I142</f>
        <v>0</v>
      </c>
      <c r="H141" s="40" t="s">
        <v>46</v>
      </c>
      <c r="I141" s="40">
        <f t="shared" si="1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1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62</v>
      </c>
      <c r="B143" s="32"/>
      <c r="C143" s="35"/>
      <c r="D143" s="47"/>
      <c r="E143" s="37"/>
      <c r="F143" s="48"/>
      <c r="G143" s="39">
        <f t="shared" si="26"/>
        <v>0</v>
      </c>
      <c r="H143" s="40" t="s">
        <v>46</v>
      </c>
      <c r="I143" s="40">
        <f t="shared" si="1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1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63</v>
      </c>
      <c r="B145" s="32"/>
      <c r="C145" s="35"/>
      <c r="D145" s="47"/>
      <c r="E145" s="37"/>
      <c r="F145" s="48"/>
      <c r="G145" s="39">
        <f t="shared" si="26"/>
        <v>0</v>
      </c>
      <c r="H145" s="40" t="s">
        <v>46</v>
      </c>
      <c r="I145" s="40">
        <f t="shared" si="1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1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64</v>
      </c>
      <c r="B147" s="32"/>
      <c r="C147" s="35"/>
      <c r="D147" s="47"/>
      <c r="E147" s="37"/>
      <c r="F147" s="48"/>
      <c r="G147" s="39">
        <f t="shared" ref="G147:G151" si="27">E147+I147-I148</f>
        <v>0</v>
      </c>
      <c r="H147" s="40" t="s">
        <v>46</v>
      </c>
      <c r="I147" s="40">
        <f t="shared" si="1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1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65</v>
      </c>
      <c r="B149" s="32"/>
      <c r="C149" s="35"/>
      <c r="D149" s="47"/>
      <c r="E149" s="37"/>
      <c r="F149" s="48"/>
      <c r="G149" s="39">
        <f t="shared" si="27"/>
        <v>0</v>
      </c>
      <c r="H149" s="40" t="s">
        <v>46</v>
      </c>
      <c r="I149" s="40">
        <f t="shared" ref="I149:I206" si="28">SUM(J149:AO149)</f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8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66</v>
      </c>
      <c r="B151" s="125"/>
      <c r="C151" s="35"/>
      <c r="D151" s="47"/>
      <c r="E151" s="37"/>
      <c r="F151" s="48"/>
      <c r="G151" s="39">
        <f t="shared" si="27"/>
        <v>0</v>
      </c>
      <c r="H151" s="40" t="s">
        <v>46</v>
      </c>
      <c r="I151" s="40">
        <f t="shared" si="28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125"/>
      <c r="C152" s="42"/>
      <c r="D152" s="47"/>
      <c r="E152" s="43"/>
      <c r="F152" s="49"/>
      <c r="G152" s="45"/>
      <c r="H152" s="46" t="s">
        <v>47</v>
      </c>
      <c r="I152" s="46">
        <f t="shared" si="28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67</v>
      </c>
      <c r="B153" s="125"/>
      <c r="C153" s="35"/>
      <c r="D153" s="47"/>
      <c r="E153" s="37"/>
      <c r="F153" s="48"/>
      <c r="G153" s="39">
        <f t="shared" ref="G153:G157" si="29">E153+I153-I154</f>
        <v>0</v>
      </c>
      <c r="H153" s="40" t="s">
        <v>46</v>
      </c>
      <c r="I153" s="40">
        <f t="shared" si="28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125"/>
      <c r="C154" s="42"/>
      <c r="D154" s="47"/>
      <c r="E154" s="43"/>
      <c r="F154" s="49"/>
      <c r="G154" s="45"/>
      <c r="H154" s="46" t="s">
        <v>47</v>
      </c>
      <c r="I154" s="46">
        <f t="shared" si="28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68</v>
      </c>
      <c r="B155" s="125"/>
      <c r="C155" s="35"/>
      <c r="D155" s="47"/>
      <c r="E155" s="37"/>
      <c r="F155" s="48"/>
      <c r="G155" s="39">
        <f t="shared" si="29"/>
        <v>0</v>
      </c>
      <c r="H155" s="40" t="s">
        <v>46</v>
      </c>
      <c r="I155" s="40">
        <f t="shared" si="28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125"/>
      <c r="C156" s="42"/>
      <c r="D156" s="47"/>
      <c r="E156" s="43"/>
      <c r="F156" s="49"/>
      <c r="G156" s="45"/>
      <c r="H156" s="46" t="s">
        <v>47</v>
      </c>
      <c r="I156" s="46">
        <f t="shared" si="28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69</v>
      </c>
      <c r="B157" s="125"/>
      <c r="C157" s="35"/>
      <c r="D157" s="47"/>
      <c r="E157" s="37"/>
      <c r="F157" s="48"/>
      <c r="G157" s="39">
        <f t="shared" si="29"/>
        <v>0</v>
      </c>
      <c r="H157" s="40" t="s">
        <v>46</v>
      </c>
      <c r="I157" s="40">
        <f t="shared" si="28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125"/>
      <c r="C158" s="42"/>
      <c r="D158" s="47"/>
      <c r="E158" s="43"/>
      <c r="F158" s="49"/>
      <c r="G158" s="45"/>
      <c r="H158" s="46" t="s">
        <v>47</v>
      </c>
      <c r="I158" s="46">
        <f t="shared" si="28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70</v>
      </c>
      <c r="B159" s="32"/>
      <c r="C159" s="35"/>
      <c r="D159" s="47"/>
      <c r="E159" s="37"/>
      <c r="F159" s="48"/>
      <c r="G159" s="39">
        <f t="shared" ref="G159:G163" si="30">E159+I159-I160</f>
        <v>0</v>
      </c>
      <c r="H159" s="40" t="s">
        <v>46</v>
      </c>
      <c r="I159" s="40">
        <f t="shared" si="28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8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71</v>
      </c>
      <c r="B161" s="32"/>
      <c r="C161" s="35"/>
      <c r="D161" s="47"/>
      <c r="E161" s="37"/>
      <c r="F161" s="48"/>
      <c r="G161" s="39">
        <f t="shared" si="30"/>
        <v>0</v>
      </c>
      <c r="H161" s="40" t="s">
        <v>46</v>
      </c>
      <c r="I161" s="40">
        <f t="shared" si="28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8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72</v>
      </c>
      <c r="B163" s="32"/>
      <c r="C163" s="35"/>
      <c r="D163" s="47"/>
      <c r="E163" s="37"/>
      <c r="F163" s="48"/>
      <c r="G163" s="39">
        <f t="shared" si="30"/>
        <v>0</v>
      </c>
      <c r="H163" s="40" t="s">
        <v>46</v>
      </c>
      <c r="I163" s="40">
        <f t="shared" si="28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8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73</v>
      </c>
      <c r="B165" s="32"/>
      <c r="C165" s="35"/>
      <c r="D165" s="47"/>
      <c r="E165" s="37"/>
      <c r="F165" s="48"/>
      <c r="G165" s="39">
        <f t="shared" ref="G165:G169" si="31">E165+I165-I166</f>
        <v>0</v>
      </c>
      <c r="H165" s="40" t="s">
        <v>46</v>
      </c>
      <c r="I165" s="40">
        <f t="shared" si="28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8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74</v>
      </c>
      <c r="B167" s="32"/>
      <c r="C167" s="35"/>
      <c r="D167" s="47"/>
      <c r="E167" s="37"/>
      <c r="F167" s="48"/>
      <c r="G167" s="39">
        <f t="shared" si="31"/>
        <v>0</v>
      </c>
      <c r="H167" s="40" t="s">
        <v>46</v>
      </c>
      <c r="I167" s="40">
        <f t="shared" si="28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8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75</v>
      </c>
      <c r="B169" s="32"/>
      <c r="C169" s="35"/>
      <c r="D169" s="47"/>
      <c r="E169" s="37"/>
      <c r="F169" s="48"/>
      <c r="G169" s="39">
        <f t="shared" si="31"/>
        <v>0</v>
      </c>
      <c r="H169" s="40" t="s">
        <v>46</v>
      </c>
      <c r="I169" s="40">
        <f t="shared" si="28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8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76</v>
      </c>
      <c r="B171" s="32"/>
      <c r="C171" s="35"/>
      <c r="D171" s="47"/>
      <c r="E171" s="37"/>
      <c r="F171" s="48"/>
      <c r="G171" s="39">
        <f t="shared" ref="G171:G175" si="32">E171+I171-I172</f>
        <v>0</v>
      </c>
      <c r="H171" s="40" t="s">
        <v>46</v>
      </c>
      <c r="I171" s="40">
        <f t="shared" si="28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8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77</v>
      </c>
      <c r="B173" s="32"/>
      <c r="C173" s="35"/>
      <c r="D173" s="47"/>
      <c r="E173" s="37"/>
      <c r="F173" s="48"/>
      <c r="G173" s="39">
        <f t="shared" si="32"/>
        <v>0</v>
      </c>
      <c r="H173" s="40" t="s">
        <v>46</v>
      </c>
      <c r="I173" s="40">
        <f t="shared" si="28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8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78</v>
      </c>
      <c r="B175" s="32"/>
      <c r="C175" s="35"/>
      <c r="D175" s="47"/>
      <c r="E175" s="37"/>
      <c r="F175" s="48"/>
      <c r="G175" s="39">
        <f t="shared" si="32"/>
        <v>0</v>
      </c>
      <c r="H175" s="40" t="s">
        <v>46</v>
      </c>
      <c r="I175" s="40">
        <f t="shared" si="28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8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79</v>
      </c>
      <c r="B177" s="32"/>
      <c r="C177" s="35"/>
      <c r="D177" s="47"/>
      <c r="E177" s="37"/>
      <c r="F177" s="48"/>
      <c r="G177" s="39">
        <f t="shared" ref="G177:G181" si="33">E177+I177-I178</f>
        <v>0</v>
      </c>
      <c r="H177" s="40" t="s">
        <v>46</v>
      </c>
      <c r="I177" s="40">
        <f t="shared" si="28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8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80</v>
      </c>
      <c r="B179" s="32"/>
      <c r="C179" s="35"/>
      <c r="D179" s="47"/>
      <c r="E179" s="37"/>
      <c r="F179" s="48"/>
      <c r="G179" s="39">
        <f t="shared" si="33"/>
        <v>0</v>
      </c>
      <c r="H179" s="40" t="s">
        <v>46</v>
      </c>
      <c r="I179" s="40">
        <f t="shared" si="28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8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81</v>
      </c>
      <c r="B181" s="32"/>
      <c r="C181" s="35"/>
      <c r="D181" s="47"/>
      <c r="E181" s="37"/>
      <c r="F181" s="48"/>
      <c r="G181" s="39">
        <f t="shared" si="33"/>
        <v>0</v>
      </c>
      <c r="H181" s="40" t="s">
        <v>46</v>
      </c>
      <c r="I181" s="40">
        <f t="shared" si="28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8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82</v>
      </c>
      <c r="B183" s="32"/>
      <c r="C183" s="35"/>
      <c r="D183" s="47"/>
      <c r="E183" s="37"/>
      <c r="F183" s="48"/>
      <c r="G183" s="39">
        <f t="shared" ref="G183:G187" si="34">E183+I183-I184</f>
        <v>0</v>
      </c>
      <c r="H183" s="40" t="s">
        <v>46</v>
      </c>
      <c r="I183" s="40">
        <f t="shared" si="28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8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83</v>
      </c>
      <c r="B185" s="32"/>
      <c r="C185" s="35"/>
      <c r="D185" s="47"/>
      <c r="E185" s="37"/>
      <c r="F185" s="48"/>
      <c r="G185" s="39">
        <f t="shared" si="34"/>
        <v>0</v>
      </c>
      <c r="H185" s="40" t="s">
        <v>46</v>
      </c>
      <c r="I185" s="40">
        <f t="shared" si="28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8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84</v>
      </c>
      <c r="B187" s="125"/>
      <c r="C187" s="35"/>
      <c r="D187" s="47"/>
      <c r="E187" s="37"/>
      <c r="F187" s="48"/>
      <c r="G187" s="39">
        <f t="shared" si="34"/>
        <v>0</v>
      </c>
      <c r="H187" s="40" t="s">
        <v>46</v>
      </c>
      <c r="I187" s="40">
        <f t="shared" si="28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25"/>
      <c r="C188" s="42"/>
      <c r="D188" s="47"/>
      <c r="E188" s="43"/>
      <c r="F188" s="49"/>
      <c r="G188" s="45"/>
      <c r="H188" s="46" t="s">
        <v>47</v>
      </c>
      <c r="I188" s="46">
        <f t="shared" si="28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85</v>
      </c>
      <c r="B189" s="125"/>
      <c r="C189" s="35"/>
      <c r="D189" s="47"/>
      <c r="E189" s="37"/>
      <c r="F189" s="48"/>
      <c r="G189" s="39">
        <f t="shared" ref="G189:G193" si="35">E189+I189-I190</f>
        <v>0</v>
      </c>
      <c r="H189" s="40" t="s">
        <v>46</v>
      </c>
      <c r="I189" s="40">
        <f t="shared" si="28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25"/>
      <c r="C190" s="42"/>
      <c r="D190" s="47"/>
      <c r="E190" s="43"/>
      <c r="F190" s="49"/>
      <c r="G190" s="45"/>
      <c r="H190" s="46" t="s">
        <v>47</v>
      </c>
      <c r="I190" s="46">
        <f t="shared" si="28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86</v>
      </c>
      <c r="B191" s="125"/>
      <c r="C191" s="35"/>
      <c r="D191" s="47"/>
      <c r="E191" s="37"/>
      <c r="F191" s="48"/>
      <c r="G191" s="39">
        <f t="shared" si="35"/>
        <v>0</v>
      </c>
      <c r="H191" s="40" t="s">
        <v>46</v>
      </c>
      <c r="I191" s="40">
        <f t="shared" si="28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25"/>
      <c r="C192" s="42"/>
      <c r="D192" s="47"/>
      <c r="E192" s="43"/>
      <c r="F192" s="49"/>
      <c r="G192" s="45"/>
      <c r="H192" s="46" t="s">
        <v>47</v>
      </c>
      <c r="I192" s="46">
        <f t="shared" si="28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87</v>
      </c>
      <c r="B193" s="125"/>
      <c r="C193" s="35"/>
      <c r="D193" s="47"/>
      <c r="E193" s="37"/>
      <c r="F193" s="48"/>
      <c r="G193" s="39">
        <f t="shared" si="35"/>
        <v>0</v>
      </c>
      <c r="H193" s="40" t="s">
        <v>46</v>
      </c>
      <c r="I193" s="40">
        <f t="shared" si="28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25"/>
      <c r="C194" s="42"/>
      <c r="D194" s="47"/>
      <c r="E194" s="43"/>
      <c r="F194" s="49"/>
      <c r="G194" s="45"/>
      <c r="H194" s="46" t="s">
        <v>47</v>
      </c>
      <c r="I194" s="46">
        <f t="shared" si="28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88</v>
      </c>
      <c r="B195" s="32"/>
      <c r="C195" s="35"/>
      <c r="D195" s="47"/>
      <c r="E195" s="37"/>
      <c r="F195" s="48"/>
      <c r="G195" s="39">
        <f t="shared" ref="G195:G199" si="36">E195+I195-I196</f>
        <v>0</v>
      </c>
      <c r="H195" s="40" t="s">
        <v>46</v>
      </c>
      <c r="I195" s="40">
        <f t="shared" si="28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28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89</v>
      </c>
      <c r="B197" s="32"/>
      <c r="C197" s="35"/>
      <c r="D197" s="47"/>
      <c r="E197" s="37"/>
      <c r="F197" s="48"/>
      <c r="G197" s="39">
        <f t="shared" si="36"/>
        <v>0</v>
      </c>
      <c r="H197" s="40" t="s">
        <v>46</v>
      </c>
      <c r="I197" s="40">
        <f t="shared" si="28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28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90</v>
      </c>
      <c r="B199" s="32"/>
      <c r="C199" s="35"/>
      <c r="D199" s="47"/>
      <c r="E199" s="37"/>
      <c r="F199" s="48"/>
      <c r="G199" s="39">
        <f t="shared" si="36"/>
        <v>0</v>
      </c>
      <c r="H199" s="40" t="s">
        <v>46</v>
      </c>
      <c r="I199" s="40">
        <f t="shared" si="28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28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91</v>
      </c>
      <c r="B201" s="32"/>
      <c r="C201" s="35"/>
      <c r="D201" s="47"/>
      <c r="E201" s="37"/>
      <c r="F201" s="48"/>
      <c r="G201" s="39">
        <f t="shared" ref="G201:G205" si="37">E201+I201-I202</f>
        <v>0</v>
      </c>
      <c r="H201" s="40" t="s">
        <v>46</v>
      </c>
      <c r="I201" s="40">
        <f t="shared" si="28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28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92</v>
      </c>
      <c r="B203" s="32"/>
      <c r="C203" s="35"/>
      <c r="D203" s="47"/>
      <c r="E203" s="37"/>
      <c r="F203" s="48"/>
      <c r="G203" s="39">
        <f t="shared" si="37"/>
        <v>0</v>
      </c>
      <c r="H203" s="40" t="s">
        <v>46</v>
      </c>
      <c r="I203" s="40">
        <f t="shared" si="28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2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93</v>
      </c>
      <c r="B205" s="32"/>
      <c r="C205" s="35"/>
      <c r="D205" s="47"/>
      <c r="E205" s="37"/>
      <c r="F205" s="48"/>
      <c r="G205" s="39">
        <f t="shared" si="37"/>
        <v>0</v>
      </c>
      <c r="H205" s="40" t="s">
        <v>46</v>
      </c>
      <c r="I205" s="40">
        <f t="shared" si="28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28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</sheetData>
  <autoFilter ref="A4:AN206">
    <extLst/>
  </autoFilter>
  <mergeCells count="713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</mergeCells>
  <conditionalFormatting sqref="G9:G10">
    <cfRule type="cellIs" dxfId="0" priority="6" operator="greaterThan">
      <formula>#REF!</formula>
    </cfRule>
  </conditionalFormatting>
  <conditionalFormatting sqref="G11:G12">
    <cfRule type="cellIs" dxfId="0" priority="7" operator="greaterThan">
      <formula>#REF!</formula>
    </cfRule>
  </conditionalFormatting>
  <conditionalFormatting sqref="G15:G16">
    <cfRule type="cellIs" dxfId="0" priority="8" operator="greaterThan">
      <formula>#REF!</formula>
    </cfRule>
  </conditionalFormatting>
  <conditionalFormatting sqref="G25:G26">
    <cfRule type="cellIs" dxfId="0" priority="4" operator="greaterThan">
      <formula>#REF!</formula>
    </cfRule>
  </conditionalFormatting>
  <conditionalFormatting sqref="G27:G28">
    <cfRule type="cellIs" dxfId="0" priority="2" operator="greaterThan">
      <formula>#REF!</formula>
    </cfRule>
  </conditionalFormatting>
  <conditionalFormatting sqref="G29:G30">
    <cfRule type="cellIs" dxfId="0" priority="3" operator="greaterThan">
      <formula>#REF!</formula>
    </cfRule>
  </conditionalFormatting>
  <conditionalFormatting sqref="G31:G32">
    <cfRule type="cellIs" dxfId="0" priority="5" operator="greaterThan">
      <formula>#REF!</formula>
    </cfRule>
  </conditionalFormatting>
  <conditionalFormatting sqref="G33:G34">
    <cfRule type="cellIs" dxfId="0" priority="1" operator="greaterThan">
      <formula>#REF!</formula>
    </cfRule>
  </conditionalFormatting>
  <conditionalFormatting sqref="G51:G58">
    <cfRule type="cellIs" dxfId="0" priority="19" operator="greaterThan">
      <formula>#REF!</formula>
    </cfRule>
  </conditionalFormatting>
  <conditionalFormatting sqref="G59:G80">
    <cfRule type="cellIs" dxfId="0" priority="18" operator="greaterThan">
      <formula>#REF!</formula>
    </cfRule>
  </conditionalFormatting>
  <conditionalFormatting sqref="G81:G88">
    <cfRule type="cellIs" dxfId="0" priority="17" operator="greaterThan">
      <formula>#REF!</formula>
    </cfRule>
  </conditionalFormatting>
  <conditionalFormatting sqref="G89:G110">
    <cfRule type="cellIs" dxfId="0" priority="16" operator="greaterThan">
      <formula>#REF!</formula>
    </cfRule>
  </conditionalFormatting>
  <conditionalFormatting sqref="G111:G118">
    <cfRule type="cellIs" dxfId="0" priority="15" operator="greaterThan">
      <formula>#REF!</formula>
    </cfRule>
  </conditionalFormatting>
  <conditionalFormatting sqref="G119:G140">
    <cfRule type="cellIs" dxfId="0" priority="14" operator="greaterThan">
      <formula>#REF!</formula>
    </cfRule>
  </conditionalFormatting>
  <conditionalFormatting sqref="G141:G148">
    <cfRule type="cellIs" dxfId="0" priority="13" operator="greaterThan">
      <formula>#REF!</formula>
    </cfRule>
  </conditionalFormatting>
  <conditionalFormatting sqref="G149:G170">
    <cfRule type="cellIs" dxfId="0" priority="12" operator="greaterThan">
      <formula>#REF!</formula>
    </cfRule>
  </conditionalFormatting>
  <conditionalFormatting sqref="G171:G176">
    <cfRule type="cellIs" dxfId="0" priority="11" operator="greaterThan">
      <formula>#REF!</formula>
    </cfRule>
  </conditionalFormatting>
  <conditionalFormatting sqref="G177:G184">
    <cfRule type="cellIs" dxfId="0" priority="10" operator="greaterThan">
      <formula>#REF!</formula>
    </cfRule>
  </conditionalFormatting>
  <conditionalFormatting sqref="G185:G206">
    <cfRule type="cellIs" dxfId="0" priority="9" operator="greaterThan">
      <formula>#REF!</formula>
    </cfRule>
  </conditionalFormatting>
  <conditionalFormatting sqref="G5:G8 G13:G14 G17:G18">
    <cfRule type="cellIs" dxfId="0" priority="21" operator="greaterThan">
      <formula>#REF!</formula>
    </cfRule>
  </conditionalFormatting>
  <conditionalFormatting sqref="G19:G24 G35:G50">
    <cfRule type="cellIs" dxfId="0" priority="20" operator="greaterThan">
      <formula>#REF!</formula>
    </cfRule>
  </conditionalFormatting>
  <hyperlinks>
    <hyperlink ref="A1:I1" location="总汇!A1" display="DIN7965型库存明细"/>
  </hyperlink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8"/>
  <sheetViews>
    <sheetView workbookViewId="0">
      <pane xSplit="9" ySplit="4" topLeftCell="AI7" activePane="bottomRight" state="frozen"/>
      <selection/>
      <selection pane="topRight"/>
      <selection pane="bottomLeft"/>
      <selection pane="bottomRight" activeCell="AK14" sqref="AK14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493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19</v>
      </c>
      <c r="C5" s="35" t="s">
        <v>494</v>
      </c>
      <c r="D5" s="47" t="s">
        <v>44</v>
      </c>
      <c r="E5" s="37">
        <v>6346</v>
      </c>
      <c r="F5" s="48" t="s">
        <v>45</v>
      </c>
      <c r="G5" s="39">
        <f t="shared" ref="G5:G9" si="0">E5+I5-I6</f>
        <v>6316</v>
      </c>
      <c r="H5" s="40" t="s">
        <v>46</v>
      </c>
      <c r="I5" s="40">
        <f t="shared" ref="I5:I11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30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>
        <v>30</v>
      </c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19</v>
      </c>
      <c r="C7" s="35" t="s">
        <v>495</v>
      </c>
      <c r="D7" s="47" t="s">
        <v>44</v>
      </c>
      <c r="E7" s="37">
        <v>5360</v>
      </c>
      <c r="F7" s="48" t="s">
        <v>45</v>
      </c>
      <c r="G7" s="39">
        <f t="shared" si="0"/>
        <v>5360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19</v>
      </c>
      <c r="C9" s="35" t="s">
        <v>496</v>
      </c>
      <c r="D9" s="47" t="s">
        <v>44</v>
      </c>
      <c r="E9" s="37">
        <v>52046</v>
      </c>
      <c r="F9" s="48" t="s">
        <v>45</v>
      </c>
      <c r="G9" s="39">
        <f t="shared" si="0"/>
        <v>52016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30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>
        <v>30</v>
      </c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19</v>
      </c>
      <c r="C11" s="35" t="s">
        <v>497</v>
      </c>
      <c r="D11" s="47" t="s">
        <v>44</v>
      </c>
      <c r="E11" s="37">
        <v>11830</v>
      </c>
      <c r="F11" s="48" t="s">
        <v>45</v>
      </c>
      <c r="G11" s="39">
        <f>E11+I11-I12</f>
        <v>10805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ref="I12:I14" si="2">SUM(J12:AO12)</f>
        <v>1025</v>
      </c>
      <c r="J12" s="65"/>
      <c r="K12" s="65"/>
      <c r="L12" s="65"/>
      <c r="M12" s="65"/>
      <c r="N12" s="65"/>
      <c r="O12" s="65">
        <v>1000</v>
      </c>
      <c r="P12" s="65"/>
      <c r="Q12" s="65"/>
      <c r="R12" s="65"/>
      <c r="S12" s="65"/>
      <c r="T12" s="65">
        <v>25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4</v>
      </c>
      <c r="B13" s="32" t="s">
        <v>19</v>
      </c>
      <c r="C13" s="35" t="s">
        <v>497</v>
      </c>
      <c r="D13" s="47" t="s">
        <v>66</v>
      </c>
      <c r="E13" s="37">
        <v>44</v>
      </c>
      <c r="F13" s="48" t="s">
        <v>45</v>
      </c>
      <c r="G13" s="39">
        <f>E13+I13-I14</f>
        <v>4319</v>
      </c>
      <c r="H13" s="40" t="s">
        <v>46</v>
      </c>
      <c r="I13" s="40">
        <f t="shared" si="2"/>
        <v>6535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>
        <v>2260</v>
      </c>
      <c r="AF13" s="67"/>
      <c r="AG13" s="67"/>
      <c r="AH13" s="67"/>
      <c r="AI13" s="67"/>
      <c r="AJ13" s="67"/>
      <c r="AK13" s="67">
        <v>4275</v>
      </c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2260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>
        <v>2260</v>
      </c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5</v>
      </c>
      <c r="B15" s="32" t="s">
        <v>19</v>
      </c>
      <c r="C15" s="35" t="s">
        <v>498</v>
      </c>
      <c r="D15" s="47" t="s">
        <v>44</v>
      </c>
      <c r="E15" s="37">
        <v>80</v>
      </c>
      <c r="F15" s="48" t="s">
        <v>45</v>
      </c>
      <c r="G15" s="39">
        <f>E15+I15-I16</f>
        <v>80</v>
      </c>
      <c r="H15" s="40" t="s">
        <v>46</v>
      </c>
      <c r="I15" s="40">
        <f t="shared" ref="I15:I20" si="3">SUM(J15:AO15)</f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6</v>
      </c>
      <c r="B17" s="32" t="s">
        <v>19</v>
      </c>
      <c r="C17" s="35" t="s">
        <v>499</v>
      </c>
      <c r="D17" s="47" t="s">
        <v>44</v>
      </c>
      <c r="E17" s="37">
        <v>90</v>
      </c>
      <c r="F17" s="48" t="s">
        <v>45</v>
      </c>
      <c r="G17" s="39">
        <f>E17+I17-I18</f>
        <v>70</v>
      </c>
      <c r="H17" s="40" t="s">
        <v>46</v>
      </c>
      <c r="I17" s="40">
        <f t="shared" si="3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3"/>
        <v>20</v>
      </c>
      <c r="J18" s="65"/>
      <c r="K18" s="65"/>
      <c r="L18" s="65"/>
      <c r="M18" s="65"/>
      <c r="N18" s="65"/>
      <c r="O18" s="65">
        <v>20</v>
      </c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7</v>
      </c>
      <c r="B19" s="32" t="s">
        <v>19</v>
      </c>
      <c r="C19" s="35" t="s">
        <v>500</v>
      </c>
      <c r="D19" s="47" t="s">
        <v>44</v>
      </c>
      <c r="E19" s="37">
        <v>1630</v>
      </c>
      <c r="F19" s="48" t="s">
        <v>45</v>
      </c>
      <c r="G19" s="39">
        <f>E19+I19-I20</f>
        <v>1610</v>
      </c>
      <c r="H19" s="40" t="s">
        <v>46</v>
      </c>
      <c r="I19" s="40">
        <f t="shared" si="3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3"/>
        <v>20</v>
      </c>
      <c r="J20" s="65"/>
      <c r="K20" s="65"/>
      <c r="L20" s="65"/>
      <c r="M20" s="65"/>
      <c r="N20" s="65"/>
      <c r="O20" s="65">
        <v>20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8</v>
      </c>
      <c r="B21" s="32" t="s">
        <v>19</v>
      </c>
      <c r="C21" s="35" t="s">
        <v>501</v>
      </c>
      <c r="D21" s="47" t="s">
        <v>44</v>
      </c>
      <c r="E21" s="37">
        <v>916</v>
      </c>
      <c r="F21" s="48" t="s">
        <v>45</v>
      </c>
      <c r="G21" s="39">
        <f t="shared" ref="G21:G25" si="4">E21+I21-I22</f>
        <v>916</v>
      </c>
      <c r="H21" s="40" t="s">
        <v>46</v>
      </c>
      <c r="I21" s="40">
        <f t="shared" ref="I21:I72" si="5">SUM(J21:AO21)</f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5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9</v>
      </c>
      <c r="B23" s="32" t="s">
        <v>19</v>
      </c>
      <c r="C23" s="35" t="s">
        <v>502</v>
      </c>
      <c r="D23" s="47" t="s">
        <v>44</v>
      </c>
      <c r="E23" s="37">
        <v>28</v>
      </c>
      <c r="F23" s="48" t="s">
        <v>45</v>
      </c>
      <c r="G23" s="39">
        <f t="shared" si="4"/>
        <v>28</v>
      </c>
      <c r="H23" s="40" t="s">
        <v>46</v>
      </c>
      <c r="I23" s="40">
        <f t="shared" si="5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5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10</v>
      </c>
      <c r="B25" s="32" t="s">
        <v>19</v>
      </c>
      <c r="C25" s="35" t="s">
        <v>503</v>
      </c>
      <c r="D25" s="47" t="s">
        <v>44</v>
      </c>
      <c r="E25" s="37">
        <v>498</v>
      </c>
      <c r="F25" s="48" t="s">
        <v>45</v>
      </c>
      <c r="G25" s="39">
        <f t="shared" si="4"/>
        <v>498</v>
      </c>
      <c r="H25" s="40" t="s">
        <v>46</v>
      </c>
      <c r="I25" s="40">
        <f t="shared" si="5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5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11</v>
      </c>
      <c r="B27" s="32" t="s">
        <v>19</v>
      </c>
      <c r="C27" s="35" t="s">
        <v>504</v>
      </c>
      <c r="D27" s="47" t="s">
        <v>44</v>
      </c>
      <c r="E27" s="37">
        <v>2080</v>
      </c>
      <c r="F27" s="48" t="s">
        <v>45</v>
      </c>
      <c r="G27" s="39">
        <f t="shared" ref="G27:G31" si="6">E27+I27-I28</f>
        <v>2070</v>
      </c>
      <c r="H27" s="40" t="s">
        <v>46</v>
      </c>
      <c r="I27" s="40">
        <f t="shared" si="5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5"/>
        <v>10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>
        <v>10</v>
      </c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12</v>
      </c>
      <c r="B29" s="32" t="s">
        <v>19</v>
      </c>
      <c r="C29" s="35" t="s">
        <v>494</v>
      </c>
      <c r="D29" s="47" t="s">
        <v>48</v>
      </c>
      <c r="E29" s="37">
        <v>3670</v>
      </c>
      <c r="F29" s="48" t="s">
        <v>45</v>
      </c>
      <c r="G29" s="39">
        <f t="shared" si="6"/>
        <v>3670</v>
      </c>
      <c r="H29" s="40" t="s">
        <v>46</v>
      </c>
      <c r="I29" s="40">
        <f t="shared" si="5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5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13</v>
      </c>
      <c r="B31" s="32" t="s">
        <v>19</v>
      </c>
      <c r="C31" s="35" t="s">
        <v>496</v>
      </c>
      <c r="D31" s="47" t="s">
        <v>48</v>
      </c>
      <c r="E31" s="37">
        <v>2560</v>
      </c>
      <c r="F31" s="48" t="s">
        <v>45</v>
      </c>
      <c r="G31" s="39">
        <f t="shared" si="6"/>
        <v>2560</v>
      </c>
      <c r="H31" s="40" t="s">
        <v>46</v>
      </c>
      <c r="I31" s="40">
        <f t="shared" si="5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5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14</v>
      </c>
      <c r="B33" s="32" t="s">
        <v>19</v>
      </c>
      <c r="C33" s="35" t="s">
        <v>497</v>
      </c>
      <c r="D33" s="47" t="s">
        <v>48</v>
      </c>
      <c r="E33" s="37">
        <v>22292</v>
      </c>
      <c r="F33" s="48" t="s">
        <v>45</v>
      </c>
      <c r="G33" s="39">
        <f t="shared" ref="G33:G37" si="7">E33+I33-I34</f>
        <v>22292</v>
      </c>
      <c r="H33" s="40" t="s">
        <v>46</v>
      </c>
      <c r="I33" s="40">
        <f t="shared" si="5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5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15</v>
      </c>
      <c r="B35" s="32" t="s">
        <v>19</v>
      </c>
      <c r="C35" s="35" t="s">
        <v>500</v>
      </c>
      <c r="D35" s="47" t="s">
        <v>48</v>
      </c>
      <c r="E35" s="37">
        <v>3180</v>
      </c>
      <c r="F35" s="48" t="s">
        <v>45</v>
      </c>
      <c r="G35" s="39">
        <f t="shared" si="7"/>
        <v>3180</v>
      </c>
      <c r="H35" s="40" t="s">
        <v>46</v>
      </c>
      <c r="I35" s="40">
        <f t="shared" si="5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5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16</v>
      </c>
      <c r="B37" s="32" t="s">
        <v>19</v>
      </c>
      <c r="C37" s="35" t="s">
        <v>501</v>
      </c>
      <c r="D37" s="47" t="s">
        <v>48</v>
      </c>
      <c r="E37" s="37">
        <v>1280</v>
      </c>
      <c r="F37" s="48" t="s">
        <v>45</v>
      </c>
      <c r="G37" s="39">
        <f t="shared" si="7"/>
        <v>1280</v>
      </c>
      <c r="H37" s="40" t="s">
        <v>46</v>
      </c>
      <c r="I37" s="40">
        <f t="shared" si="5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5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17</v>
      </c>
      <c r="B39" s="32" t="s">
        <v>19</v>
      </c>
      <c r="C39" s="35" t="s">
        <v>505</v>
      </c>
      <c r="D39" s="47" t="s">
        <v>48</v>
      </c>
      <c r="E39" s="37">
        <v>220</v>
      </c>
      <c r="F39" s="48" t="s">
        <v>45</v>
      </c>
      <c r="G39" s="39">
        <f t="shared" ref="G39:G43" si="8">E39+I39-I40</f>
        <v>220</v>
      </c>
      <c r="H39" s="40" t="s">
        <v>46</v>
      </c>
      <c r="I39" s="40">
        <f t="shared" si="5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5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18</v>
      </c>
      <c r="B41" s="32" t="s">
        <v>19</v>
      </c>
      <c r="C41" s="35" t="s">
        <v>505</v>
      </c>
      <c r="D41" s="47" t="s">
        <v>48</v>
      </c>
      <c r="E41" s="37">
        <v>47</v>
      </c>
      <c r="F41" s="48" t="s">
        <v>45</v>
      </c>
      <c r="G41" s="39">
        <f t="shared" si="8"/>
        <v>47</v>
      </c>
      <c r="H41" s="40" t="s">
        <v>46</v>
      </c>
      <c r="I41" s="40">
        <f t="shared" si="5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5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19</v>
      </c>
      <c r="B43" s="32" t="s">
        <v>19</v>
      </c>
      <c r="C43" s="35" t="s">
        <v>503</v>
      </c>
      <c r="D43" s="47" t="s">
        <v>48</v>
      </c>
      <c r="E43" s="37">
        <v>1175</v>
      </c>
      <c r="F43" s="48" t="s">
        <v>45</v>
      </c>
      <c r="G43" s="39">
        <f t="shared" si="8"/>
        <v>1175</v>
      </c>
      <c r="H43" s="40" t="s">
        <v>46</v>
      </c>
      <c r="I43" s="40">
        <f t="shared" si="5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5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20</v>
      </c>
      <c r="B45" s="32" t="s">
        <v>19</v>
      </c>
      <c r="C45" s="35" t="s">
        <v>504</v>
      </c>
      <c r="D45" s="47" t="s">
        <v>48</v>
      </c>
      <c r="E45" s="37">
        <v>2780</v>
      </c>
      <c r="F45" s="48" t="s">
        <v>45</v>
      </c>
      <c r="G45" s="39">
        <f t="shared" ref="G45:G49" si="9">E45+I45-I46</f>
        <v>2780</v>
      </c>
      <c r="H45" s="40" t="s">
        <v>46</v>
      </c>
      <c r="I45" s="40">
        <f t="shared" si="5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5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21</v>
      </c>
      <c r="B47" s="32"/>
      <c r="C47" s="35"/>
      <c r="D47" s="47"/>
      <c r="E47" s="37">
        <v>0</v>
      </c>
      <c r="F47" s="48" t="s">
        <v>45</v>
      </c>
      <c r="G47" s="39">
        <f t="shared" si="9"/>
        <v>0</v>
      </c>
      <c r="H47" s="40" t="s">
        <v>46</v>
      </c>
      <c r="I47" s="40">
        <f t="shared" si="5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5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22</v>
      </c>
      <c r="B49" s="125"/>
      <c r="C49" s="35"/>
      <c r="D49" s="47"/>
      <c r="E49" s="37">
        <v>0</v>
      </c>
      <c r="F49" s="48" t="s">
        <v>45</v>
      </c>
      <c r="G49" s="39">
        <f t="shared" si="9"/>
        <v>0</v>
      </c>
      <c r="H49" s="40" t="s">
        <v>46</v>
      </c>
      <c r="I49" s="40">
        <f t="shared" si="5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125"/>
      <c r="C50" s="42"/>
      <c r="D50" s="47"/>
      <c r="E50" s="43"/>
      <c r="F50" s="49"/>
      <c r="G50" s="45"/>
      <c r="H50" s="46" t="s">
        <v>47</v>
      </c>
      <c r="I50" s="46">
        <f t="shared" si="5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23</v>
      </c>
      <c r="B51" s="125"/>
      <c r="C51" s="35"/>
      <c r="D51" s="47"/>
      <c r="E51" s="37">
        <v>0</v>
      </c>
      <c r="F51" s="48" t="s">
        <v>45</v>
      </c>
      <c r="G51" s="39">
        <f t="shared" ref="G51:G55" si="10">E51+I51-I52</f>
        <v>0</v>
      </c>
      <c r="H51" s="40" t="s">
        <v>46</v>
      </c>
      <c r="I51" s="40">
        <f t="shared" si="5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125"/>
      <c r="C52" s="42"/>
      <c r="D52" s="47"/>
      <c r="E52" s="43"/>
      <c r="F52" s="49"/>
      <c r="G52" s="45"/>
      <c r="H52" s="46" t="s">
        <v>47</v>
      </c>
      <c r="I52" s="46">
        <f t="shared" si="5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24</v>
      </c>
      <c r="B53" s="125"/>
      <c r="C53" s="35"/>
      <c r="D53" s="47"/>
      <c r="E53" s="37"/>
      <c r="F53" s="48" t="s">
        <v>45</v>
      </c>
      <c r="G53" s="39">
        <f t="shared" si="10"/>
        <v>0</v>
      </c>
      <c r="H53" s="40" t="s">
        <v>46</v>
      </c>
      <c r="I53" s="40">
        <f t="shared" si="5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125"/>
      <c r="C54" s="42"/>
      <c r="D54" s="47"/>
      <c r="E54" s="43"/>
      <c r="F54" s="49"/>
      <c r="G54" s="45"/>
      <c r="H54" s="46" t="s">
        <v>47</v>
      </c>
      <c r="I54" s="46">
        <f t="shared" si="5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125"/>
      <c r="C55" s="35"/>
      <c r="D55" s="47"/>
      <c r="E55" s="37"/>
      <c r="F55" s="48" t="s">
        <v>45</v>
      </c>
      <c r="G55" s="39">
        <f t="shared" si="10"/>
        <v>0</v>
      </c>
      <c r="H55" s="40" t="s">
        <v>46</v>
      </c>
      <c r="I55" s="40">
        <f t="shared" si="5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125"/>
      <c r="C56" s="42"/>
      <c r="D56" s="47"/>
      <c r="E56" s="43"/>
      <c r="F56" s="49"/>
      <c r="G56" s="45"/>
      <c r="H56" s="46" t="s">
        <v>47</v>
      </c>
      <c r="I56" s="46">
        <f t="shared" si="5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26</v>
      </c>
      <c r="B57" s="32"/>
      <c r="C57" s="35"/>
      <c r="D57" s="47"/>
      <c r="E57" s="37"/>
      <c r="F57" s="48" t="s">
        <v>45</v>
      </c>
      <c r="G57" s="39">
        <f t="shared" ref="G57:G61" si="11">E57+I57-I58</f>
        <v>0</v>
      </c>
      <c r="H57" s="40" t="s">
        <v>46</v>
      </c>
      <c r="I57" s="40">
        <f t="shared" si="5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5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27</v>
      </c>
      <c r="B59" s="32"/>
      <c r="C59" s="35"/>
      <c r="D59" s="47"/>
      <c r="E59" s="37"/>
      <c r="F59" s="48" t="s">
        <v>45</v>
      </c>
      <c r="G59" s="39">
        <f t="shared" si="11"/>
        <v>0</v>
      </c>
      <c r="H59" s="40" t="s">
        <v>46</v>
      </c>
      <c r="I59" s="40">
        <f t="shared" si="5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5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28</v>
      </c>
      <c r="B61" s="32"/>
      <c r="C61" s="35"/>
      <c r="D61" s="47"/>
      <c r="E61" s="37"/>
      <c r="F61" s="48" t="s">
        <v>45</v>
      </c>
      <c r="G61" s="39">
        <f t="shared" si="11"/>
        <v>0</v>
      </c>
      <c r="H61" s="40" t="s">
        <v>46</v>
      </c>
      <c r="I61" s="40">
        <f t="shared" si="5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5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29</v>
      </c>
      <c r="B63" s="32"/>
      <c r="C63" s="35"/>
      <c r="D63" s="47"/>
      <c r="E63" s="37"/>
      <c r="F63" s="48" t="s">
        <v>45</v>
      </c>
      <c r="G63" s="39">
        <f t="shared" ref="G63:G67" si="12">E63+I63-I64</f>
        <v>0</v>
      </c>
      <c r="H63" s="40" t="s">
        <v>46</v>
      </c>
      <c r="I63" s="40">
        <f t="shared" si="5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5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30</v>
      </c>
      <c r="B65" s="32"/>
      <c r="C65" s="35"/>
      <c r="D65" s="47"/>
      <c r="E65" s="37"/>
      <c r="F65" s="48" t="s">
        <v>45</v>
      </c>
      <c r="G65" s="39">
        <f t="shared" si="12"/>
        <v>0</v>
      </c>
      <c r="H65" s="40" t="s">
        <v>46</v>
      </c>
      <c r="I65" s="40">
        <f t="shared" si="5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5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31</v>
      </c>
      <c r="B67" s="32"/>
      <c r="C67" s="35"/>
      <c r="D67" s="47"/>
      <c r="E67" s="37"/>
      <c r="F67" s="48" t="s">
        <v>45</v>
      </c>
      <c r="G67" s="39">
        <f t="shared" si="12"/>
        <v>0</v>
      </c>
      <c r="H67" s="40" t="s">
        <v>46</v>
      </c>
      <c r="I67" s="40">
        <f t="shared" si="5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5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32</v>
      </c>
      <c r="B69" s="32"/>
      <c r="C69" s="35"/>
      <c r="D69" s="47"/>
      <c r="E69" s="37"/>
      <c r="F69" s="48" t="s">
        <v>45</v>
      </c>
      <c r="G69" s="39">
        <f t="shared" ref="G69:G73" si="13">E69+I69-I70</f>
        <v>0</v>
      </c>
      <c r="H69" s="40" t="s">
        <v>46</v>
      </c>
      <c r="I69" s="40">
        <f t="shared" si="5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5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32</v>
      </c>
      <c r="B71" s="32"/>
      <c r="C71" s="35"/>
      <c r="D71" s="47"/>
      <c r="E71" s="37"/>
      <c r="F71" s="48" t="s">
        <v>45</v>
      </c>
      <c r="G71" s="39">
        <f t="shared" si="13"/>
        <v>0</v>
      </c>
      <c r="H71" s="40" t="s">
        <v>46</v>
      </c>
      <c r="I71" s="40">
        <f t="shared" si="5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5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33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ref="I73:I136" si="14">SUM(J73:AO73)</f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4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34</v>
      </c>
      <c r="B75" s="32"/>
      <c r="C75" s="35"/>
      <c r="D75" s="47"/>
      <c r="E75" s="37"/>
      <c r="F75" s="48" t="s">
        <v>45</v>
      </c>
      <c r="G75" s="39">
        <f t="shared" ref="G75:G79" si="15">E75+I75-I76</f>
        <v>0</v>
      </c>
      <c r="H75" s="40" t="s">
        <v>46</v>
      </c>
      <c r="I75" s="40">
        <f t="shared" si="14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4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35</v>
      </c>
      <c r="B77" s="32"/>
      <c r="C77" s="35"/>
      <c r="D77" s="47"/>
      <c r="E77" s="37"/>
      <c r="F77" s="48" t="s">
        <v>45</v>
      </c>
      <c r="G77" s="39">
        <f t="shared" si="15"/>
        <v>0</v>
      </c>
      <c r="H77" s="40" t="s">
        <v>46</v>
      </c>
      <c r="I77" s="40">
        <f t="shared" si="14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4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36</v>
      </c>
      <c r="B79" s="125"/>
      <c r="C79" s="35"/>
      <c r="D79" s="47"/>
      <c r="E79" s="37"/>
      <c r="F79" s="48" t="s">
        <v>45</v>
      </c>
      <c r="G79" s="39">
        <f t="shared" si="15"/>
        <v>0</v>
      </c>
      <c r="H79" s="40" t="s">
        <v>46</v>
      </c>
      <c r="I79" s="40">
        <f t="shared" si="14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125"/>
      <c r="C80" s="42"/>
      <c r="D80" s="47"/>
      <c r="E80" s="43"/>
      <c r="F80" s="49"/>
      <c r="G80" s="45"/>
      <c r="H80" s="46" t="s">
        <v>47</v>
      </c>
      <c r="I80" s="46">
        <f t="shared" si="14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37</v>
      </c>
      <c r="B81" s="125"/>
      <c r="C81" s="35"/>
      <c r="D81" s="47"/>
      <c r="E81" s="37"/>
      <c r="F81" s="48" t="s">
        <v>45</v>
      </c>
      <c r="G81" s="39">
        <f t="shared" ref="G81:G85" si="16">E81+I81-I82</f>
        <v>0</v>
      </c>
      <c r="H81" s="40" t="s">
        <v>46</v>
      </c>
      <c r="I81" s="40">
        <f t="shared" si="14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5"/>
      <c r="C82" s="42"/>
      <c r="D82" s="47"/>
      <c r="E82" s="43"/>
      <c r="F82" s="49"/>
      <c r="G82" s="45"/>
      <c r="H82" s="46" t="s">
        <v>47</v>
      </c>
      <c r="I82" s="46">
        <f t="shared" si="14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38</v>
      </c>
      <c r="B83" s="125"/>
      <c r="C83" s="35"/>
      <c r="D83" s="47"/>
      <c r="E83" s="37"/>
      <c r="F83" s="48" t="s">
        <v>45</v>
      </c>
      <c r="G83" s="39">
        <f t="shared" si="16"/>
        <v>0</v>
      </c>
      <c r="H83" s="40" t="s">
        <v>46</v>
      </c>
      <c r="I83" s="40">
        <f t="shared" si="14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125"/>
      <c r="C84" s="42"/>
      <c r="D84" s="47"/>
      <c r="E84" s="43"/>
      <c r="F84" s="49"/>
      <c r="G84" s="45"/>
      <c r="H84" s="46" t="s">
        <v>47</v>
      </c>
      <c r="I84" s="46">
        <f t="shared" si="14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39</v>
      </c>
      <c r="B85" s="125"/>
      <c r="C85" s="35"/>
      <c r="D85" s="47"/>
      <c r="E85" s="37"/>
      <c r="F85" s="48" t="s">
        <v>45</v>
      </c>
      <c r="G85" s="39">
        <f t="shared" si="16"/>
        <v>0</v>
      </c>
      <c r="H85" s="40" t="s">
        <v>46</v>
      </c>
      <c r="I85" s="40">
        <f t="shared" si="14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125"/>
      <c r="C86" s="42"/>
      <c r="D86" s="47"/>
      <c r="E86" s="43"/>
      <c r="F86" s="49"/>
      <c r="G86" s="45"/>
      <c r="H86" s="46" t="s">
        <v>47</v>
      </c>
      <c r="I86" s="46">
        <f t="shared" si="14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40</v>
      </c>
      <c r="B87" s="32"/>
      <c r="C87" s="35"/>
      <c r="D87" s="47"/>
      <c r="E87" s="37"/>
      <c r="F87" s="48" t="s">
        <v>45</v>
      </c>
      <c r="G87" s="39">
        <f t="shared" ref="G87:G91" si="17">E87+I87-I88</f>
        <v>0</v>
      </c>
      <c r="H87" s="40" t="s">
        <v>46</v>
      </c>
      <c r="I87" s="40">
        <f t="shared" si="14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4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41</v>
      </c>
      <c r="B89" s="32"/>
      <c r="C89" s="35"/>
      <c r="D89" s="47"/>
      <c r="E89" s="37"/>
      <c r="F89" s="48" t="s">
        <v>45</v>
      </c>
      <c r="G89" s="39">
        <f t="shared" si="17"/>
        <v>0</v>
      </c>
      <c r="H89" s="40" t="s">
        <v>46</v>
      </c>
      <c r="I89" s="40">
        <f t="shared" si="14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4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42</v>
      </c>
      <c r="B91" s="32"/>
      <c r="C91" s="35"/>
      <c r="D91" s="47"/>
      <c r="E91" s="37"/>
      <c r="F91" s="48" t="s">
        <v>45</v>
      </c>
      <c r="G91" s="39">
        <f t="shared" si="17"/>
        <v>0</v>
      </c>
      <c r="H91" s="40" t="s">
        <v>46</v>
      </c>
      <c r="I91" s="40">
        <f t="shared" si="14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4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43</v>
      </c>
      <c r="B93" s="32"/>
      <c r="C93" s="35"/>
      <c r="D93" s="47"/>
      <c r="E93" s="37"/>
      <c r="F93" s="48" t="s">
        <v>45</v>
      </c>
      <c r="G93" s="39">
        <f t="shared" ref="G93:G97" si="18">E93+I93-I94</f>
        <v>0</v>
      </c>
      <c r="H93" s="40" t="s">
        <v>46</v>
      </c>
      <c r="I93" s="40">
        <f t="shared" si="14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4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44</v>
      </c>
      <c r="B95" s="32"/>
      <c r="C95" s="35"/>
      <c r="D95" s="47"/>
      <c r="E95" s="37"/>
      <c r="F95" s="48" t="s">
        <v>45</v>
      </c>
      <c r="G95" s="39">
        <f t="shared" si="18"/>
        <v>0</v>
      </c>
      <c r="H95" s="40" t="s">
        <v>46</v>
      </c>
      <c r="I95" s="40">
        <f t="shared" si="14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4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45</v>
      </c>
      <c r="B97" s="32"/>
      <c r="C97" s="35"/>
      <c r="D97" s="47"/>
      <c r="E97" s="37"/>
      <c r="F97" s="48" t="s">
        <v>45</v>
      </c>
      <c r="G97" s="39">
        <f t="shared" si="18"/>
        <v>0</v>
      </c>
      <c r="H97" s="40" t="s">
        <v>46</v>
      </c>
      <c r="I97" s="40">
        <f t="shared" si="14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4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46</v>
      </c>
      <c r="B99" s="32"/>
      <c r="C99" s="35"/>
      <c r="D99" s="47"/>
      <c r="E99" s="37"/>
      <c r="F99" s="48" t="s">
        <v>45</v>
      </c>
      <c r="G99" s="39">
        <f t="shared" ref="G99:G103" si="19">E99+I99-I100</f>
        <v>0</v>
      </c>
      <c r="H99" s="40" t="s">
        <v>46</v>
      </c>
      <c r="I99" s="40">
        <f t="shared" si="14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4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47</v>
      </c>
      <c r="B101" s="32"/>
      <c r="C101" s="35"/>
      <c r="D101" s="47"/>
      <c r="E101" s="37"/>
      <c r="F101" s="48" t="s">
        <v>45</v>
      </c>
      <c r="G101" s="39">
        <f t="shared" si="19"/>
        <v>0</v>
      </c>
      <c r="H101" s="40" t="s">
        <v>46</v>
      </c>
      <c r="I101" s="40">
        <f t="shared" si="14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4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48</v>
      </c>
      <c r="B103" s="32"/>
      <c r="C103" s="35"/>
      <c r="D103" s="47"/>
      <c r="E103" s="37"/>
      <c r="F103" s="48" t="s">
        <v>45</v>
      </c>
      <c r="G103" s="39">
        <f t="shared" si="19"/>
        <v>0</v>
      </c>
      <c r="H103" s="40" t="s">
        <v>46</v>
      </c>
      <c r="I103" s="40">
        <f t="shared" si="14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4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49</v>
      </c>
      <c r="B105" s="32"/>
      <c r="C105" s="35"/>
      <c r="D105" s="47"/>
      <c r="E105" s="37"/>
      <c r="F105" s="48" t="s">
        <v>45</v>
      </c>
      <c r="G105" s="39">
        <f t="shared" ref="G105:G109" si="20">E105+I105-I106</f>
        <v>0</v>
      </c>
      <c r="H105" s="40" t="s">
        <v>46</v>
      </c>
      <c r="I105" s="40">
        <f t="shared" si="14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4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50</v>
      </c>
      <c r="B107" s="32"/>
      <c r="C107" s="35"/>
      <c r="D107" s="47"/>
      <c r="E107" s="37"/>
      <c r="F107" s="48" t="s">
        <v>45</v>
      </c>
      <c r="G107" s="39">
        <f t="shared" si="20"/>
        <v>0</v>
      </c>
      <c r="H107" s="40" t="s">
        <v>46</v>
      </c>
      <c r="I107" s="40">
        <f t="shared" si="14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4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51</v>
      </c>
      <c r="B109" s="125"/>
      <c r="C109" s="35"/>
      <c r="D109" s="47"/>
      <c r="E109" s="37"/>
      <c r="F109" s="48" t="s">
        <v>45</v>
      </c>
      <c r="G109" s="39">
        <f t="shared" si="20"/>
        <v>0</v>
      </c>
      <c r="H109" s="40" t="s">
        <v>46</v>
      </c>
      <c r="I109" s="40">
        <f t="shared" si="14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125"/>
      <c r="C110" s="42"/>
      <c r="D110" s="47"/>
      <c r="E110" s="43"/>
      <c r="F110" s="49"/>
      <c r="G110" s="45"/>
      <c r="H110" s="46" t="s">
        <v>47</v>
      </c>
      <c r="I110" s="46">
        <f t="shared" si="14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21" customHeight="1" spans="1:44">
      <c r="A111" s="33">
        <v>52</v>
      </c>
      <c r="B111" s="125"/>
      <c r="C111" s="35"/>
      <c r="D111" s="47"/>
      <c r="E111" s="37"/>
      <c r="F111" s="48" t="s">
        <v>45</v>
      </c>
      <c r="G111" s="39">
        <f t="shared" ref="G111:G115" si="21">E111+I111-I112</f>
        <v>0</v>
      </c>
      <c r="H111" s="40" t="s">
        <v>46</v>
      </c>
      <c r="I111" s="40">
        <f t="shared" si="14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4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53</v>
      </c>
      <c r="B113" s="125"/>
      <c r="C113" s="35"/>
      <c r="D113" s="47"/>
      <c r="E113" s="37"/>
      <c r="F113" s="48" t="s">
        <v>45</v>
      </c>
      <c r="G113" s="39">
        <f t="shared" si="21"/>
        <v>0</v>
      </c>
      <c r="H113" s="40" t="s">
        <v>46</v>
      </c>
      <c r="I113" s="40">
        <f t="shared" si="14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125"/>
      <c r="C114" s="42"/>
      <c r="D114" s="47"/>
      <c r="E114" s="43"/>
      <c r="F114" s="49"/>
      <c r="G114" s="45"/>
      <c r="H114" s="46" t="s">
        <v>47</v>
      </c>
      <c r="I114" s="46">
        <f t="shared" si="14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54</v>
      </c>
      <c r="B115" s="125"/>
      <c r="C115" s="35"/>
      <c r="D115" s="47"/>
      <c r="E115" s="37"/>
      <c r="F115" s="48" t="s">
        <v>45</v>
      </c>
      <c r="G115" s="39">
        <f t="shared" si="21"/>
        <v>0</v>
      </c>
      <c r="H115" s="40" t="s">
        <v>46</v>
      </c>
      <c r="I115" s="40">
        <f t="shared" si="14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125"/>
      <c r="C116" s="42"/>
      <c r="D116" s="47"/>
      <c r="E116" s="43"/>
      <c r="F116" s="49"/>
      <c r="G116" s="45"/>
      <c r="H116" s="46" t="s">
        <v>47</v>
      </c>
      <c r="I116" s="46">
        <f t="shared" si="14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55</v>
      </c>
      <c r="B117" s="32"/>
      <c r="C117" s="35"/>
      <c r="D117" s="47"/>
      <c r="E117" s="37"/>
      <c r="F117" s="48" t="s">
        <v>45</v>
      </c>
      <c r="G117" s="39">
        <f t="shared" ref="G117:G121" si="22">E117+I117-I118</f>
        <v>0</v>
      </c>
      <c r="H117" s="40" t="s">
        <v>46</v>
      </c>
      <c r="I117" s="40">
        <f t="shared" si="14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4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3" customFormat="1" ht="18.95" customHeight="1" spans="1:41">
      <c r="A119" s="33">
        <v>56</v>
      </c>
      <c r="B119" s="32"/>
      <c r="C119" s="35"/>
      <c r="D119" s="47"/>
      <c r="E119" s="37"/>
      <c r="F119" s="48" t="s">
        <v>45</v>
      </c>
      <c r="G119" s="39">
        <f t="shared" si="22"/>
        <v>0</v>
      </c>
      <c r="H119" s="40" t="s">
        <v>46</v>
      </c>
      <c r="I119" s="40">
        <f t="shared" si="14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4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57</v>
      </c>
      <c r="B121" s="32"/>
      <c r="C121" s="35"/>
      <c r="D121" s="47"/>
      <c r="E121" s="37"/>
      <c r="F121" s="48" t="s">
        <v>45</v>
      </c>
      <c r="G121" s="39">
        <f t="shared" si="22"/>
        <v>0</v>
      </c>
      <c r="H121" s="40" t="s">
        <v>46</v>
      </c>
      <c r="I121" s="40">
        <f t="shared" si="14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4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58</v>
      </c>
      <c r="B123" s="32"/>
      <c r="C123" s="35"/>
      <c r="D123" s="47"/>
      <c r="E123" s="37"/>
      <c r="F123" s="48" t="s">
        <v>45</v>
      </c>
      <c r="G123" s="39">
        <f t="shared" ref="G123:G127" si="23">E123+I123-I124</f>
        <v>0</v>
      </c>
      <c r="H123" s="40" t="s">
        <v>46</v>
      </c>
      <c r="I123" s="40">
        <f t="shared" si="14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4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59</v>
      </c>
      <c r="B125" s="32"/>
      <c r="C125" s="35"/>
      <c r="D125" s="47"/>
      <c r="E125" s="37"/>
      <c r="F125" s="48" t="s">
        <v>45</v>
      </c>
      <c r="G125" s="39">
        <f t="shared" si="23"/>
        <v>0</v>
      </c>
      <c r="H125" s="40" t="s">
        <v>46</v>
      </c>
      <c r="I125" s="40">
        <f t="shared" si="14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4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60</v>
      </c>
      <c r="B127" s="32"/>
      <c r="C127" s="35"/>
      <c r="D127" s="47"/>
      <c r="E127" s="37"/>
      <c r="F127" s="48" t="s">
        <v>45</v>
      </c>
      <c r="G127" s="39">
        <f t="shared" si="23"/>
        <v>0</v>
      </c>
      <c r="H127" s="40" t="s">
        <v>46</v>
      </c>
      <c r="I127" s="40">
        <f t="shared" si="14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4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61</v>
      </c>
      <c r="B129" s="32"/>
      <c r="C129" s="35"/>
      <c r="D129" s="47"/>
      <c r="E129" s="37"/>
      <c r="F129" s="48" t="s">
        <v>45</v>
      </c>
      <c r="G129" s="39">
        <f t="shared" ref="G129:G133" si="24">E129+I129-I130</f>
        <v>0</v>
      </c>
      <c r="H129" s="40" t="s">
        <v>46</v>
      </c>
      <c r="I129" s="40">
        <f t="shared" si="14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4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62</v>
      </c>
      <c r="B131" s="32"/>
      <c r="C131" s="35"/>
      <c r="D131" s="47"/>
      <c r="E131" s="37"/>
      <c r="F131" s="48" t="s">
        <v>45</v>
      </c>
      <c r="G131" s="39">
        <f t="shared" si="24"/>
        <v>0</v>
      </c>
      <c r="H131" s="40" t="s">
        <v>46</v>
      </c>
      <c r="I131" s="40">
        <f t="shared" si="14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4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63</v>
      </c>
      <c r="B133" s="32"/>
      <c r="C133" s="35"/>
      <c r="D133" s="47"/>
      <c r="E133" s="37"/>
      <c r="F133" s="48" t="s">
        <v>45</v>
      </c>
      <c r="G133" s="39">
        <f t="shared" si="24"/>
        <v>0</v>
      </c>
      <c r="H133" s="40" t="s">
        <v>46</v>
      </c>
      <c r="I133" s="40">
        <f t="shared" si="14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64</v>
      </c>
      <c r="B135" s="32"/>
      <c r="C135" s="35"/>
      <c r="D135" s="47"/>
      <c r="E135" s="37"/>
      <c r="F135" s="48" t="s">
        <v>45</v>
      </c>
      <c r="G135" s="39">
        <f t="shared" ref="G135:G139" si="25">E135+I135-I136</f>
        <v>0</v>
      </c>
      <c r="H135" s="40" t="s">
        <v>46</v>
      </c>
      <c r="I135" s="40">
        <f t="shared" si="1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65</v>
      </c>
      <c r="B137" s="32"/>
      <c r="C137" s="35"/>
      <c r="D137" s="47"/>
      <c r="E137" s="37"/>
      <c r="F137" s="48" t="s">
        <v>45</v>
      </c>
      <c r="G137" s="39">
        <f t="shared" si="25"/>
        <v>0</v>
      </c>
      <c r="H137" s="40" t="s">
        <v>46</v>
      </c>
      <c r="I137" s="40">
        <f t="shared" ref="I137:I200" si="26">SUM(J137:AO137)</f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6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66</v>
      </c>
      <c r="B139" s="125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si="26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25"/>
      <c r="C140" s="42"/>
      <c r="D140" s="47"/>
      <c r="E140" s="43"/>
      <c r="F140" s="49"/>
      <c r="G140" s="45"/>
      <c r="H140" s="46" t="s">
        <v>47</v>
      </c>
      <c r="I140" s="46">
        <f t="shared" si="2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67</v>
      </c>
      <c r="B141" s="125"/>
      <c r="C141" s="35"/>
      <c r="D141" s="47"/>
      <c r="E141" s="37"/>
      <c r="F141" s="48" t="s">
        <v>45</v>
      </c>
      <c r="G141" s="39">
        <f t="shared" ref="G141:G145" si="27">E141+I141-I142</f>
        <v>0</v>
      </c>
      <c r="H141" s="40" t="s">
        <v>46</v>
      </c>
      <c r="I141" s="40">
        <f t="shared" si="2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2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68</v>
      </c>
      <c r="B143" s="125"/>
      <c r="C143" s="35"/>
      <c r="D143" s="47"/>
      <c r="E143" s="37"/>
      <c r="F143" s="48" t="s">
        <v>45</v>
      </c>
      <c r="G143" s="39">
        <f t="shared" si="27"/>
        <v>0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25"/>
      <c r="C144" s="42"/>
      <c r="D144" s="47"/>
      <c r="E144" s="43"/>
      <c r="F144" s="49"/>
      <c r="G144" s="45"/>
      <c r="H144" s="46" t="s">
        <v>47</v>
      </c>
      <c r="I144" s="46">
        <f t="shared" si="2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69</v>
      </c>
      <c r="B145" s="125"/>
      <c r="C145" s="35"/>
      <c r="D145" s="47"/>
      <c r="E145" s="37"/>
      <c r="F145" s="48" t="s">
        <v>45</v>
      </c>
      <c r="G145" s="39">
        <f t="shared" si="27"/>
        <v>0</v>
      </c>
      <c r="H145" s="40" t="s">
        <v>46</v>
      </c>
      <c r="I145" s="40">
        <f t="shared" si="2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25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70</v>
      </c>
      <c r="B147" s="32"/>
      <c r="C147" s="35"/>
      <c r="D147" s="47"/>
      <c r="E147" s="37"/>
      <c r="F147" s="48" t="s">
        <v>45</v>
      </c>
      <c r="G147" s="39">
        <f t="shared" ref="G147:G151" si="28">E147+I147-I148</f>
        <v>0</v>
      </c>
      <c r="H147" s="40" t="s">
        <v>46</v>
      </c>
      <c r="I147" s="40">
        <f t="shared" si="2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71</v>
      </c>
      <c r="B149" s="32"/>
      <c r="C149" s="35"/>
      <c r="D149" s="47"/>
      <c r="E149" s="37"/>
      <c r="F149" s="48" t="s">
        <v>45</v>
      </c>
      <c r="G149" s="39">
        <f t="shared" si="28"/>
        <v>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72</v>
      </c>
      <c r="B151" s="32"/>
      <c r="C151" s="35"/>
      <c r="D151" s="47"/>
      <c r="E151" s="37"/>
      <c r="F151" s="48" t="s">
        <v>45</v>
      </c>
      <c r="G151" s="39">
        <f t="shared" si="28"/>
        <v>0</v>
      </c>
      <c r="H151" s="40" t="s">
        <v>46</v>
      </c>
      <c r="I151" s="40">
        <f t="shared" si="2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6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73</v>
      </c>
      <c r="B153" s="32"/>
      <c r="C153" s="35"/>
      <c r="D153" s="47"/>
      <c r="E153" s="37"/>
      <c r="F153" s="48" t="s">
        <v>45</v>
      </c>
      <c r="G153" s="39">
        <f t="shared" ref="G153:G157" si="29">E153+I153-I154</f>
        <v>0</v>
      </c>
      <c r="H153" s="40" t="s">
        <v>46</v>
      </c>
      <c r="I153" s="40">
        <f t="shared" si="26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74</v>
      </c>
      <c r="B155" s="32"/>
      <c r="C155" s="35"/>
      <c r="D155" s="47"/>
      <c r="E155" s="37"/>
      <c r="F155" s="48" t="s">
        <v>45</v>
      </c>
      <c r="G155" s="39">
        <f t="shared" si="29"/>
        <v>0</v>
      </c>
      <c r="H155" s="40" t="s">
        <v>46</v>
      </c>
      <c r="I155" s="40">
        <f t="shared" si="26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6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75</v>
      </c>
      <c r="B157" s="32"/>
      <c r="C157" s="35"/>
      <c r="D157" s="47"/>
      <c r="E157" s="37"/>
      <c r="F157" s="48" t="s">
        <v>45</v>
      </c>
      <c r="G157" s="39">
        <f t="shared" si="29"/>
        <v>0</v>
      </c>
      <c r="H157" s="40" t="s">
        <v>46</v>
      </c>
      <c r="I157" s="40">
        <f t="shared" si="26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76</v>
      </c>
      <c r="B159" s="125"/>
      <c r="C159" s="35"/>
      <c r="D159" s="47"/>
      <c r="E159" s="37"/>
      <c r="F159" s="48" t="s">
        <v>45</v>
      </c>
      <c r="G159" s="39">
        <f t="shared" ref="G159:G163" si="30">E159+I159-I160</f>
        <v>0</v>
      </c>
      <c r="H159" s="40" t="s">
        <v>46</v>
      </c>
      <c r="I159" s="40">
        <f t="shared" si="26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125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21" customHeight="1" spans="1:44">
      <c r="A161" s="33">
        <v>77</v>
      </c>
      <c r="B161" s="125"/>
      <c r="C161" s="35"/>
      <c r="D161" s="47"/>
      <c r="E161" s="37"/>
      <c r="F161" s="48" t="s">
        <v>45</v>
      </c>
      <c r="G161" s="39">
        <f t="shared" si="30"/>
        <v>0</v>
      </c>
      <c r="H161" s="40" t="s">
        <v>46</v>
      </c>
      <c r="I161" s="40">
        <f t="shared" si="26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125"/>
      <c r="C162" s="42"/>
      <c r="D162" s="47"/>
      <c r="E162" s="43"/>
      <c r="F162" s="49"/>
      <c r="G162" s="45"/>
      <c r="H162" s="46" t="s">
        <v>47</v>
      </c>
      <c r="I162" s="46">
        <f t="shared" si="26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78</v>
      </c>
      <c r="B163" s="125"/>
      <c r="C163" s="35"/>
      <c r="D163" s="47"/>
      <c r="E163" s="37"/>
      <c r="F163" s="48" t="s">
        <v>45</v>
      </c>
      <c r="G163" s="39">
        <f t="shared" si="30"/>
        <v>0</v>
      </c>
      <c r="H163" s="40" t="s">
        <v>46</v>
      </c>
      <c r="I163" s="40">
        <f t="shared" si="26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125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79</v>
      </c>
      <c r="B165" s="125"/>
      <c r="C165" s="35"/>
      <c r="D165" s="47"/>
      <c r="E165" s="37"/>
      <c r="F165" s="48" t="s">
        <v>45</v>
      </c>
      <c r="G165" s="39">
        <f t="shared" ref="G165:G169" si="31">E165+I165-I166</f>
        <v>0</v>
      </c>
      <c r="H165" s="40" t="s">
        <v>46</v>
      </c>
      <c r="I165" s="40">
        <f t="shared" si="26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125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80</v>
      </c>
      <c r="B167" s="32"/>
      <c r="C167" s="35"/>
      <c r="D167" s="47"/>
      <c r="E167" s="37"/>
      <c r="F167" s="48" t="s">
        <v>45</v>
      </c>
      <c r="G167" s="39">
        <f t="shared" si="31"/>
        <v>0</v>
      </c>
      <c r="H167" s="40" t="s">
        <v>46</v>
      </c>
      <c r="I167" s="40">
        <f t="shared" si="26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6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81</v>
      </c>
      <c r="B169" s="32"/>
      <c r="C169" s="35"/>
      <c r="D169" s="47"/>
      <c r="E169" s="37"/>
      <c r="F169" s="48" t="s">
        <v>45</v>
      </c>
      <c r="G169" s="39">
        <f t="shared" si="31"/>
        <v>0</v>
      </c>
      <c r="H169" s="40" t="s">
        <v>46</v>
      </c>
      <c r="I169" s="40">
        <f t="shared" si="26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82</v>
      </c>
      <c r="B171" s="32"/>
      <c r="C171" s="35"/>
      <c r="D171" s="47"/>
      <c r="E171" s="37"/>
      <c r="F171" s="48" t="s">
        <v>45</v>
      </c>
      <c r="G171" s="39">
        <f t="shared" ref="G171:G175" si="32">E171+I171-I172</f>
        <v>0</v>
      </c>
      <c r="H171" s="40" t="s">
        <v>46</v>
      </c>
      <c r="I171" s="40">
        <f t="shared" si="26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83</v>
      </c>
      <c r="B173" s="32"/>
      <c r="C173" s="35"/>
      <c r="D173" s="47"/>
      <c r="E173" s="37"/>
      <c r="F173" s="48" t="s">
        <v>45</v>
      </c>
      <c r="G173" s="39">
        <f t="shared" si="32"/>
        <v>0</v>
      </c>
      <c r="H173" s="40" t="s">
        <v>46</v>
      </c>
      <c r="I173" s="40">
        <f t="shared" si="26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84</v>
      </c>
      <c r="B175" s="32"/>
      <c r="C175" s="35"/>
      <c r="D175" s="47"/>
      <c r="E175" s="37"/>
      <c r="F175" s="48" t="s">
        <v>45</v>
      </c>
      <c r="G175" s="39">
        <f t="shared" si="32"/>
        <v>0</v>
      </c>
      <c r="H175" s="40" t="s">
        <v>46</v>
      </c>
      <c r="I175" s="40">
        <f t="shared" si="26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85</v>
      </c>
      <c r="B177" s="32"/>
      <c r="C177" s="35"/>
      <c r="D177" s="47"/>
      <c r="E177" s="37"/>
      <c r="F177" s="48" t="s">
        <v>45</v>
      </c>
      <c r="G177" s="39">
        <f t="shared" ref="G177:G181" si="33">E177+I177-I178</f>
        <v>0</v>
      </c>
      <c r="H177" s="40" t="s">
        <v>46</v>
      </c>
      <c r="I177" s="40">
        <f t="shared" si="26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86</v>
      </c>
      <c r="B179" s="32"/>
      <c r="C179" s="35"/>
      <c r="D179" s="47"/>
      <c r="E179" s="37"/>
      <c r="F179" s="48" t="s">
        <v>45</v>
      </c>
      <c r="G179" s="39">
        <f t="shared" si="33"/>
        <v>0</v>
      </c>
      <c r="H179" s="40" t="s">
        <v>46</v>
      </c>
      <c r="I179" s="40">
        <f t="shared" si="26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6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87</v>
      </c>
      <c r="B181" s="32"/>
      <c r="C181" s="35"/>
      <c r="D181" s="47"/>
      <c r="E181" s="37"/>
      <c r="F181" s="48" t="s">
        <v>45</v>
      </c>
      <c r="G181" s="39">
        <f t="shared" si="33"/>
        <v>0</v>
      </c>
      <c r="H181" s="40" t="s">
        <v>46</v>
      </c>
      <c r="I181" s="40">
        <f t="shared" si="26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6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88</v>
      </c>
      <c r="B183" s="32"/>
      <c r="C183" s="35"/>
      <c r="D183" s="47"/>
      <c r="E183" s="37"/>
      <c r="F183" s="48" t="s">
        <v>45</v>
      </c>
      <c r="G183" s="39">
        <f t="shared" ref="G183:G187" si="34">E183+I183-I184</f>
        <v>0</v>
      </c>
      <c r="H183" s="40" t="s">
        <v>46</v>
      </c>
      <c r="I183" s="40">
        <f t="shared" si="26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6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89</v>
      </c>
      <c r="B185" s="32"/>
      <c r="C185" s="35"/>
      <c r="D185" s="47"/>
      <c r="E185" s="37"/>
      <c r="F185" s="48" t="s">
        <v>45</v>
      </c>
      <c r="G185" s="39">
        <f t="shared" si="34"/>
        <v>0</v>
      </c>
      <c r="H185" s="40" t="s">
        <v>46</v>
      </c>
      <c r="I185" s="40">
        <f t="shared" si="26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6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90</v>
      </c>
      <c r="B187" s="32"/>
      <c r="C187" s="35"/>
      <c r="D187" s="47"/>
      <c r="E187" s="37"/>
      <c r="F187" s="48" t="s">
        <v>45</v>
      </c>
      <c r="G187" s="39">
        <f t="shared" si="34"/>
        <v>0</v>
      </c>
      <c r="H187" s="40" t="s">
        <v>46</v>
      </c>
      <c r="I187" s="40">
        <f t="shared" si="26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6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91</v>
      </c>
      <c r="B189" s="125"/>
      <c r="C189" s="35"/>
      <c r="D189" s="47"/>
      <c r="E189" s="37"/>
      <c r="F189" s="48" t="s">
        <v>45</v>
      </c>
      <c r="G189" s="39">
        <f t="shared" ref="G189:G193" si="35">E189+I189-I190</f>
        <v>0</v>
      </c>
      <c r="H189" s="40" t="s">
        <v>46</v>
      </c>
      <c r="I189" s="40">
        <f t="shared" si="26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25"/>
      <c r="C190" s="42"/>
      <c r="D190" s="47"/>
      <c r="E190" s="43"/>
      <c r="F190" s="49"/>
      <c r="G190" s="45"/>
      <c r="H190" s="46" t="s">
        <v>47</v>
      </c>
      <c r="I190" s="46">
        <f t="shared" si="26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92</v>
      </c>
      <c r="B191" s="125"/>
      <c r="C191" s="35"/>
      <c r="D191" s="47"/>
      <c r="E191" s="37"/>
      <c r="F191" s="48" t="s">
        <v>45</v>
      </c>
      <c r="G191" s="39">
        <f t="shared" si="35"/>
        <v>0</v>
      </c>
      <c r="H191" s="40" t="s">
        <v>46</v>
      </c>
      <c r="I191" s="40">
        <f t="shared" si="26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25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93</v>
      </c>
      <c r="B193" s="125"/>
      <c r="C193" s="35"/>
      <c r="D193" s="47"/>
      <c r="E193" s="37"/>
      <c r="F193" s="48" t="s">
        <v>45</v>
      </c>
      <c r="G193" s="39">
        <f t="shared" si="35"/>
        <v>0</v>
      </c>
      <c r="H193" s="40" t="s">
        <v>46</v>
      </c>
      <c r="I193" s="40">
        <f t="shared" si="26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25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94</v>
      </c>
      <c r="B195" s="125"/>
      <c r="C195" s="35"/>
      <c r="D195" s="47"/>
      <c r="E195" s="37"/>
      <c r="F195" s="48" t="s">
        <v>45</v>
      </c>
      <c r="G195" s="39">
        <f t="shared" ref="G195:G199" si="36">E195+I195-I196</f>
        <v>0</v>
      </c>
      <c r="H195" s="40" t="s">
        <v>46</v>
      </c>
      <c r="I195" s="40">
        <f t="shared" si="26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25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95</v>
      </c>
      <c r="B197" s="32"/>
      <c r="C197" s="35"/>
      <c r="D197" s="47"/>
      <c r="E197" s="37"/>
      <c r="F197" s="48" t="s">
        <v>45</v>
      </c>
      <c r="G197" s="39">
        <f t="shared" si="36"/>
        <v>0</v>
      </c>
      <c r="H197" s="40" t="s">
        <v>46</v>
      </c>
      <c r="I197" s="40">
        <f t="shared" si="26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26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96</v>
      </c>
      <c r="B199" s="32"/>
      <c r="C199" s="35"/>
      <c r="D199" s="47"/>
      <c r="E199" s="37"/>
      <c r="F199" s="48" t="s">
        <v>45</v>
      </c>
      <c r="G199" s="39">
        <f t="shared" si="36"/>
        <v>0</v>
      </c>
      <c r="H199" s="40" t="s">
        <v>46</v>
      </c>
      <c r="I199" s="40">
        <f t="shared" si="26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26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97</v>
      </c>
      <c r="B201" s="32"/>
      <c r="C201" s="35"/>
      <c r="D201" s="47"/>
      <c r="E201" s="37"/>
      <c r="F201" s="48" t="s">
        <v>45</v>
      </c>
      <c r="G201" s="39">
        <f t="shared" ref="G201:G205" si="37">E201+I201-I202</f>
        <v>0</v>
      </c>
      <c r="H201" s="40" t="s">
        <v>46</v>
      </c>
      <c r="I201" s="40">
        <f t="shared" ref="I201:I208" si="38">SUM(J201:AO201)</f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8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98</v>
      </c>
      <c r="B203" s="32"/>
      <c r="C203" s="35"/>
      <c r="D203" s="47"/>
      <c r="E203" s="37"/>
      <c r="F203" s="48" t="s">
        <v>45</v>
      </c>
      <c r="G203" s="39">
        <f t="shared" si="37"/>
        <v>0</v>
      </c>
      <c r="H203" s="40" t="s">
        <v>46</v>
      </c>
      <c r="I203" s="40">
        <f t="shared" si="38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99</v>
      </c>
      <c r="B205" s="32"/>
      <c r="C205" s="35"/>
      <c r="D205" s="47"/>
      <c r="E205" s="37"/>
      <c r="F205" s="48" t="s">
        <v>45</v>
      </c>
      <c r="G205" s="39">
        <f t="shared" si="37"/>
        <v>0</v>
      </c>
      <c r="H205" s="40" t="s">
        <v>46</v>
      </c>
      <c r="I205" s="40">
        <f t="shared" si="38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100</v>
      </c>
      <c r="B207" s="32"/>
      <c r="C207" s="35"/>
      <c r="D207" s="47"/>
      <c r="E207" s="37"/>
      <c r="F207" s="48" t="s">
        <v>45</v>
      </c>
      <c r="G207" s="39">
        <f>E207+I207-I208</f>
        <v>0</v>
      </c>
      <c r="H207" s="40" t="s">
        <v>46</v>
      </c>
      <c r="I207" s="40">
        <f t="shared" si="38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</sheetData>
  <autoFilter ref="A4:AN208">
    <extLst/>
  </autoFilter>
  <mergeCells count="720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</mergeCells>
  <conditionalFormatting sqref="G5:G12">
    <cfRule type="cellIs" dxfId="0" priority="15" operator="greaterThan">
      <formula>#REF!</formula>
    </cfRule>
  </conditionalFormatting>
  <conditionalFormatting sqref="G13:G14">
    <cfRule type="cellIs" dxfId="0" priority="1" operator="greaterThan">
      <formula>#REF!</formula>
    </cfRule>
  </conditionalFormatting>
  <conditionalFormatting sqref="G19:G20">
    <cfRule type="cellIs" dxfId="0" priority="2" operator="greaterThan">
      <formula>#REF!</formula>
    </cfRule>
  </conditionalFormatting>
  <conditionalFormatting sqref="G39:G46">
    <cfRule type="cellIs" dxfId="0" priority="13" operator="greaterThan">
      <formula>#REF!</formula>
    </cfRule>
  </conditionalFormatting>
  <conditionalFormatting sqref="G47:G68">
    <cfRule type="cellIs" dxfId="0" priority="12" operator="greaterThan">
      <formula>#REF!</formula>
    </cfRule>
  </conditionalFormatting>
  <conditionalFormatting sqref="G69:G76">
    <cfRule type="cellIs" dxfId="0" priority="11" operator="greaterThan">
      <formula>#REF!</formula>
    </cfRule>
  </conditionalFormatting>
  <conditionalFormatting sqref="G77:G98">
    <cfRule type="cellIs" dxfId="0" priority="10" operator="greaterThan">
      <formula>#REF!</formula>
    </cfRule>
  </conditionalFormatting>
  <conditionalFormatting sqref="G99:G106">
    <cfRule type="cellIs" dxfId="0" priority="9" operator="greaterThan">
      <formula>#REF!</formula>
    </cfRule>
  </conditionalFormatting>
  <conditionalFormatting sqref="G107:G128">
    <cfRule type="cellIs" dxfId="0" priority="8" operator="greaterThan">
      <formula>#REF!</formula>
    </cfRule>
  </conditionalFormatting>
  <conditionalFormatting sqref="G129:G136">
    <cfRule type="cellIs" dxfId="0" priority="7" operator="greaterThan">
      <formula>#REF!</formula>
    </cfRule>
  </conditionalFormatting>
  <conditionalFormatting sqref="G137:G158">
    <cfRule type="cellIs" dxfId="0" priority="6" operator="greaterThan">
      <formula>#REF!</formula>
    </cfRule>
  </conditionalFormatting>
  <conditionalFormatting sqref="G159:G178">
    <cfRule type="cellIs" dxfId="0" priority="5" operator="greaterThan">
      <formula>#REF!</formula>
    </cfRule>
  </conditionalFormatting>
  <conditionalFormatting sqref="G179:G186">
    <cfRule type="cellIs" dxfId="0" priority="4" operator="greaterThan">
      <formula>#REF!</formula>
    </cfRule>
  </conditionalFormatting>
  <conditionalFormatting sqref="G187:G208">
    <cfRule type="cellIs" dxfId="0" priority="3" operator="greaterThan">
      <formula>#REF!</formula>
    </cfRule>
  </conditionalFormatting>
  <conditionalFormatting sqref="G15:G18 G21:G38">
    <cfRule type="cellIs" dxfId="0" priority="14" operator="greaterThan">
      <formula>#REF!</formula>
    </cfRule>
  </conditionalFormatting>
  <hyperlinks>
    <hyperlink ref="A1:I1" location="总汇!A1" display="303薄壁型库存明细"/>
  </hyperlinks>
  <pageMargins left="0.75" right="0.75" top="1" bottom="1" header="0.5" footer="0.5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42"/>
  <sheetViews>
    <sheetView tabSelected="1" workbookViewId="0">
      <pane xSplit="9" ySplit="4" topLeftCell="AI5" activePane="bottomRight" state="frozen"/>
      <selection/>
      <selection pane="topRight"/>
      <selection pane="bottomLeft"/>
      <selection pane="bottomRight" activeCell="AL7" sqref="AL7"/>
    </sheetView>
  </sheetViews>
  <sheetFormatPr defaultColWidth="9" defaultRowHeight="18.75"/>
  <cols>
    <col min="1" max="1" width="5" style="1" customWidth="1"/>
    <col min="2" max="2" width="10.875" style="1" customWidth="1"/>
    <col min="3" max="3" width="27.25" style="1" customWidth="1"/>
    <col min="4" max="4" width="9.25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506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507</v>
      </c>
      <c r="C5" s="35" t="s">
        <v>508</v>
      </c>
      <c r="D5" s="47" t="s">
        <v>44</v>
      </c>
      <c r="E5" s="37">
        <v>180</v>
      </c>
      <c r="F5" s="48" t="s">
        <v>45</v>
      </c>
      <c r="G5" s="39">
        <f>E5+I5-I6</f>
        <v>237</v>
      </c>
      <c r="H5" s="40" t="s">
        <v>46</v>
      </c>
      <c r="I5" s="40">
        <f>SUM(J5:AO5)</f>
        <v>6058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>
        <v>3360</v>
      </c>
      <c r="AL5" s="67">
        <v>2698</v>
      </c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>SUM(J6:AO6)</f>
        <v>6001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>
        <v>1</v>
      </c>
      <c r="AJ6" s="65"/>
      <c r="AK6" s="65">
        <v>3500</v>
      </c>
      <c r="AL6" s="65">
        <v>2500</v>
      </c>
      <c r="AM6" s="65"/>
      <c r="AN6" s="65"/>
      <c r="AO6" s="65"/>
    </row>
    <row r="7" s="91" customFormat="1" ht="18.95" customHeight="1" spans="1:44">
      <c r="A7" s="33">
        <v>1</v>
      </c>
      <c r="B7" s="32" t="s">
        <v>509</v>
      </c>
      <c r="C7" s="35" t="s">
        <v>116</v>
      </c>
      <c r="D7" s="47" t="s">
        <v>44</v>
      </c>
      <c r="E7" s="37">
        <v>164</v>
      </c>
      <c r="F7" s="48" t="s">
        <v>45</v>
      </c>
      <c r="G7" s="39">
        <f t="shared" ref="G7:G11" si="0">E7+I7-I8</f>
        <v>164</v>
      </c>
      <c r="H7" s="40" t="s">
        <v>46</v>
      </c>
      <c r="I7" s="40">
        <f t="shared" ref="I7:I20" si="1">SUM(J7:AO7)</f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32" t="s">
        <v>509</v>
      </c>
      <c r="C9" s="35" t="s">
        <v>184</v>
      </c>
      <c r="D9" s="47" t="s">
        <v>44</v>
      </c>
      <c r="E9" s="37">
        <v>755</v>
      </c>
      <c r="F9" s="48" t="s">
        <v>45</v>
      </c>
      <c r="G9" s="39">
        <f t="shared" si="0"/>
        <v>215</v>
      </c>
      <c r="H9" s="40" t="s">
        <v>46</v>
      </c>
      <c r="I9" s="40">
        <f t="shared" si="1"/>
        <v>4460</v>
      </c>
      <c r="J9" s="67"/>
      <c r="K9" s="67"/>
      <c r="L9" s="67">
        <v>4460</v>
      </c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5000</v>
      </c>
      <c r="J10" s="65"/>
      <c r="K10" s="65"/>
      <c r="L10" s="65">
        <v>5000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2</v>
      </c>
      <c r="B11" s="32" t="s">
        <v>510</v>
      </c>
      <c r="C11" s="35" t="s">
        <v>511</v>
      </c>
      <c r="D11" s="47" t="s">
        <v>44</v>
      </c>
      <c r="E11" s="37">
        <v>268</v>
      </c>
      <c r="F11" s="48" t="s">
        <v>45</v>
      </c>
      <c r="G11" s="39">
        <f t="shared" si="0"/>
        <v>268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2</v>
      </c>
      <c r="B13" s="32" t="s">
        <v>510</v>
      </c>
      <c r="C13" s="35" t="s">
        <v>512</v>
      </c>
      <c r="D13" s="47" t="s">
        <v>44</v>
      </c>
      <c r="E13" s="37">
        <v>395</v>
      </c>
      <c r="F13" s="48" t="s">
        <v>45</v>
      </c>
      <c r="G13" s="39">
        <f>E13+I13-I14</f>
        <v>395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2</v>
      </c>
      <c r="B15" s="137" t="s">
        <v>513</v>
      </c>
      <c r="C15" s="35" t="s">
        <v>120</v>
      </c>
      <c r="D15" s="47" t="s">
        <v>44</v>
      </c>
      <c r="E15" s="37">
        <v>48</v>
      </c>
      <c r="F15" s="48" t="s">
        <v>45</v>
      </c>
      <c r="G15" s="39">
        <f>E15+I15-I16</f>
        <v>48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137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2</v>
      </c>
      <c r="B17" s="137" t="s">
        <v>514</v>
      </c>
      <c r="C17" s="35" t="s">
        <v>242</v>
      </c>
      <c r="D17" s="47" t="s">
        <v>44</v>
      </c>
      <c r="E17" s="37">
        <v>95</v>
      </c>
      <c r="F17" s="48" t="s">
        <v>45</v>
      </c>
      <c r="G17" s="39">
        <f>E17+I17-I18</f>
        <v>95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137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2</v>
      </c>
      <c r="B19" s="32" t="s">
        <v>515</v>
      </c>
      <c r="C19" s="35" t="s">
        <v>516</v>
      </c>
      <c r="D19" s="47" t="s">
        <v>44</v>
      </c>
      <c r="E19" s="37">
        <v>0</v>
      </c>
      <c r="F19" s="48" t="s">
        <v>45</v>
      </c>
      <c r="G19" s="39">
        <f t="shared" ref="G19:G23" si="2">E19+I19-I20</f>
        <v>5</v>
      </c>
      <c r="H19" s="40" t="s">
        <v>46</v>
      </c>
      <c r="I19" s="40">
        <f t="shared" si="1"/>
        <v>145905</v>
      </c>
      <c r="J19" s="67"/>
      <c r="K19" s="67">
        <v>4700</v>
      </c>
      <c r="L19" s="67">
        <v>6050</v>
      </c>
      <c r="M19" s="67"/>
      <c r="N19" s="67"/>
      <c r="O19" s="67">
        <f>5365+3865</f>
        <v>9230</v>
      </c>
      <c r="P19" s="67">
        <v>5845</v>
      </c>
      <c r="Q19" s="67">
        <f>2795+3875</f>
        <v>6670</v>
      </c>
      <c r="R19" s="67">
        <v>8010</v>
      </c>
      <c r="S19" s="67">
        <v>5565</v>
      </c>
      <c r="T19" s="67"/>
      <c r="U19" s="67">
        <v>4420</v>
      </c>
      <c r="V19" s="67">
        <v>6150</v>
      </c>
      <c r="W19" s="67">
        <v>6205</v>
      </c>
      <c r="X19" s="67">
        <v>5160</v>
      </c>
      <c r="Y19" s="67"/>
      <c r="Z19" s="67">
        <v>4735</v>
      </c>
      <c r="AA19" s="67">
        <v>6115</v>
      </c>
      <c r="AB19" s="67">
        <v>5525</v>
      </c>
      <c r="AC19" s="67">
        <f>5685+3630</f>
        <v>9315</v>
      </c>
      <c r="AD19" s="67">
        <v>4000</v>
      </c>
      <c r="AE19" s="67">
        <v>5075</v>
      </c>
      <c r="AF19" s="67">
        <v>5605</v>
      </c>
      <c r="AG19" s="67">
        <f>5670+3675</f>
        <v>9345</v>
      </c>
      <c r="AH19" s="67"/>
      <c r="AI19" s="67">
        <v>8590</v>
      </c>
      <c r="AJ19" s="67">
        <v>8680</v>
      </c>
      <c r="AK19" s="67">
        <v>3660</v>
      </c>
      <c r="AL19" s="67">
        <v>7255</v>
      </c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145900</v>
      </c>
      <c r="J20" s="65"/>
      <c r="K20" s="65"/>
      <c r="L20" s="65">
        <v>10500</v>
      </c>
      <c r="M20" s="65"/>
      <c r="N20" s="65"/>
      <c r="O20" s="65">
        <f>5500+3900</f>
        <v>9400</v>
      </c>
      <c r="P20" s="65"/>
      <c r="Q20" s="65">
        <v>12500</v>
      </c>
      <c r="R20" s="65">
        <v>6000</v>
      </c>
      <c r="S20" s="65">
        <v>7500</v>
      </c>
      <c r="T20" s="65"/>
      <c r="U20" s="65"/>
      <c r="V20" s="65"/>
      <c r="W20" s="65">
        <v>16500</v>
      </c>
      <c r="X20" s="65"/>
      <c r="Y20" s="65">
        <v>5500</v>
      </c>
      <c r="Z20" s="65">
        <v>4500</v>
      </c>
      <c r="AA20" s="65">
        <v>6000</v>
      </c>
      <c r="AB20" s="65"/>
      <c r="AC20" s="65"/>
      <c r="AD20" s="65">
        <v>19000</v>
      </c>
      <c r="AE20" s="65"/>
      <c r="AF20" s="65">
        <f>5000+5500</f>
        <v>10500</v>
      </c>
      <c r="AG20" s="65">
        <v>6000</v>
      </c>
      <c r="AH20" s="65"/>
      <c r="AI20" s="65"/>
      <c r="AJ20" s="65"/>
      <c r="AK20" s="65">
        <v>24000</v>
      </c>
      <c r="AL20" s="65">
        <v>8000</v>
      </c>
      <c r="AM20" s="65"/>
      <c r="AN20" s="65"/>
      <c r="AO20" s="65"/>
    </row>
    <row r="21" s="91" customFormat="1" ht="18.95" customHeight="1" spans="1:44">
      <c r="A21" s="33">
        <v>3</v>
      </c>
      <c r="B21" s="32" t="s">
        <v>517</v>
      </c>
      <c r="C21" s="35" t="s">
        <v>518</v>
      </c>
      <c r="D21" s="47" t="s">
        <v>44</v>
      </c>
      <c r="E21" s="37">
        <v>0</v>
      </c>
      <c r="F21" s="48" t="s">
        <v>45</v>
      </c>
      <c r="G21" s="39">
        <f t="shared" si="2"/>
        <v>0</v>
      </c>
      <c r="H21" s="40" t="s">
        <v>46</v>
      </c>
      <c r="I21" s="40">
        <f t="shared" ref="I21:I24" si="3">SUM(J21:AO21)</f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3</v>
      </c>
      <c r="B23" s="32" t="s">
        <v>519</v>
      </c>
      <c r="C23" s="35" t="s">
        <v>520</v>
      </c>
      <c r="D23" s="47" t="s">
        <v>48</v>
      </c>
      <c r="E23" s="37">
        <v>155</v>
      </c>
      <c r="F23" s="48" t="s">
        <v>45</v>
      </c>
      <c r="G23" s="39">
        <f t="shared" si="2"/>
        <v>155</v>
      </c>
      <c r="H23" s="40" t="s">
        <v>46</v>
      </c>
      <c r="I23" s="40">
        <f t="shared" si="3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3</v>
      </c>
      <c r="B25" s="32" t="s">
        <v>521</v>
      </c>
      <c r="C25" s="138" t="s">
        <v>522</v>
      </c>
      <c r="D25" s="47" t="s">
        <v>44</v>
      </c>
      <c r="E25" s="37">
        <v>10</v>
      </c>
      <c r="F25" s="48" t="s">
        <v>45</v>
      </c>
      <c r="G25" s="39">
        <f t="shared" ref="G25:G29" si="4">E25+I25-I26</f>
        <v>10</v>
      </c>
      <c r="H25" s="40" t="s">
        <v>46</v>
      </c>
      <c r="I25" s="40">
        <f t="shared" ref="I25:I30" si="5">SUM(J25:AO25)</f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139"/>
      <c r="D26" s="47"/>
      <c r="E26" s="43"/>
      <c r="F26" s="49"/>
      <c r="G26" s="45"/>
      <c r="H26" s="46" t="s">
        <v>47</v>
      </c>
      <c r="I26" s="46">
        <f t="shared" si="5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3</v>
      </c>
      <c r="B27" s="32" t="s">
        <v>523</v>
      </c>
      <c r="C27" s="138" t="s">
        <v>522</v>
      </c>
      <c r="D27" s="47" t="s">
        <v>44</v>
      </c>
      <c r="E27" s="37">
        <v>210</v>
      </c>
      <c r="F27" s="48" t="s">
        <v>45</v>
      </c>
      <c r="G27" s="39">
        <f t="shared" si="4"/>
        <v>210</v>
      </c>
      <c r="H27" s="40" t="s">
        <v>46</v>
      </c>
      <c r="I27" s="40">
        <f t="shared" si="5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139"/>
      <c r="D28" s="47"/>
      <c r="E28" s="43"/>
      <c r="F28" s="49"/>
      <c r="G28" s="45"/>
      <c r="H28" s="46" t="s">
        <v>47</v>
      </c>
      <c r="I28" s="46">
        <f t="shared" si="5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3</v>
      </c>
      <c r="B29" s="32" t="s">
        <v>521</v>
      </c>
      <c r="C29" s="35" t="s">
        <v>524</v>
      </c>
      <c r="D29" s="47" t="s">
        <v>525</v>
      </c>
      <c r="E29" s="37">
        <v>0</v>
      </c>
      <c r="F29" s="48" t="s">
        <v>45</v>
      </c>
      <c r="G29" s="39">
        <f t="shared" si="4"/>
        <v>5</v>
      </c>
      <c r="H29" s="40" t="s">
        <v>46</v>
      </c>
      <c r="I29" s="40">
        <f t="shared" si="5"/>
        <v>1005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>
        <v>1005</v>
      </c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5"/>
        <v>1000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>
        <v>1000</v>
      </c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4</v>
      </c>
      <c r="B31" s="32" t="s">
        <v>526</v>
      </c>
      <c r="C31" s="118" t="s">
        <v>527</v>
      </c>
      <c r="D31" s="140" t="s">
        <v>44</v>
      </c>
      <c r="E31" s="141">
        <v>70</v>
      </c>
      <c r="F31" s="142" t="s">
        <v>45</v>
      </c>
      <c r="G31" s="39">
        <f>E31+I31-I32</f>
        <v>70</v>
      </c>
      <c r="H31" s="40" t="s">
        <v>46</v>
      </c>
      <c r="I31" s="40">
        <f t="shared" ref="I31:I41" si="6">SUM(J31:AO31)</f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140"/>
      <c r="E32" s="141"/>
      <c r="F32" s="143"/>
      <c r="G32" s="45"/>
      <c r="H32" s="46" t="s">
        <v>47</v>
      </c>
      <c r="I32" s="46">
        <f t="shared" si="6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4</v>
      </c>
      <c r="B33" s="32" t="s">
        <v>526</v>
      </c>
      <c r="C33" s="35" t="s">
        <v>312</v>
      </c>
      <c r="D33" s="144" t="s">
        <v>67</v>
      </c>
      <c r="E33" s="141">
        <v>0</v>
      </c>
      <c r="F33" s="142" t="s">
        <v>45</v>
      </c>
      <c r="G33" s="39">
        <f>E33+I33-I34</f>
        <v>0</v>
      </c>
      <c r="H33" s="40" t="s">
        <v>46</v>
      </c>
      <c r="I33" s="40">
        <f t="shared" si="6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144"/>
      <c r="E34" s="141"/>
      <c r="F34" s="143"/>
      <c r="G34" s="45"/>
      <c r="H34" s="46" t="s">
        <v>47</v>
      </c>
      <c r="I34" s="46">
        <f t="shared" si="6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4</v>
      </c>
      <c r="B35" s="32" t="s">
        <v>526</v>
      </c>
      <c r="C35" s="35" t="s">
        <v>119</v>
      </c>
      <c r="D35" s="144" t="s">
        <v>67</v>
      </c>
      <c r="E35" s="141">
        <v>0</v>
      </c>
      <c r="F35" s="142" t="s">
        <v>45</v>
      </c>
      <c r="G35" s="39">
        <f t="shared" ref="G35:G39" si="7">E35+I35-I36</f>
        <v>0</v>
      </c>
      <c r="H35" s="40" t="s">
        <v>46</v>
      </c>
      <c r="I35" s="40">
        <f t="shared" si="6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144"/>
      <c r="E36" s="141"/>
      <c r="F36" s="143"/>
      <c r="G36" s="45"/>
      <c r="H36" s="46" t="s">
        <v>47</v>
      </c>
      <c r="I36" s="46">
        <f t="shared" si="6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5</v>
      </c>
      <c r="B37" s="32" t="s">
        <v>528</v>
      </c>
      <c r="C37" s="35" t="s">
        <v>529</v>
      </c>
      <c r="D37" s="47" t="s">
        <v>51</v>
      </c>
      <c r="E37" s="37">
        <v>538</v>
      </c>
      <c r="F37" s="48" t="s">
        <v>45</v>
      </c>
      <c r="G37" s="39">
        <f t="shared" si="7"/>
        <v>538</v>
      </c>
      <c r="H37" s="40" t="s">
        <v>46</v>
      </c>
      <c r="I37" s="40">
        <f t="shared" si="6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6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5</v>
      </c>
      <c r="B39" s="32" t="s">
        <v>528</v>
      </c>
      <c r="C39" s="35" t="s">
        <v>529</v>
      </c>
      <c r="D39" s="47" t="s">
        <v>48</v>
      </c>
      <c r="E39" s="37">
        <v>100</v>
      </c>
      <c r="F39" s="48" t="s">
        <v>45</v>
      </c>
      <c r="G39" s="39">
        <f t="shared" si="7"/>
        <v>100</v>
      </c>
      <c r="H39" s="40" t="s">
        <v>46</v>
      </c>
      <c r="I39" s="40">
        <f t="shared" si="6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6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6</v>
      </c>
      <c r="B41" s="32" t="s">
        <v>530</v>
      </c>
      <c r="C41" s="35" t="s">
        <v>531</v>
      </c>
      <c r="D41" s="47" t="s">
        <v>44</v>
      </c>
      <c r="E41" s="37">
        <v>45</v>
      </c>
      <c r="F41" s="48" t="s">
        <v>45</v>
      </c>
      <c r="G41" s="39">
        <f t="shared" ref="G41:G45" si="8">E41+I41-I42</f>
        <v>45</v>
      </c>
      <c r="H41" s="40" t="s">
        <v>46</v>
      </c>
      <c r="I41" s="40">
        <f t="shared" si="6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ref="I42:I46" si="9">SUM(J42:AO42)</f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7</v>
      </c>
      <c r="B43" s="32" t="s">
        <v>532</v>
      </c>
      <c r="C43" s="35" t="s">
        <v>533</v>
      </c>
      <c r="D43" s="47" t="s">
        <v>44</v>
      </c>
      <c r="E43" s="37">
        <v>140</v>
      </c>
      <c r="F43" s="48" t="s">
        <v>45</v>
      </c>
      <c r="G43" s="39">
        <f t="shared" si="8"/>
        <v>180</v>
      </c>
      <c r="H43" s="40" t="s">
        <v>46</v>
      </c>
      <c r="I43" s="40">
        <f t="shared" si="9"/>
        <v>5040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>
        <f>4695+345</f>
        <v>5040</v>
      </c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9"/>
        <v>5000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>
        <v>5000</v>
      </c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7</v>
      </c>
      <c r="B45" s="32" t="s">
        <v>532</v>
      </c>
      <c r="C45" s="35" t="s">
        <v>533</v>
      </c>
      <c r="D45" s="47" t="s">
        <v>53</v>
      </c>
      <c r="E45" s="37">
        <v>0</v>
      </c>
      <c r="F45" s="48" t="s">
        <v>45</v>
      </c>
      <c r="G45" s="39">
        <f t="shared" si="8"/>
        <v>0</v>
      </c>
      <c r="H45" s="40" t="s">
        <v>46</v>
      </c>
      <c r="I45" s="40">
        <f t="shared" si="9"/>
        <v>1700</v>
      </c>
      <c r="J45" s="67"/>
      <c r="K45" s="67"/>
      <c r="L45" s="67"/>
      <c r="M45" s="67"/>
      <c r="N45" s="67"/>
      <c r="O45" s="67"/>
      <c r="P45" s="67"/>
      <c r="Q45" s="67"/>
      <c r="R45" s="67">
        <v>1700</v>
      </c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9"/>
        <v>1700</v>
      </c>
      <c r="J46" s="65"/>
      <c r="K46" s="65"/>
      <c r="L46" s="65"/>
      <c r="M46" s="65"/>
      <c r="N46" s="65"/>
      <c r="O46" s="65"/>
      <c r="P46" s="65"/>
      <c r="Q46" s="65"/>
      <c r="R46" s="65">
        <v>1500</v>
      </c>
      <c r="S46" s="65">
        <v>200</v>
      </c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7</v>
      </c>
      <c r="B47" s="32" t="s">
        <v>532</v>
      </c>
      <c r="C47" s="35" t="s">
        <v>534</v>
      </c>
      <c r="D47" s="47" t="s">
        <v>44</v>
      </c>
      <c r="E47" s="37">
        <v>60</v>
      </c>
      <c r="F47" s="48" t="s">
        <v>45</v>
      </c>
      <c r="G47" s="39">
        <f>E47+I47-I48</f>
        <v>60</v>
      </c>
      <c r="H47" s="40" t="s">
        <v>46</v>
      </c>
      <c r="I47" s="40">
        <f t="shared" ref="I47:I53" si="10">SUM(J47:AO47)</f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10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8</v>
      </c>
      <c r="B49" s="32" t="s">
        <v>532</v>
      </c>
      <c r="C49" s="35" t="s">
        <v>535</v>
      </c>
      <c r="D49" s="47" t="s">
        <v>44</v>
      </c>
      <c r="E49" s="37">
        <v>0</v>
      </c>
      <c r="F49" s="48" t="s">
        <v>45</v>
      </c>
      <c r="G49" s="39">
        <f>E49+I49-I50</f>
        <v>0</v>
      </c>
      <c r="H49" s="40" t="s">
        <v>46</v>
      </c>
      <c r="I49" s="40">
        <f t="shared" si="10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10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9</v>
      </c>
      <c r="B51" s="32" t="s">
        <v>532</v>
      </c>
      <c r="C51" s="35" t="s">
        <v>536</v>
      </c>
      <c r="D51" s="47" t="s">
        <v>44</v>
      </c>
      <c r="E51" s="37">
        <v>1094</v>
      </c>
      <c r="F51" s="48" t="s">
        <v>45</v>
      </c>
      <c r="G51" s="39">
        <f>E51+I51-I52</f>
        <v>1094</v>
      </c>
      <c r="H51" s="40" t="s">
        <v>46</v>
      </c>
      <c r="I51" s="40">
        <f t="shared" si="10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10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10</v>
      </c>
      <c r="B53" s="32" t="s">
        <v>532</v>
      </c>
      <c r="C53" s="35" t="s">
        <v>537</v>
      </c>
      <c r="D53" s="47" t="s">
        <v>44</v>
      </c>
      <c r="E53" s="37">
        <v>2438</v>
      </c>
      <c r="F53" s="48" t="s">
        <v>45</v>
      </c>
      <c r="G53" s="39">
        <f>E53+I53-I54</f>
        <v>2428</v>
      </c>
      <c r="H53" s="40" t="s">
        <v>46</v>
      </c>
      <c r="I53" s="40">
        <f t="shared" si="10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ref="I54:I62" si="11">SUM(J54:AO54)</f>
        <v>10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>
        <v>10</v>
      </c>
      <c r="AL54" s="65"/>
      <c r="AM54" s="65"/>
      <c r="AN54" s="65"/>
      <c r="AO54" s="65"/>
    </row>
    <row r="55" s="91" customFormat="1" ht="18.95" customHeight="1" spans="1:44">
      <c r="A55" s="33">
        <v>11</v>
      </c>
      <c r="B55" s="32" t="s">
        <v>532</v>
      </c>
      <c r="C55" s="35" t="s">
        <v>538</v>
      </c>
      <c r="D55" s="47" t="s">
        <v>44</v>
      </c>
      <c r="E55" s="37">
        <v>417</v>
      </c>
      <c r="F55" s="48" t="s">
        <v>45</v>
      </c>
      <c r="G55" s="39">
        <f t="shared" ref="G55:G59" si="12">E55+I55-I56</f>
        <v>417</v>
      </c>
      <c r="H55" s="40" t="s">
        <v>46</v>
      </c>
      <c r="I55" s="40">
        <f t="shared" si="11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12</v>
      </c>
      <c r="B57" s="32" t="s">
        <v>532</v>
      </c>
      <c r="C57" s="35" t="s">
        <v>539</v>
      </c>
      <c r="D57" s="47" t="s">
        <v>44</v>
      </c>
      <c r="E57" s="37">
        <v>265</v>
      </c>
      <c r="F57" s="48" t="s">
        <v>45</v>
      </c>
      <c r="G57" s="39">
        <f t="shared" si="12"/>
        <v>230</v>
      </c>
      <c r="H57" s="40" t="s">
        <v>46</v>
      </c>
      <c r="I57" s="40">
        <f t="shared" si="11"/>
        <v>4965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>
        <v>2765</v>
      </c>
      <c r="AH57" s="67"/>
      <c r="AI57" s="67">
        <v>2200</v>
      </c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1"/>
        <v>5000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>
        <v>5000</v>
      </c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12</v>
      </c>
      <c r="B59" s="32" t="s">
        <v>532</v>
      </c>
      <c r="C59" s="35" t="s">
        <v>540</v>
      </c>
      <c r="D59" s="47" t="s">
        <v>44</v>
      </c>
      <c r="E59" s="37">
        <v>95</v>
      </c>
      <c r="F59" s="48" t="s">
        <v>45</v>
      </c>
      <c r="G59" s="39">
        <f t="shared" si="12"/>
        <v>95</v>
      </c>
      <c r="H59" s="40" t="s">
        <v>46</v>
      </c>
      <c r="I59" s="40">
        <f t="shared" si="11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1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12</v>
      </c>
      <c r="B61" s="32" t="s">
        <v>532</v>
      </c>
      <c r="C61" s="35" t="s">
        <v>539</v>
      </c>
      <c r="D61" s="47" t="s">
        <v>53</v>
      </c>
      <c r="E61" s="37">
        <v>45</v>
      </c>
      <c r="F61" s="48" t="s">
        <v>45</v>
      </c>
      <c r="G61" s="39">
        <f>E61+I61-I62</f>
        <v>265</v>
      </c>
      <c r="H61" s="40" t="s">
        <v>46</v>
      </c>
      <c r="I61" s="40">
        <f t="shared" si="11"/>
        <v>5220</v>
      </c>
      <c r="J61" s="67"/>
      <c r="K61" s="67"/>
      <c r="L61" s="67"/>
      <c r="M61" s="67"/>
      <c r="N61" s="67"/>
      <c r="O61" s="67">
        <v>5220</v>
      </c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1"/>
        <v>5000</v>
      </c>
      <c r="J62" s="65"/>
      <c r="K62" s="65"/>
      <c r="L62" s="65"/>
      <c r="M62" s="65"/>
      <c r="N62" s="65"/>
      <c r="O62" s="65">
        <v>5000</v>
      </c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13</v>
      </c>
      <c r="B63" s="32" t="s">
        <v>532</v>
      </c>
      <c r="C63" s="35" t="s">
        <v>541</v>
      </c>
      <c r="D63" s="47" t="s">
        <v>44</v>
      </c>
      <c r="E63" s="37">
        <v>380</v>
      </c>
      <c r="F63" s="48" t="s">
        <v>45</v>
      </c>
      <c r="G63" s="39">
        <f>E63+I63-I64</f>
        <v>380</v>
      </c>
      <c r="H63" s="40" t="s">
        <v>46</v>
      </c>
      <c r="I63" s="40">
        <f t="shared" ref="I63:I110" si="13">SUM(J63:AO63)</f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3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14</v>
      </c>
      <c r="B65" s="32" t="s">
        <v>532</v>
      </c>
      <c r="C65" s="35" t="s">
        <v>542</v>
      </c>
      <c r="D65" s="47" t="s">
        <v>44</v>
      </c>
      <c r="E65" s="37">
        <v>510</v>
      </c>
      <c r="F65" s="48" t="s">
        <v>45</v>
      </c>
      <c r="G65" s="39">
        <f>E65+I65-I66</f>
        <v>510</v>
      </c>
      <c r="H65" s="40" t="s">
        <v>46</v>
      </c>
      <c r="I65" s="40">
        <f t="shared" si="13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3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15</v>
      </c>
      <c r="B67" s="32" t="s">
        <v>532</v>
      </c>
      <c r="C67" s="35" t="s">
        <v>543</v>
      </c>
      <c r="D67" s="47" t="s">
        <v>44</v>
      </c>
      <c r="E67" s="37">
        <v>0</v>
      </c>
      <c r="F67" s="48" t="s">
        <v>45</v>
      </c>
      <c r="G67" s="39">
        <f t="shared" ref="G67:G71" si="14">E67+I67-I68</f>
        <v>0</v>
      </c>
      <c r="H67" s="40" t="s">
        <v>46</v>
      </c>
      <c r="I67" s="40">
        <f t="shared" si="13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3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16</v>
      </c>
      <c r="B69" s="32" t="s">
        <v>532</v>
      </c>
      <c r="C69" s="35" t="s">
        <v>544</v>
      </c>
      <c r="D69" s="47" t="s">
        <v>44</v>
      </c>
      <c r="E69" s="37">
        <v>0</v>
      </c>
      <c r="F69" s="48" t="s">
        <v>45</v>
      </c>
      <c r="G69" s="39">
        <f t="shared" si="14"/>
        <v>0</v>
      </c>
      <c r="H69" s="40" t="s">
        <v>46</v>
      </c>
      <c r="I69" s="40">
        <f t="shared" si="13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3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17</v>
      </c>
      <c r="B71" s="32" t="s">
        <v>532</v>
      </c>
      <c r="C71" s="35" t="s">
        <v>545</v>
      </c>
      <c r="D71" s="47" t="s">
        <v>44</v>
      </c>
      <c r="E71" s="37">
        <v>135</v>
      </c>
      <c r="F71" s="48" t="s">
        <v>45</v>
      </c>
      <c r="G71" s="39">
        <f t="shared" si="14"/>
        <v>350</v>
      </c>
      <c r="H71" s="40" t="s">
        <v>46</v>
      </c>
      <c r="I71" s="40">
        <f t="shared" si="13"/>
        <v>5215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>
        <v>2820</v>
      </c>
      <c r="AH71" s="67"/>
      <c r="AI71" s="67">
        <v>2395</v>
      </c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3"/>
        <v>5000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>
        <v>5000</v>
      </c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18</v>
      </c>
      <c r="B73" s="32" t="s">
        <v>532</v>
      </c>
      <c r="C73" s="35" t="s">
        <v>546</v>
      </c>
      <c r="D73" s="47" t="s">
        <v>44</v>
      </c>
      <c r="E73" s="37">
        <v>1978</v>
      </c>
      <c r="F73" s="48" t="s">
        <v>45</v>
      </c>
      <c r="G73" s="39">
        <f t="shared" ref="G73:G77" si="15">E73+I73-I74</f>
        <v>1978</v>
      </c>
      <c r="H73" s="40" t="s">
        <v>46</v>
      </c>
      <c r="I73" s="40">
        <f t="shared" si="13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3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19</v>
      </c>
      <c r="B75" s="32" t="s">
        <v>532</v>
      </c>
      <c r="C75" s="35" t="s">
        <v>547</v>
      </c>
      <c r="D75" s="47" t="s">
        <v>44</v>
      </c>
      <c r="E75" s="37">
        <v>596</v>
      </c>
      <c r="F75" s="48" t="s">
        <v>45</v>
      </c>
      <c r="G75" s="39">
        <f t="shared" si="15"/>
        <v>596</v>
      </c>
      <c r="H75" s="40" t="s">
        <v>46</v>
      </c>
      <c r="I75" s="40">
        <f t="shared" si="13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3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20</v>
      </c>
      <c r="B77" s="32" t="s">
        <v>532</v>
      </c>
      <c r="C77" s="35" t="s">
        <v>548</v>
      </c>
      <c r="D77" s="47" t="s">
        <v>44</v>
      </c>
      <c r="E77" s="37">
        <v>277</v>
      </c>
      <c r="F77" s="48" t="s">
        <v>45</v>
      </c>
      <c r="G77" s="39">
        <f t="shared" si="15"/>
        <v>277</v>
      </c>
      <c r="H77" s="40" t="s">
        <v>46</v>
      </c>
      <c r="I77" s="40">
        <f t="shared" si="13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3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21</v>
      </c>
      <c r="B79" s="32" t="s">
        <v>532</v>
      </c>
      <c r="C79" s="35" t="s">
        <v>549</v>
      </c>
      <c r="D79" s="47" t="s">
        <v>44</v>
      </c>
      <c r="E79" s="37">
        <v>25</v>
      </c>
      <c r="F79" s="48" t="s">
        <v>45</v>
      </c>
      <c r="G79" s="39">
        <f t="shared" ref="G79:G83" si="16">E79+I79-I80</f>
        <v>75</v>
      </c>
      <c r="H79" s="40" t="s">
        <v>46</v>
      </c>
      <c r="I79" s="40">
        <f t="shared" si="13"/>
        <v>2050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>
        <v>1720</v>
      </c>
      <c r="AF79" s="67">
        <v>330</v>
      </c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3"/>
        <v>2000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>
        <v>2000</v>
      </c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22</v>
      </c>
      <c r="B81" s="32" t="s">
        <v>532</v>
      </c>
      <c r="C81" s="35" t="s">
        <v>550</v>
      </c>
      <c r="D81" s="47" t="s">
        <v>44</v>
      </c>
      <c r="E81" s="37">
        <v>1960</v>
      </c>
      <c r="F81" s="48" t="s">
        <v>45</v>
      </c>
      <c r="G81" s="39">
        <f t="shared" si="16"/>
        <v>1960</v>
      </c>
      <c r="H81" s="40" t="s">
        <v>46</v>
      </c>
      <c r="I81" s="40">
        <f t="shared" si="13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3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23</v>
      </c>
      <c r="B83" s="32" t="s">
        <v>532</v>
      </c>
      <c r="C83" s="35" t="s">
        <v>551</v>
      </c>
      <c r="D83" s="47" t="s">
        <v>44</v>
      </c>
      <c r="E83" s="37">
        <v>1685</v>
      </c>
      <c r="F83" s="48" t="s">
        <v>45</v>
      </c>
      <c r="G83" s="39">
        <f t="shared" si="16"/>
        <v>1685</v>
      </c>
      <c r="H83" s="40" t="s">
        <v>46</v>
      </c>
      <c r="I83" s="40">
        <f t="shared" si="13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3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24</v>
      </c>
      <c r="B85" s="32" t="s">
        <v>532</v>
      </c>
      <c r="C85" s="35" t="s">
        <v>552</v>
      </c>
      <c r="D85" s="47" t="s">
        <v>44</v>
      </c>
      <c r="E85" s="37">
        <v>1047</v>
      </c>
      <c r="F85" s="48" t="s">
        <v>45</v>
      </c>
      <c r="G85" s="39">
        <f>E85+I85-I86</f>
        <v>1047</v>
      </c>
      <c r="H85" s="40" t="s">
        <v>46</v>
      </c>
      <c r="I85" s="40">
        <f t="shared" si="13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3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25</v>
      </c>
      <c r="B87" s="32" t="s">
        <v>532</v>
      </c>
      <c r="C87" s="35" t="s">
        <v>553</v>
      </c>
      <c r="D87" s="47" t="s">
        <v>44</v>
      </c>
      <c r="E87" s="37">
        <v>1235</v>
      </c>
      <c r="F87" s="48" t="s">
        <v>45</v>
      </c>
      <c r="G87" s="39">
        <f t="shared" ref="G87:G91" si="17">E87+I87-I88</f>
        <v>50</v>
      </c>
      <c r="H87" s="40" t="s">
        <v>46</v>
      </c>
      <c r="I87" s="40">
        <f t="shared" si="13"/>
        <v>815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>
        <v>815</v>
      </c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3"/>
        <v>2000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>
        <v>2000</v>
      </c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26</v>
      </c>
      <c r="B89" s="32" t="s">
        <v>532</v>
      </c>
      <c r="C89" s="35" t="s">
        <v>554</v>
      </c>
      <c r="D89" s="47" t="s">
        <v>44</v>
      </c>
      <c r="E89" s="37">
        <v>310</v>
      </c>
      <c r="F89" s="48" t="s">
        <v>45</v>
      </c>
      <c r="G89" s="39">
        <f t="shared" si="17"/>
        <v>310</v>
      </c>
      <c r="H89" s="40" t="s">
        <v>46</v>
      </c>
      <c r="I89" s="40">
        <f t="shared" si="13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3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26</v>
      </c>
      <c r="B91" s="32" t="s">
        <v>532</v>
      </c>
      <c r="C91" s="35" t="s">
        <v>555</v>
      </c>
      <c r="D91" s="47" t="s">
        <v>44</v>
      </c>
      <c r="E91" s="37">
        <v>0</v>
      </c>
      <c r="F91" s="48" t="s">
        <v>45</v>
      </c>
      <c r="G91" s="39">
        <f t="shared" si="17"/>
        <v>0</v>
      </c>
      <c r="H91" s="40" t="s">
        <v>46</v>
      </c>
      <c r="I91" s="40">
        <f t="shared" si="13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3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27</v>
      </c>
      <c r="B93" s="32" t="s">
        <v>532</v>
      </c>
      <c r="C93" s="35" t="s">
        <v>556</v>
      </c>
      <c r="D93" s="47" t="s">
        <v>44</v>
      </c>
      <c r="E93" s="37">
        <v>905</v>
      </c>
      <c r="F93" s="48" t="s">
        <v>45</v>
      </c>
      <c r="G93" s="39">
        <f>E93+I93-I94</f>
        <v>905</v>
      </c>
      <c r="H93" s="40" t="s">
        <v>46</v>
      </c>
      <c r="I93" s="40">
        <f t="shared" si="13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3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28</v>
      </c>
      <c r="B95" s="32" t="s">
        <v>532</v>
      </c>
      <c r="C95" s="35" t="s">
        <v>557</v>
      </c>
      <c r="D95" s="47" t="s">
        <v>44</v>
      </c>
      <c r="E95" s="37">
        <v>137</v>
      </c>
      <c r="F95" s="48" t="s">
        <v>45</v>
      </c>
      <c r="G95" s="39">
        <f t="shared" ref="G95:G99" si="18">E95+I95-I96</f>
        <v>137</v>
      </c>
      <c r="H95" s="40" t="s">
        <v>46</v>
      </c>
      <c r="I95" s="40">
        <f t="shared" si="13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3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29</v>
      </c>
      <c r="B97" s="32" t="s">
        <v>532</v>
      </c>
      <c r="C97" s="35" t="s">
        <v>558</v>
      </c>
      <c r="D97" s="47" t="s">
        <v>44</v>
      </c>
      <c r="E97" s="37">
        <v>18</v>
      </c>
      <c r="F97" s="48" t="s">
        <v>45</v>
      </c>
      <c r="G97" s="39">
        <f t="shared" si="18"/>
        <v>18</v>
      </c>
      <c r="H97" s="40" t="s">
        <v>46</v>
      </c>
      <c r="I97" s="40">
        <f t="shared" si="13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3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30</v>
      </c>
      <c r="B99" s="32" t="s">
        <v>532</v>
      </c>
      <c r="C99" s="35" t="s">
        <v>559</v>
      </c>
      <c r="D99" s="47" t="s">
        <v>44</v>
      </c>
      <c r="E99" s="37">
        <v>1302</v>
      </c>
      <c r="F99" s="48" t="s">
        <v>45</v>
      </c>
      <c r="G99" s="39">
        <f t="shared" si="18"/>
        <v>1302</v>
      </c>
      <c r="H99" s="40" t="s">
        <v>46</v>
      </c>
      <c r="I99" s="40">
        <f t="shared" si="13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3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3" customFormat="1" ht="18.95" customHeight="1" spans="1:41">
      <c r="A101" s="33">
        <v>31</v>
      </c>
      <c r="B101" s="32" t="s">
        <v>532</v>
      </c>
      <c r="C101" s="35" t="s">
        <v>560</v>
      </c>
      <c r="D101" s="47" t="s">
        <v>44</v>
      </c>
      <c r="E101" s="37">
        <v>1240</v>
      </c>
      <c r="F101" s="48" t="s">
        <v>45</v>
      </c>
      <c r="G101" s="39">
        <f t="shared" ref="G101:G105" si="19">E101+I101-I102</f>
        <v>1240</v>
      </c>
      <c r="H101" s="40" t="s">
        <v>46</v>
      </c>
      <c r="I101" s="40">
        <f t="shared" si="13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3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32</v>
      </c>
      <c r="B103" s="32" t="s">
        <v>532</v>
      </c>
      <c r="C103" s="35" t="s">
        <v>561</v>
      </c>
      <c r="D103" s="47" t="s">
        <v>44</v>
      </c>
      <c r="E103" s="37">
        <v>5</v>
      </c>
      <c r="F103" s="48" t="s">
        <v>45</v>
      </c>
      <c r="G103" s="39">
        <f t="shared" si="19"/>
        <v>5</v>
      </c>
      <c r="H103" s="40" t="s">
        <v>46</v>
      </c>
      <c r="I103" s="40">
        <f t="shared" si="13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3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3" customFormat="1" ht="18.95" customHeight="1" spans="1:41">
      <c r="A105" s="33">
        <v>33</v>
      </c>
      <c r="B105" s="32" t="s">
        <v>532</v>
      </c>
      <c r="C105" s="35" t="s">
        <v>562</v>
      </c>
      <c r="D105" s="47" t="s">
        <v>44</v>
      </c>
      <c r="E105" s="37">
        <v>2118</v>
      </c>
      <c r="F105" s="48" t="s">
        <v>45</v>
      </c>
      <c r="G105" s="39">
        <f t="shared" si="19"/>
        <v>2118</v>
      </c>
      <c r="H105" s="40" t="s">
        <v>46</v>
      </c>
      <c r="I105" s="40">
        <f t="shared" si="13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3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34</v>
      </c>
      <c r="B107" s="32" t="s">
        <v>532</v>
      </c>
      <c r="C107" s="35" t="s">
        <v>563</v>
      </c>
      <c r="D107" s="47" t="s">
        <v>44</v>
      </c>
      <c r="E107" s="37">
        <v>885</v>
      </c>
      <c r="F107" s="48" t="s">
        <v>45</v>
      </c>
      <c r="G107" s="39">
        <f t="shared" ref="G107:G111" si="20">E107+I107-I108</f>
        <v>885</v>
      </c>
      <c r="H107" s="40" t="s">
        <v>46</v>
      </c>
      <c r="I107" s="40">
        <f t="shared" si="13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3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35</v>
      </c>
      <c r="B109" s="32" t="s">
        <v>532</v>
      </c>
      <c r="C109" s="35" t="s">
        <v>564</v>
      </c>
      <c r="D109" s="47" t="s">
        <v>44</v>
      </c>
      <c r="E109" s="37">
        <v>1090</v>
      </c>
      <c r="F109" s="48" t="s">
        <v>45</v>
      </c>
      <c r="G109" s="39">
        <f t="shared" si="20"/>
        <v>110</v>
      </c>
      <c r="H109" s="40" t="s">
        <v>46</v>
      </c>
      <c r="I109" s="40">
        <f t="shared" si="13"/>
        <v>1020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>
        <v>1020</v>
      </c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3"/>
        <v>2000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>
        <v>2000</v>
      </c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36</v>
      </c>
      <c r="B111" s="32"/>
      <c r="C111" s="35"/>
      <c r="D111" s="47"/>
      <c r="E111" s="37">
        <v>0</v>
      </c>
      <c r="F111" s="48" t="s">
        <v>45</v>
      </c>
      <c r="G111" s="39">
        <f t="shared" si="20"/>
        <v>0</v>
      </c>
      <c r="H111" s="40" t="s">
        <v>46</v>
      </c>
      <c r="I111" s="40">
        <f t="shared" ref="I111:I174" si="21">SUM(J111:AO111)</f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21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37</v>
      </c>
      <c r="B113" s="32"/>
      <c r="C113" s="35"/>
      <c r="D113" s="47"/>
      <c r="E113" s="37">
        <v>0</v>
      </c>
      <c r="F113" s="48" t="s">
        <v>45</v>
      </c>
      <c r="G113" s="39">
        <f t="shared" ref="G113:G117" si="22">E113+I113-I114</f>
        <v>0</v>
      </c>
      <c r="H113" s="40" t="s">
        <v>46</v>
      </c>
      <c r="I113" s="40">
        <f t="shared" si="21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21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38</v>
      </c>
      <c r="B115" s="32"/>
      <c r="C115" s="35"/>
      <c r="D115" s="47"/>
      <c r="E115" s="37">
        <v>0</v>
      </c>
      <c r="F115" s="48" t="s">
        <v>45</v>
      </c>
      <c r="G115" s="39">
        <f t="shared" si="22"/>
        <v>0</v>
      </c>
      <c r="H115" s="40" t="s">
        <v>46</v>
      </c>
      <c r="I115" s="40">
        <f t="shared" si="21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21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39</v>
      </c>
      <c r="B117" s="125"/>
      <c r="C117" s="35"/>
      <c r="D117" s="47"/>
      <c r="E117" s="37"/>
      <c r="F117" s="48" t="s">
        <v>45</v>
      </c>
      <c r="G117" s="39">
        <f t="shared" si="22"/>
        <v>0</v>
      </c>
      <c r="H117" s="40" t="s">
        <v>46</v>
      </c>
      <c r="I117" s="40">
        <f t="shared" si="21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125"/>
      <c r="C118" s="42"/>
      <c r="D118" s="47"/>
      <c r="E118" s="43"/>
      <c r="F118" s="49"/>
      <c r="G118" s="45"/>
      <c r="H118" s="46" t="s">
        <v>47</v>
      </c>
      <c r="I118" s="46">
        <f t="shared" si="21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40</v>
      </c>
      <c r="B119" s="125"/>
      <c r="C119" s="35"/>
      <c r="D119" s="47"/>
      <c r="E119" s="37"/>
      <c r="F119" s="48" t="s">
        <v>45</v>
      </c>
      <c r="G119" s="39">
        <f t="shared" ref="G119:G123" si="23">E119+I119-I120</f>
        <v>0</v>
      </c>
      <c r="H119" s="40" t="s">
        <v>46</v>
      </c>
      <c r="I119" s="40">
        <f t="shared" si="21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125"/>
      <c r="C120" s="42"/>
      <c r="D120" s="47"/>
      <c r="E120" s="43"/>
      <c r="F120" s="49"/>
      <c r="G120" s="45"/>
      <c r="H120" s="46" t="s">
        <v>47</v>
      </c>
      <c r="I120" s="46">
        <f t="shared" si="21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41</v>
      </c>
      <c r="B121" s="125"/>
      <c r="C121" s="35"/>
      <c r="D121" s="47"/>
      <c r="E121" s="37"/>
      <c r="F121" s="48" t="s">
        <v>45</v>
      </c>
      <c r="G121" s="39">
        <f t="shared" si="23"/>
        <v>0</v>
      </c>
      <c r="H121" s="40" t="s">
        <v>46</v>
      </c>
      <c r="I121" s="40">
        <f t="shared" si="21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125"/>
      <c r="C122" s="42"/>
      <c r="D122" s="47"/>
      <c r="E122" s="43"/>
      <c r="F122" s="49"/>
      <c r="G122" s="45"/>
      <c r="H122" s="46" t="s">
        <v>47</v>
      </c>
      <c r="I122" s="46">
        <f t="shared" si="21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42</v>
      </c>
      <c r="B123" s="125"/>
      <c r="C123" s="35"/>
      <c r="D123" s="47"/>
      <c r="E123" s="37"/>
      <c r="F123" s="48" t="s">
        <v>45</v>
      </c>
      <c r="G123" s="39">
        <f t="shared" si="23"/>
        <v>0</v>
      </c>
      <c r="H123" s="40" t="s">
        <v>46</v>
      </c>
      <c r="I123" s="40">
        <f t="shared" si="21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125"/>
      <c r="C124" s="42"/>
      <c r="D124" s="47"/>
      <c r="E124" s="43"/>
      <c r="F124" s="49"/>
      <c r="G124" s="45"/>
      <c r="H124" s="46" t="s">
        <v>47</v>
      </c>
      <c r="I124" s="46">
        <f t="shared" si="21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43</v>
      </c>
      <c r="B125" s="32"/>
      <c r="C125" s="35"/>
      <c r="D125" s="47"/>
      <c r="E125" s="37"/>
      <c r="F125" s="48" t="s">
        <v>45</v>
      </c>
      <c r="G125" s="39">
        <f t="shared" ref="G125:G129" si="24">E125+I125-I126</f>
        <v>0</v>
      </c>
      <c r="H125" s="40" t="s">
        <v>46</v>
      </c>
      <c r="I125" s="40">
        <f t="shared" si="21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1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44</v>
      </c>
      <c r="B127" s="32"/>
      <c r="C127" s="35"/>
      <c r="D127" s="47"/>
      <c r="E127" s="37"/>
      <c r="F127" s="48" t="s">
        <v>45</v>
      </c>
      <c r="G127" s="39">
        <f t="shared" si="24"/>
        <v>0</v>
      </c>
      <c r="H127" s="40" t="s">
        <v>46</v>
      </c>
      <c r="I127" s="40">
        <f t="shared" si="21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1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45</v>
      </c>
      <c r="B129" s="32"/>
      <c r="C129" s="35"/>
      <c r="D129" s="47"/>
      <c r="E129" s="37">
        <v>0</v>
      </c>
      <c r="F129" s="48" t="s">
        <v>45</v>
      </c>
      <c r="G129" s="39">
        <f t="shared" si="24"/>
        <v>0</v>
      </c>
      <c r="H129" s="40" t="s">
        <v>46</v>
      </c>
      <c r="I129" s="40">
        <f t="shared" si="21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1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3" customFormat="1" ht="18.95" customHeight="1" spans="1:41">
      <c r="A131" s="33">
        <v>46</v>
      </c>
      <c r="B131" s="32"/>
      <c r="C131" s="35"/>
      <c r="D131" s="47"/>
      <c r="E131" s="37">
        <v>0</v>
      </c>
      <c r="F131" s="48" t="s">
        <v>45</v>
      </c>
      <c r="G131" s="39">
        <f t="shared" ref="G131:G135" si="25">E131+I131-I132</f>
        <v>0</v>
      </c>
      <c r="H131" s="40" t="s">
        <v>46</v>
      </c>
      <c r="I131" s="40">
        <f t="shared" si="21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1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3" customFormat="1" ht="18.95" customHeight="1" spans="1:41">
      <c r="A133" s="33">
        <v>47</v>
      </c>
      <c r="B133" s="32"/>
      <c r="C133" s="35"/>
      <c r="D133" s="47"/>
      <c r="E133" s="37">
        <v>0</v>
      </c>
      <c r="F133" s="48" t="s">
        <v>45</v>
      </c>
      <c r="G133" s="39">
        <f t="shared" si="25"/>
        <v>0</v>
      </c>
      <c r="H133" s="40" t="s">
        <v>46</v>
      </c>
      <c r="I133" s="40">
        <f t="shared" si="21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1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48</v>
      </c>
      <c r="B135" s="32"/>
      <c r="C135" s="35"/>
      <c r="D135" s="47"/>
      <c r="E135" s="37">
        <v>0</v>
      </c>
      <c r="F135" s="48" t="s">
        <v>45</v>
      </c>
      <c r="G135" s="39">
        <f t="shared" si="25"/>
        <v>0</v>
      </c>
      <c r="H135" s="40" t="s">
        <v>46</v>
      </c>
      <c r="I135" s="40">
        <f t="shared" si="21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1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49</v>
      </c>
      <c r="B137" s="32"/>
      <c r="C137" s="35"/>
      <c r="D137" s="47"/>
      <c r="E137" s="37">
        <v>0</v>
      </c>
      <c r="F137" s="48" t="s">
        <v>45</v>
      </c>
      <c r="G137" s="39">
        <f t="shared" ref="G137:G141" si="26">E137+I137-I138</f>
        <v>0</v>
      </c>
      <c r="H137" s="40" t="s">
        <v>46</v>
      </c>
      <c r="I137" s="40">
        <f t="shared" si="21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1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50</v>
      </c>
      <c r="B139" s="32"/>
      <c r="C139" s="35"/>
      <c r="D139" s="47"/>
      <c r="E139" s="37">
        <v>0</v>
      </c>
      <c r="F139" s="48" t="s">
        <v>45</v>
      </c>
      <c r="G139" s="39">
        <f t="shared" si="26"/>
        <v>0</v>
      </c>
      <c r="H139" s="40" t="s">
        <v>46</v>
      </c>
      <c r="I139" s="40">
        <f t="shared" si="21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1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51</v>
      </c>
      <c r="B141" s="32"/>
      <c r="C141" s="35"/>
      <c r="D141" s="47"/>
      <c r="E141" s="37">
        <v>0</v>
      </c>
      <c r="F141" s="48" t="s">
        <v>45</v>
      </c>
      <c r="G141" s="39">
        <f t="shared" si="26"/>
        <v>0</v>
      </c>
      <c r="H141" s="40" t="s">
        <v>46</v>
      </c>
      <c r="I141" s="40">
        <f t="shared" si="21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1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52</v>
      </c>
      <c r="B143" s="32"/>
      <c r="C143" s="35"/>
      <c r="D143" s="47"/>
      <c r="E143" s="37">
        <v>0</v>
      </c>
      <c r="F143" s="48" t="s">
        <v>45</v>
      </c>
      <c r="G143" s="39">
        <f t="shared" ref="G143:G147" si="27">E143+I143-I144</f>
        <v>0</v>
      </c>
      <c r="H143" s="40" t="s">
        <v>46</v>
      </c>
      <c r="I143" s="40">
        <f t="shared" si="21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1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53</v>
      </c>
      <c r="B145" s="32"/>
      <c r="C145" s="35"/>
      <c r="D145" s="47"/>
      <c r="E145" s="37">
        <v>0</v>
      </c>
      <c r="F145" s="48" t="s">
        <v>45</v>
      </c>
      <c r="G145" s="39">
        <f t="shared" si="27"/>
        <v>0</v>
      </c>
      <c r="H145" s="40" t="s">
        <v>46</v>
      </c>
      <c r="I145" s="40">
        <f t="shared" si="21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1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54</v>
      </c>
      <c r="B147" s="125"/>
      <c r="C147" s="35"/>
      <c r="D147" s="47"/>
      <c r="E147" s="37">
        <v>0</v>
      </c>
      <c r="F147" s="48" t="s">
        <v>45</v>
      </c>
      <c r="G147" s="39">
        <f t="shared" si="27"/>
        <v>0</v>
      </c>
      <c r="H147" s="40" t="s">
        <v>46</v>
      </c>
      <c r="I147" s="40">
        <f t="shared" si="21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125"/>
      <c r="C148" s="42"/>
      <c r="D148" s="47"/>
      <c r="E148" s="43"/>
      <c r="F148" s="49"/>
      <c r="G148" s="45"/>
      <c r="H148" s="46" t="s">
        <v>47</v>
      </c>
      <c r="I148" s="46">
        <f t="shared" si="21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55</v>
      </c>
      <c r="B149" s="125"/>
      <c r="C149" s="35"/>
      <c r="D149" s="47"/>
      <c r="E149" s="37">
        <v>0</v>
      </c>
      <c r="F149" s="48" t="s">
        <v>45</v>
      </c>
      <c r="G149" s="39">
        <f t="shared" ref="G149:G153" si="28">E149+I149-I150</f>
        <v>0</v>
      </c>
      <c r="H149" s="40" t="s">
        <v>46</v>
      </c>
      <c r="I149" s="40">
        <f t="shared" si="21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125"/>
      <c r="C150" s="42"/>
      <c r="D150" s="47"/>
      <c r="E150" s="43"/>
      <c r="F150" s="49"/>
      <c r="G150" s="45"/>
      <c r="H150" s="46" t="s">
        <v>47</v>
      </c>
      <c r="I150" s="46">
        <f t="shared" si="21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56</v>
      </c>
      <c r="B151" s="125"/>
      <c r="C151" s="35"/>
      <c r="D151" s="47"/>
      <c r="E151" s="37">
        <v>0</v>
      </c>
      <c r="F151" s="48" t="s">
        <v>45</v>
      </c>
      <c r="G151" s="39">
        <f t="shared" si="28"/>
        <v>0</v>
      </c>
      <c r="H151" s="40" t="s">
        <v>46</v>
      </c>
      <c r="I151" s="40">
        <f t="shared" si="21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125"/>
      <c r="C152" s="42"/>
      <c r="D152" s="47"/>
      <c r="E152" s="43"/>
      <c r="F152" s="49"/>
      <c r="G152" s="45"/>
      <c r="H152" s="46" t="s">
        <v>47</v>
      </c>
      <c r="I152" s="46">
        <f t="shared" si="21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57</v>
      </c>
      <c r="B153" s="125"/>
      <c r="C153" s="35"/>
      <c r="D153" s="47"/>
      <c r="E153" s="37">
        <v>0</v>
      </c>
      <c r="F153" s="48" t="s">
        <v>45</v>
      </c>
      <c r="G153" s="39">
        <f t="shared" si="28"/>
        <v>0</v>
      </c>
      <c r="H153" s="40" t="s">
        <v>46</v>
      </c>
      <c r="I153" s="40">
        <f t="shared" si="21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125"/>
      <c r="C154" s="42"/>
      <c r="D154" s="47"/>
      <c r="E154" s="43"/>
      <c r="F154" s="49"/>
      <c r="G154" s="45"/>
      <c r="H154" s="46" t="s">
        <v>47</v>
      </c>
      <c r="I154" s="46">
        <f t="shared" si="21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58</v>
      </c>
      <c r="B155" s="32"/>
      <c r="C155" s="35"/>
      <c r="D155" s="47"/>
      <c r="E155" s="37">
        <v>0</v>
      </c>
      <c r="F155" s="48" t="s">
        <v>45</v>
      </c>
      <c r="G155" s="39">
        <f t="shared" ref="G155:G159" si="29">E155+I155-I156</f>
        <v>0</v>
      </c>
      <c r="H155" s="40" t="s">
        <v>46</v>
      </c>
      <c r="I155" s="40">
        <f t="shared" si="21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1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59</v>
      </c>
      <c r="B157" s="32"/>
      <c r="C157" s="35"/>
      <c r="D157" s="47"/>
      <c r="E157" s="37">
        <v>0</v>
      </c>
      <c r="F157" s="48" t="s">
        <v>45</v>
      </c>
      <c r="G157" s="39">
        <f t="shared" si="29"/>
        <v>0</v>
      </c>
      <c r="H157" s="40" t="s">
        <v>46</v>
      </c>
      <c r="I157" s="40">
        <f t="shared" si="21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1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60</v>
      </c>
      <c r="B159" s="32"/>
      <c r="C159" s="35"/>
      <c r="D159" s="47"/>
      <c r="E159" s="37">
        <v>0</v>
      </c>
      <c r="F159" s="48" t="s">
        <v>45</v>
      </c>
      <c r="G159" s="39">
        <f t="shared" si="29"/>
        <v>0</v>
      </c>
      <c r="H159" s="40" t="s">
        <v>46</v>
      </c>
      <c r="I159" s="40">
        <f t="shared" si="21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1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61</v>
      </c>
      <c r="B161" s="32"/>
      <c r="C161" s="35"/>
      <c r="D161" s="47"/>
      <c r="E161" s="37">
        <v>0</v>
      </c>
      <c r="F161" s="48" t="s">
        <v>45</v>
      </c>
      <c r="G161" s="39">
        <f t="shared" ref="G161:G165" si="30">E161+I161-I162</f>
        <v>0</v>
      </c>
      <c r="H161" s="40" t="s">
        <v>46</v>
      </c>
      <c r="I161" s="40">
        <f t="shared" si="21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1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62</v>
      </c>
      <c r="B163" s="32"/>
      <c r="C163" s="35"/>
      <c r="D163" s="47"/>
      <c r="E163" s="37">
        <v>0</v>
      </c>
      <c r="F163" s="48" t="s">
        <v>45</v>
      </c>
      <c r="G163" s="39">
        <f t="shared" si="30"/>
        <v>0</v>
      </c>
      <c r="H163" s="40" t="s">
        <v>46</v>
      </c>
      <c r="I163" s="40">
        <f t="shared" si="21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1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63</v>
      </c>
      <c r="B165" s="32"/>
      <c r="C165" s="35"/>
      <c r="D165" s="47"/>
      <c r="E165" s="37">
        <v>0</v>
      </c>
      <c r="F165" s="48" t="s">
        <v>45</v>
      </c>
      <c r="G165" s="39">
        <f t="shared" si="30"/>
        <v>0</v>
      </c>
      <c r="H165" s="40" t="s">
        <v>46</v>
      </c>
      <c r="I165" s="40">
        <f t="shared" si="21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1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64</v>
      </c>
      <c r="B167" s="32"/>
      <c r="C167" s="35"/>
      <c r="D167" s="47"/>
      <c r="E167" s="37">
        <v>0</v>
      </c>
      <c r="F167" s="48" t="s">
        <v>45</v>
      </c>
      <c r="G167" s="39">
        <f t="shared" ref="G167:G171" si="31">E167+I167-I168</f>
        <v>0</v>
      </c>
      <c r="H167" s="40" t="s">
        <v>46</v>
      </c>
      <c r="I167" s="40">
        <f t="shared" si="21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1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65</v>
      </c>
      <c r="B169" s="32"/>
      <c r="C169" s="35"/>
      <c r="D169" s="47"/>
      <c r="E169" s="37">
        <v>0</v>
      </c>
      <c r="F169" s="48" t="s">
        <v>45</v>
      </c>
      <c r="G169" s="39">
        <f t="shared" si="31"/>
        <v>0</v>
      </c>
      <c r="H169" s="40" t="s">
        <v>46</v>
      </c>
      <c r="I169" s="40">
        <f t="shared" si="21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1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66</v>
      </c>
      <c r="B171" s="32"/>
      <c r="C171" s="35"/>
      <c r="D171" s="47"/>
      <c r="E171" s="37">
        <v>0</v>
      </c>
      <c r="F171" s="48" t="s">
        <v>45</v>
      </c>
      <c r="G171" s="39">
        <f t="shared" si="31"/>
        <v>0</v>
      </c>
      <c r="H171" s="40" t="s">
        <v>46</v>
      </c>
      <c r="I171" s="40">
        <f t="shared" si="21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1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67</v>
      </c>
      <c r="B173" s="32"/>
      <c r="C173" s="35"/>
      <c r="D173" s="47"/>
      <c r="E173" s="37">
        <v>0</v>
      </c>
      <c r="F173" s="48" t="s">
        <v>45</v>
      </c>
      <c r="G173" s="39">
        <f t="shared" ref="G173:G177" si="32">E173+I173-I174</f>
        <v>0</v>
      </c>
      <c r="H173" s="40" t="s">
        <v>46</v>
      </c>
      <c r="I173" s="40">
        <f t="shared" si="21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1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68</v>
      </c>
      <c r="B175" s="32"/>
      <c r="C175" s="35"/>
      <c r="D175" s="47"/>
      <c r="E175" s="37">
        <v>0</v>
      </c>
      <c r="F175" s="48" t="s">
        <v>45</v>
      </c>
      <c r="G175" s="39">
        <f t="shared" si="32"/>
        <v>0</v>
      </c>
      <c r="H175" s="40" t="s">
        <v>46</v>
      </c>
      <c r="I175" s="40">
        <f t="shared" ref="I175:I238" si="33">SUM(J175:AO175)</f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33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69</v>
      </c>
      <c r="B177" s="125"/>
      <c r="C177" s="35"/>
      <c r="D177" s="47"/>
      <c r="E177" s="37">
        <v>0</v>
      </c>
      <c r="F177" s="48" t="s">
        <v>45</v>
      </c>
      <c r="G177" s="39">
        <f t="shared" si="32"/>
        <v>0</v>
      </c>
      <c r="H177" s="40" t="s">
        <v>46</v>
      </c>
      <c r="I177" s="40">
        <f t="shared" si="33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125"/>
      <c r="C178" s="42"/>
      <c r="D178" s="47"/>
      <c r="E178" s="43"/>
      <c r="F178" s="49"/>
      <c r="G178" s="45"/>
      <c r="H178" s="46" t="s">
        <v>47</v>
      </c>
      <c r="I178" s="46">
        <f t="shared" si="33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70</v>
      </c>
      <c r="B179" s="125"/>
      <c r="C179" s="35"/>
      <c r="D179" s="47"/>
      <c r="E179" s="37">
        <v>0</v>
      </c>
      <c r="F179" s="48" t="s">
        <v>45</v>
      </c>
      <c r="G179" s="39">
        <f t="shared" ref="G179:G183" si="34">E179+I179-I180</f>
        <v>0</v>
      </c>
      <c r="H179" s="40" t="s">
        <v>46</v>
      </c>
      <c r="I179" s="40">
        <f t="shared" si="33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125"/>
      <c r="C180" s="42"/>
      <c r="D180" s="47"/>
      <c r="E180" s="43"/>
      <c r="F180" s="49"/>
      <c r="G180" s="45"/>
      <c r="H180" s="46" t="s">
        <v>47</v>
      </c>
      <c r="I180" s="46">
        <f t="shared" si="33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71</v>
      </c>
      <c r="B181" s="125"/>
      <c r="C181" s="35"/>
      <c r="D181" s="47"/>
      <c r="E181" s="37">
        <v>0</v>
      </c>
      <c r="F181" s="48" t="s">
        <v>45</v>
      </c>
      <c r="G181" s="39">
        <f t="shared" si="34"/>
        <v>0</v>
      </c>
      <c r="H181" s="40" t="s">
        <v>46</v>
      </c>
      <c r="I181" s="40">
        <f t="shared" si="33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125"/>
      <c r="C182" s="42"/>
      <c r="D182" s="47"/>
      <c r="E182" s="43"/>
      <c r="F182" s="49"/>
      <c r="G182" s="45"/>
      <c r="H182" s="46" t="s">
        <v>47</v>
      </c>
      <c r="I182" s="46">
        <f t="shared" si="33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72</v>
      </c>
      <c r="B183" s="125"/>
      <c r="C183" s="35"/>
      <c r="D183" s="47"/>
      <c r="E183" s="37">
        <v>0</v>
      </c>
      <c r="F183" s="48" t="s">
        <v>45</v>
      </c>
      <c r="G183" s="39">
        <f t="shared" si="34"/>
        <v>0</v>
      </c>
      <c r="H183" s="40" t="s">
        <v>46</v>
      </c>
      <c r="I183" s="40">
        <f t="shared" si="33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125"/>
      <c r="C184" s="42"/>
      <c r="D184" s="47"/>
      <c r="E184" s="43"/>
      <c r="F184" s="49"/>
      <c r="G184" s="45"/>
      <c r="H184" s="46" t="s">
        <v>47</v>
      </c>
      <c r="I184" s="46">
        <f t="shared" si="33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73</v>
      </c>
      <c r="B185" s="32"/>
      <c r="C185" s="35"/>
      <c r="D185" s="47"/>
      <c r="E185" s="37">
        <v>0</v>
      </c>
      <c r="F185" s="48" t="s">
        <v>45</v>
      </c>
      <c r="G185" s="39">
        <f t="shared" ref="G185:G189" si="35">E185+I185-I186</f>
        <v>0</v>
      </c>
      <c r="H185" s="40" t="s">
        <v>46</v>
      </c>
      <c r="I185" s="40">
        <f t="shared" si="33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3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74</v>
      </c>
      <c r="B187" s="32"/>
      <c r="C187" s="35"/>
      <c r="D187" s="47"/>
      <c r="E187" s="37">
        <v>0</v>
      </c>
      <c r="F187" s="48" t="s">
        <v>45</v>
      </c>
      <c r="G187" s="39">
        <f t="shared" si="35"/>
        <v>0</v>
      </c>
      <c r="H187" s="40" t="s">
        <v>46</v>
      </c>
      <c r="I187" s="40">
        <f t="shared" si="33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3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3" customFormat="1" ht="18.95" customHeight="1" spans="1:41">
      <c r="A189" s="33">
        <v>75</v>
      </c>
      <c r="B189" s="32"/>
      <c r="C189" s="35"/>
      <c r="D189" s="47"/>
      <c r="E189" s="37">
        <v>0</v>
      </c>
      <c r="F189" s="48" t="s">
        <v>45</v>
      </c>
      <c r="G189" s="39">
        <f t="shared" si="35"/>
        <v>0</v>
      </c>
      <c r="H189" s="40" t="s">
        <v>46</v>
      </c>
      <c r="I189" s="40">
        <f t="shared" si="33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3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76</v>
      </c>
      <c r="B191" s="32"/>
      <c r="C191" s="35"/>
      <c r="D191" s="47"/>
      <c r="E191" s="37">
        <v>0</v>
      </c>
      <c r="F191" s="48" t="s">
        <v>45</v>
      </c>
      <c r="G191" s="39">
        <f t="shared" ref="G191:G195" si="36">E191+I191-I192</f>
        <v>0</v>
      </c>
      <c r="H191" s="40" t="s">
        <v>46</v>
      </c>
      <c r="I191" s="40">
        <f t="shared" si="33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3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3" customFormat="1" ht="18.95" customHeight="1" spans="1:41">
      <c r="A193" s="33">
        <v>77</v>
      </c>
      <c r="B193" s="32"/>
      <c r="C193" s="35"/>
      <c r="D193" s="47"/>
      <c r="E193" s="37">
        <v>0</v>
      </c>
      <c r="F193" s="48" t="s">
        <v>45</v>
      </c>
      <c r="G193" s="39">
        <f t="shared" si="36"/>
        <v>0</v>
      </c>
      <c r="H193" s="40" t="s">
        <v>46</v>
      </c>
      <c r="I193" s="40">
        <f t="shared" si="33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3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78</v>
      </c>
      <c r="B195" s="32"/>
      <c r="C195" s="35"/>
      <c r="D195" s="47"/>
      <c r="E195" s="37">
        <v>0</v>
      </c>
      <c r="F195" s="48" t="s">
        <v>45</v>
      </c>
      <c r="G195" s="39">
        <f t="shared" si="36"/>
        <v>0</v>
      </c>
      <c r="H195" s="40" t="s">
        <v>46</v>
      </c>
      <c r="I195" s="40">
        <f t="shared" si="33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3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79</v>
      </c>
      <c r="B197" s="125"/>
      <c r="C197" s="35"/>
      <c r="D197" s="47"/>
      <c r="E197" s="37">
        <v>0</v>
      </c>
      <c r="F197" s="48" t="s">
        <v>45</v>
      </c>
      <c r="G197" s="39">
        <f t="shared" ref="G197:G201" si="37">E197+I197-I198</f>
        <v>0</v>
      </c>
      <c r="H197" s="40" t="s">
        <v>46</v>
      </c>
      <c r="I197" s="40">
        <f t="shared" si="33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25"/>
      <c r="C198" s="42"/>
      <c r="D198" s="47"/>
      <c r="E198" s="43"/>
      <c r="F198" s="49"/>
      <c r="G198" s="45"/>
      <c r="H198" s="46" t="s">
        <v>47</v>
      </c>
      <c r="I198" s="46">
        <f t="shared" si="33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80</v>
      </c>
      <c r="B199" s="125"/>
      <c r="C199" s="35"/>
      <c r="D199" s="47"/>
      <c r="E199" s="37">
        <v>0</v>
      </c>
      <c r="F199" s="48" t="s">
        <v>45</v>
      </c>
      <c r="G199" s="39">
        <f t="shared" si="37"/>
        <v>0</v>
      </c>
      <c r="H199" s="40" t="s">
        <v>46</v>
      </c>
      <c r="I199" s="40">
        <f t="shared" si="33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25"/>
      <c r="C200" s="42"/>
      <c r="D200" s="47"/>
      <c r="E200" s="43"/>
      <c r="F200" s="49"/>
      <c r="G200" s="45"/>
      <c r="H200" s="46" t="s">
        <v>47</v>
      </c>
      <c r="I200" s="46">
        <f t="shared" si="33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81</v>
      </c>
      <c r="B201" s="32"/>
      <c r="C201" s="35"/>
      <c r="D201" s="47"/>
      <c r="E201" s="37">
        <v>0</v>
      </c>
      <c r="F201" s="48" t="s">
        <v>45</v>
      </c>
      <c r="G201" s="39">
        <f t="shared" si="37"/>
        <v>0</v>
      </c>
      <c r="H201" s="40" t="s">
        <v>46</v>
      </c>
      <c r="I201" s="40">
        <f t="shared" si="33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3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82</v>
      </c>
      <c r="B203" s="32"/>
      <c r="C203" s="35"/>
      <c r="D203" s="47"/>
      <c r="E203" s="37">
        <v>0</v>
      </c>
      <c r="F203" s="48" t="s">
        <v>45</v>
      </c>
      <c r="G203" s="39">
        <f t="shared" ref="G203:G207" si="38">E203+I203-I204</f>
        <v>0</v>
      </c>
      <c r="H203" s="40" t="s">
        <v>46</v>
      </c>
      <c r="I203" s="40">
        <f t="shared" si="33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3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83</v>
      </c>
      <c r="B205" s="32"/>
      <c r="C205" s="35"/>
      <c r="D205" s="47"/>
      <c r="E205" s="37">
        <v>0</v>
      </c>
      <c r="F205" s="48" t="s">
        <v>45</v>
      </c>
      <c r="G205" s="39">
        <f t="shared" si="38"/>
        <v>0</v>
      </c>
      <c r="H205" s="40" t="s">
        <v>46</v>
      </c>
      <c r="I205" s="40">
        <f t="shared" si="33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3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84</v>
      </c>
      <c r="B207" s="32"/>
      <c r="C207" s="35"/>
      <c r="D207" s="47"/>
      <c r="E207" s="37">
        <v>0</v>
      </c>
      <c r="F207" s="48" t="s">
        <v>45</v>
      </c>
      <c r="G207" s="39">
        <f t="shared" si="38"/>
        <v>0</v>
      </c>
      <c r="H207" s="40" t="s">
        <v>46</v>
      </c>
      <c r="I207" s="40">
        <f t="shared" si="33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3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85</v>
      </c>
      <c r="B209" s="32"/>
      <c r="C209" s="35"/>
      <c r="D209" s="47"/>
      <c r="E209" s="37">
        <v>0</v>
      </c>
      <c r="F209" s="48" t="s">
        <v>45</v>
      </c>
      <c r="G209" s="39">
        <f t="shared" ref="G209:G213" si="39">E209+I209-I210</f>
        <v>0</v>
      </c>
      <c r="H209" s="40" t="s">
        <v>46</v>
      </c>
      <c r="I209" s="40">
        <f t="shared" si="33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3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3" customFormat="1" ht="18.95" customHeight="1" spans="1:41">
      <c r="A211" s="33">
        <v>86</v>
      </c>
      <c r="B211" s="32"/>
      <c r="C211" s="35"/>
      <c r="D211" s="47"/>
      <c r="E211" s="37">
        <v>0</v>
      </c>
      <c r="F211" s="48" t="s">
        <v>45</v>
      </c>
      <c r="G211" s="39">
        <f t="shared" si="39"/>
        <v>0</v>
      </c>
      <c r="H211" s="40" t="s">
        <v>46</v>
      </c>
      <c r="I211" s="40">
        <f t="shared" si="33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3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87</v>
      </c>
      <c r="B213" s="32"/>
      <c r="C213" s="35"/>
      <c r="D213" s="47"/>
      <c r="E213" s="37">
        <v>0</v>
      </c>
      <c r="F213" s="48" t="s">
        <v>45</v>
      </c>
      <c r="G213" s="39">
        <f t="shared" si="39"/>
        <v>0</v>
      </c>
      <c r="H213" s="40" t="s">
        <v>46</v>
      </c>
      <c r="I213" s="40">
        <f t="shared" si="33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3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88</v>
      </c>
      <c r="B215" s="32"/>
      <c r="C215" s="35"/>
      <c r="D215" s="47"/>
      <c r="E215" s="37">
        <v>0</v>
      </c>
      <c r="F215" s="48" t="s">
        <v>45</v>
      </c>
      <c r="G215" s="39">
        <f t="shared" ref="G215:G219" si="40">E215+I215-I216</f>
        <v>0</v>
      </c>
      <c r="H215" s="40" t="s">
        <v>46</v>
      </c>
      <c r="I215" s="40">
        <f t="shared" si="33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32"/>
      <c r="C216" s="42"/>
      <c r="D216" s="47"/>
      <c r="E216" s="43"/>
      <c r="F216" s="49"/>
      <c r="G216" s="45"/>
      <c r="H216" s="46" t="s">
        <v>47</v>
      </c>
      <c r="I216" s="46">
        <f t="shared" si="33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89</v>
      </c>
      <c r="B217" s="32"/>
      <c r="C217" s="35"/>
      <c r="D217" s="47"/>
      <c r="E217" s="37">
        <v>0</v>
      </c>
      <c r="F217" s="48" t="s">
        <v>45</v>
      </c>
      <c r="G217" s="39">
        <f t="shared" si="40"/>
        <v>0</v>
      </c>
      <c r="H217" s="40" t="s">
        <v>46</v>
      </c>
      <c r="I217" s="40">
        <f t="shared" si="33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32"/>
      <c r="C218" s="42"/>
      <c r="D218" s="47"/>
      <c r="E218" s="43"/>
      <c r="F218" s="49"/>
      <c r="G218" s="45"/>
      <c r="H218" s="46" t="s">
        <v>47</v>
      </c>
      <c r="I218" s="46">
        <f t="shared" si="33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90</v>
      </c>
      <c r="B219" s="32"/>
      <c r="C219" s="35"/>
      <c r="D219" s="47"/>
      <c r="E219" s="37">
        <v>0</v>
      </c>
      <c r="F219" s="48" t="s">
        <v>45</v>
      </c>
      <c r="G219" s="39">
        <f t="shared" si="40"/>
        <v>0</v>
      </c>
      <c r="H219" s="40" t="s">
        <v>46</v>
      </c>
      <c r="I219" s="40">
        <f t="shared" si="33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32"/>
      <c r="C220" s="42"/>
      <c r="D220" s="47"/>
      <c r="E220" s="43"/>
      <c r="F220" s="49"/>
      <c r="G220" s="45"/>
      <c r="H220" s="46" t="s">
        <v>47</v>
      </c>
      <c r="I220" s="46">
        <f t="shared" si="33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91</v>
      </c>
      <c r="B221" s="32"/>
      <c r="C221" s="35"/>
      <c r="D221" s="47"/>
      <c r="E221" s="37">
        <v>0</v>
      </c>
      <c r="F221" s="48" t="s">
        <v>45</v>
      </c>
      <c r="G221" s="39">
        <f t="shared" ref="G221:G225" si="41">E221+I221-I222</f>
        <v>0</v>
      </c>
      <c r="H221" s="40" t="s">
        <v>46</v>
      </c>
      <c r="I221" s="40">
        <f t="shared" si="33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32"/>
      <c r="C222" s="42"/>
      <c r="D222" s="47"/>
      <c r="E222" s="43"/>
      <c r="F222" s="49"/>
      <c r="G222" s="45"/>
      <c r="H222" s="46" t="s">
        <v>47</v>
      </c>
      <c r="I222" s="46">
        <f t="shared" si="33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92</v>
      </c>
      <c r="B223" s="125"/>
      <c r="C223" s="35"/>
      <c r="D223" s="47"/>
      <c r="E223" s="37">
        <v>0</v>
      </c>
      <c r="F223" s="48" t="s">
        <v>45</v>
      </c>
      <c r="G223" s="39">
        <f t="shared" si="41"/>
        <v>0</v>
      </c>
      <c r="H223" s="40" t="s">
        <v>46</v>
      </c>
      <c r="I223" s="40">
        <f t="shared" si="33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25"/>
      <c r="C224" s="42"/>
      <c r="D224" s="47"/>
      <c r="E224" s="43"/>
      <c r="F224" s="49"/>
      <c r="G224" s="45"/>
      <c r="H224" s="46" t="s">
        <v>47</v>
      </c>
      <c r="I224" s="46">
        <f t="shared" si="33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93</v>
      </c>
      <c r="B225" s="125"/>
      <c r="C225" s="35"/>
      <c r="D225" s="47"/>
      <c r="E225" s="37">
        <v>0</v>
      </c>
      <c r="F225" s="48" t="s">
        <v>45</v>
      </c>
      <c r="G225" s="39">
        <f t="shared" si="41"/>
        <v>0</v>
      </c>
      <c r="H225" s="40" t="s">
        <v>46</v>
      </c>
      <c r="I225" s="40">
        <f t="shared" si="33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125"/>
      <c r="C226" s="42"/>
      <c r="D226" s="47"/>
      <c r="E226" s="43"/>
      <c r="F226" s="49"/>
      <c r="G226" s="45"/>
      <c r="H226" s="46" t="s">
        <v>47</v>
      </c>
      <c r="I226" s="46">
        <f t="shared" si="33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94</v>
      </c>
      <c r="B227" s="125"/>
      <c r="C227" s="35"/>
      <c r="D227" s="47"/>
      <c r="E227" s="37">
        <v>0</v>
      </c>
      <c r="F227" s="48" t="s">
        <v>45</v>
      </c>
      <c r="G227" s="39">
        <f t="shared" ref="G227:G231" si="42">E227+I227-I228</f>
        <v>0</v>
      </c>
      <c r="H227" s="40" t="s">
        <v>46</v>
      </c>
      <c r="I227" s="40">
        <f t="shared" si="33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125"/>
      <c r="C228" s="42"/>
      <c r="D228" s="47"/>
      <c r="E228" s="43"/>
      <c r="F228" s="49"/>
      <c r="G228" s="45"/>
      <c r="H228" s="46" t="s">
        <v>47</v>
      </c>
      <c r="I228" s="46">
        <f t="shared" si="33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95</v>
      </c>
      <c r="B229" s="125"/>
      <c r="C229" s="35"/>
      <c r="D229" s="47"/>
      <c r="E229" s="37">
        <v>0</v>
      </c>
      <c r="F229" s="48" t="s">
        <v>45</v>
      </c>
      <c r="G229" s="39">
        <f t="shared" si="42"/>
        <v>0</v>
      </c>
      <c r="H229" s="40" t="s">
        <v>46</v>
      </c>
      <c r="I229" s="40">
        <f t="shared" si="33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125"/>
      <c r="C230" s="42"/>
      <c r="D230" s="47"/>
      <c r="E230" s="43"/>
      <c r="F230" s="49"/>
      <c r="G230" s="45"/>
      <c r="H230" s="46" t="s">
        <v>47</v>
      </c>
      <c r="I230" s="46">
        <f t="shared" si="33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96</v>
      </c>
      <c r="B231" s="32"/>
      <c r="C231" s="35"/>
      <c r="D231" s="47"/>
      <c r="E231" s="37">
        <v>0</v>
      </c>
      <c r="F231" s="48" t="s">
        <v>45</v>
      </c>
      <c r="G231" s="39">
        <f t="shared" si="42"/>
        <v>0</v>
      </c>
      <c r="H231" s="40" t="s">
        <v>46</v>
      </c>
      <c r="I231" s="40">
        <f t="shared" si="33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33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3" customFormat="1" ht="18.95" customHeight="1" spans="1:41">
      <c r="A233" s="33">
        <v>97</v>
      </c>
      <c r="B233" s="32"/>
      <c r="C233" s="35"/>
      <c r="D233" s="47"/>
      <c r="E233" s="37">
        <v>0</v>
      </c>
      <c r="F233" s="48" t="s">
        <v>45</v>
      </c>
      <c r="G233" s="39">
        <f t="shared" ref="G233:G237" si="43">E233+I233-I234</f>
        <v>0</v>
      </c>
      <c r="H233" s="40" t="s">
        <v>46</v>
      </c>
      <c r="I233" s="40">
        <f t="shared" si="33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</row>
    <row r="234" s="4" customFormat="1" ht="18.95" customHeight="1" spans="1:41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33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3" customFormat="1" ht="18.95" customHeight="1" spans="1:41">
      <c r="A235" s="33">
        <v>98</v>
      </c>
      <c r="B235" s="32"/>
      <c r="C235" s="35"/>
      <c r="D235" s="47"/>
      <c r="E235" s="37">
        <v>0</v>
      </c>
      <c r="F235" s="48" t="s">
        <v>45</v>
      </c>
      <c r="G235" s="39">
        <f t="shared" si="43"/>
        <v>0</v>
      </c>
      <c r="H235" s="40" t="s">
        <v>46</v>
      </c>
      <c r="I235" s="40">
        <f t="shared" si="33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</row>
    <row r="236" s="4" customFormat="1" ht="18.95" customHeight="1" spans="1:41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33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3" customFormat="1" ht="18.95" customHeight="1" spans="1:41">
      <c r="A237" s="33">
        <v>99</v>
      </c>
      <c r="B237" s="32"/>
      <c r="C237" s="35"/>
      <c r="D237" s="47"/>
      <c r="E237" s="37">
        <v>0</v>
      </c>
      <c r="F237" s="48" t="s">
        <v>45</v>
      </c>
      <c r="G237" s="39">
        <f t="shared" si="43"/>
        <v>0</v>
      </c>
      <c r="H237" s="40" t="s">
        <v>46</v>
      </c>
      <c r="I237" s="40">
        <f t="shared" si="33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</row>
    <row r="238" s="4" customFormat="1" ht="18.95" customHeight="1" spans="1:41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33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3" customFormat="1" ht="18.95" customHeight="1" spans="1:41">
      <c r="A239" s="33">
        <v>100</v>
      </c>
      <c r="B239" s="32"/>
      <c r="C239" s="35"/>
      <c r="D239" s="47"/>
      <c r="E239" s="37">
        <v>0</v>
      </c>
      <c r="F239" s="48" t="s">
        <v>45</v>
      </c>
      <c r="G239" s="39">
        <f>E239+I239-I240</f>
        <v>0</v>
      </c>
      <c r="H239" s="40" t="s">
        <v>46</v>
      </c>
      <c r="I239" s="40">
        <f t="shared" ref="I239:I242" si="44">SUM(J239:AO239)</f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</row>
    <row r="240" s="4" customFormat="1" ht="18.95" customHeight="1" spans="1:41">
      <c r="A240" s="41"/>
      <c r="B240" s="32"/>
      <c r="C240" s="42"/>
      <c r="D240" s="47"/>
      <c r="E240" s="43"/>
      <c r="F240" s="49"/>
      <c r="G240" s="45"/>
      <c r="H240" s="46" t="s">
        <v>47</v>
      </c>
      <c r="I240" s="46">
        <f t="shared" si="44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3" customFormat="1" ht="18.95" customHeight="1" spans="1:41">
      <c r="A241" s="33">
        <v>101</v>
      </c>
      <c r="B241" s="32"/>
      <c r="C241" s="35"/>
      <c r="D241" s="47"/>
      <c r="E241" s="37">
        <v>0</v>
      </c>
      <c r="F241" s="48" t="s">
        <v>45</v>
      </c>
      <c r="G241" s="39">
        <f>E241+I241-I242</f>
        <v>0</v>
      </c>
      <c r="H241" s="40" t="s">
        <v>46</v>
      </c>
      <c r="I241" s="40">
        <f t="shared" si="44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</row>
    <row r="242" s="4" customFormat="1" ht="18.95" customHeight="1" spans="1:41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44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</sheetData>
  <autoFilter ref="A4:AN242">
    <extLst/>
  </autoFilter>
  <mergeCells count="839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</mergeCells>
  <conditionalFormatting sqref="G5:G6">
    <cfRule type="cellIs" dxfId="0" priority="5" operator="greaterThan">
      <formula>#REF!</formula>
    </cfRule>
  </conditionalFormatting>
  <conditionalFormatting sqref="G11:G12">
    <cfRule type="cellIs" dxfId="0" priority="17" operator="greaterThan">
      <formula>#REF!</formula>
    </cfRule>
  </conditionalFormatting>
  <conditionalFormatting sqref="G13:G14">
    <cfRule type="cellIs" dxfId="0" priority="8" operator="greaterThan">
      <formula>#REF!</formula>
    </cfRule>
  </conditionalFormatting>
  <conditionalFormatting sqref="G15:G16">
    <cfRule type="cellIs" dxfId="0" priority="12" operator="greaterThan">
      <formula>#REF!</formula>
    </cfRule>
  </conditionalFormatting>
  <conditionalFormatting sqref="G17:G18">
    <cfRule type="cellIs" dxfId="0" priority="14" operator="greaterThan">
      <formula>#REF!</formula>
    </cfRule>
  </conditionalFormatting>
  <conditionalFormatting sqref="G19:G20">
    <cfRule type="cellIs" dxfId="0" priority="16" operator="greaterThan">
      <formula>#REF!</formula>
    </cfRule>
  </conditionalFormatting>
  <conditionalFormatting sqref="G23:G24">
    <cfRule type="cellIs" dxfId="0" priority="10" operator="greaterThan">
      <formula>#REF!</formula>
    </cfRule>
  </conditionalFormatting>
  <conditionalFormatting sqref="G25:G26">
    <cfRule type="cellIs" dxfId="0" priority="18" operator="greaterThan">
      <formula>#REF!</formula>
    </cfRule>
  </conditionalFormatting>
  <conditionalFormatting sqref="G27:G28">
    <cfRule type="cellIs" dxfId="0" priority="6" operator="greaterThan">
      <formula>#REF!</formula>
    </cfRule>
  </conditionalFormatting>
  <conditionalFormatting sqref="G29:G30">
    <cfRule type="cellIs" dxfId="0" priority="1" operator="greaterThan">
      <formula>#REF!</formula>
    </cfRule>
  </conditionalFormatting>
  <conditionalFormatting sqref="G31:G32">
    <cfRule type="cellIs" dxfId="0" priority="15" operator="greaterThan">
      <formula>#REF!</formula>
    </cfRule>
  </conditionalFormatting>
  <conditionalFormatting sqref="G33:G34">
    <cfRule type="cellIs" dxfId="0" priority="13" operator="greaterThan">
      <formula>#REF!</formula>
    </cfRule>
  </conditionalFormatting>
  <conditionalFormatting sqref="G37:G38">
    <cfRule type="cellIs" dxfId="0" priority="23" operator="greaterThan">
      <formula>#REF!</formula>
    </cfRule>
  </conditionalFormatting>
  <conditionalFormatting sqref="G39:G40">
    <cfRule type="cellIs" dxfId="0" priority="9" operator="greaterThan">
      <formula>#REF!</formula>
    </cfRule>
  </conditionalFormatting>
  <conditionalFormatting sqref="G45:G46">
    <cfRule type="cellIs" dxfId="0" priority="2" operator="greaterThan">
      <formula>#REF!</formula>
    </cfRule>
  </conditionalFormatting>
  <conditionalFormatting sqref="G47:G48">
    <cfRule type="cellIs" dxfId="0" priority="4" operator="greaterThan">
      <formula>#REF!</formula>
    </cfRule>
  </conditionalFormatting>
  <conditionalFormatting sqref="G51:G52">
    <cfRule type="cellIs" dxfId="0" priority="24" operator="greaterThan">
      <formula>#REF!</formula>
    </cfRule>
  </conditionalFormatting>
  <conditionalFormatting sqref="G59:G60">
    <cfRule type="cellIs" dxfId="0" priority="3" operator="greaterThan">
      <formula>#REF!</formula>
    </cfRule>
  </conditionalFormatting>
  <conditionalFormatting sqref="G61:G62">
    <cfRule type="cellIs" dxfId="0" priority="7" operator="greaterThan">
      <formula>#REF!</formula>
    </cfRule>
  </conditionalFormatting>
  <conditionalFormatting sqref="G73:G80">
    <cfRule type="cellIs" dxfId="0" priority="33" operator="greaterThan">
      <formula>#REF!</formula>
    </cfRule>
  </conditionalFormatting>
  <conditionalFormatting sqref="G85:G86">
    <cfRule type="cellIs" dxfId="0" priority="19" operator="greaterThan">
      <formula>#REF!</formula>
    </cfRule>
  </conditionalFormatting>
  <conditionalFormatting sqref="G91:G92">
    <cfRule type="cellIs" dxfId="0" priority="11" operator="greaterThan">
      <formula>#REF!</formula>
    </cfRule>
  </conditionalFormatting>
  <conditionalFormatting sqref="G107:G114">
    <cfRule type="cellIs" dxfId="0" priority="31" operator="greaterThan">
      <formula>#REF!</formula>
    </cfRule>
  </conditionalFormatting>
  <conditionalFormatting sqref="G115:G136">
    <cfRule type="cellIs" dxfId="0" priority="30" operator="greaterThan">
      <formula>#REF!</formula>
    </cfRule>
  </conditionalFormatting>
  <conditionalFormatting sqref="G137:G144">
    <cfRule type="cellIs" dxfId="0" priority="29" operator="greaterThan">
      <formula>#REF!</formula>
    </cfRule>
  </conditionalFormatting>
  <conditionalFormatting sqref="G145:G166">
    <cfRule type="cellIs" dxfId="0" priority="28" operator="greaterThan">
      <formula>#REF!</formula>
    </cfRule>
  </conditionalFormatting>
  <conditionalFormatting sqref="G167:G174">
    <cfRule type="cellIs" dxfId="0" priority="27" operator="greaterThan">
      <formula>#REF!</formula>
    </cfRule>
  </conditionalFormatting>
  <conditionalFormatting sqref="G175:G196">
    <cfRule type="cellIs" dxfId="0" priority="26" operator="greaterThan">
      <formula>#REF!</formula>
    </cfRule>
  </conditionalFormatting>
  <conditionalFormatting sqref="G197:G212">
    <cfRule type="cellIs" dxfId="0" priority="22" operator="greaterThan">
      <formula>#REF!</formula>
    </cfRule>
  </conditionalFormatting>
  <conditionalFormatting sqref="G213:G220">
    <cfRule type="cellIs" dxfId="0" priority="21" operator="greaterThan">
      <formula>#REF!</formula>
    </cfRule>
  </conditionalFormatting>
  <conditionalFormatting sqref="G221:G242">
    <cfRule type="cellIs" dxfId="0" priority="20" operator="greaterThan">
      <formula>#REF!</formula>
    </cfRule>
  </conditionalFormatting>
  <conditionalFormatting sqref="G7:G10 G21:G22 G35:G36">
    <cfRule type="cellIs" dxfId="0" priority="35" operator="greaterThan">
      <formula>#REF!</formula>
    </cfRule>
  </conditionalFormatting>
  <conditionalFormatting sqref="G41:G44 G53:G58 G63:G72 G49:G50">
    <cfRule type="cellIs" dxfId="0" priority="34" operator="greaterThan">
      <formula>#REF!</formula>
    </cfRule>
  </conditionalFormatting>
  <conditionalFormatting sqref="G81:G84 G87:G90 G93:G106">
    <cfRule type="cellIs" dxfId="0" priority="32" operator="greaterThan">
      <formula>#REF!</formula>
    </cfRule>
  </conditionalFormatting>
  <hyperlinks>
    <hyperlink ref="A1:I1" location="总汇!A1" display="密实螺套（AT定制）库存明细"/>
  </hyperlink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10"/>
  <sheetViews>
    <sheetView workbookViewId="0">
      <pane xSplit="9" ySplit="4" topLeftCell="AI381" activePane="bottomRight" state="frozen"/>
      <selection/>
      <selection pane="topRight"/>
      <selection pane="bottomLeft"/>
      <selection pane="bottomRight" activeCell="AL403" sqref="AL403"/>
    </sheetView>
  </sheetViews>
  <sheetFormatPr defaultColWidth="9" defaultRowHeight="18.75"/>
  <cols>
    <col min="1" max="1" width="5.96666666666667" style="1" customWidth="1"/>
    <col min="2" max="2" width="11.25" style="1" customWidth="1"/>
    <col min="3" max="3" width="25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565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517</v>
      </c>
      <c r="C5" s="35" t="s">
        <v>566</v>
      </c>
      <c r="D5" s="47" t="s">
        <v>44</v>
      </c>
      <c r="E5" s="37">
        <v>1919</v>
      </c>
      <c r="F5" s="48" t="s">
        <v>45</v>
      </c>
      <c r="G5" s="39">
        <f t="shared" ref="G5:G9" si="0">E5+I5-I6</f>
        <v>914</v>
      </c>
      <c r="H5" s="40" t="s">
        <v>46</v>
      </c>
      <c r="I5" s="40">
        <f t="shared" ref="I5:I13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1005</v>
      </c>
      <c r="J6" s="65"/>
      <c r="K6" s="65"/>
      <c r="L6" s="65">
        <v>1000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>
        <v>5</v>
      </c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517</v>
      </c>
      <c r="C7" s="35" t="s">
        <v>567</v>
      </c>
      <c r="D7" s="47" t="s">
        <v>44</v>
      </c>
      <c r="E7" s="37">
        <v>345</v>
      </c>
      <c r="F7" s="48" t="s">
        <v>45</v>
      </c>
      <c r="G7" s="39">
        <f t="shared" si="0"/>
        <v>85</v>
      </c>
      <c r="H7" s="40" t="s">
        <v>46</v>
      </c>
      <c r="I7" s="40">
        <f t="shared" si="1"/>
        <v>300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>
        <v>300</v>
      </c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560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>
        <v>500</v>
      </c>
      <c r="V8" s="65">
        <v>20</v>
      </c>
      <c r="W8" s="65"/>
      <c r="X8" s="65"/>
      <c r="Y8" s="65"/>
      <c r="Z8" s="65"/>
      <c r="AA8" s="65"/>
      <c r="AB8" s="65">
        <v>40</v>
      </c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517</v>
      </c>
      <c r="C9" s="35" t="s">
        <v>568</v>
      </c>
      <c r="D9" s="47" t="s">
        <v>44</v>
      </c>
      <c r="E9" s="37">
        <v>170</v>
      </c>
      <c r="F9" s="48" t="s">
        <v>45</v>
      </c>
      <c r="G9" s="39">
        <f t="shared" si="0"/>
        <v>170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517</v>
      </c>
      <c r="C11" s="35" t="s">
        <v>569</v>
      </c>
      <c r="D11" s="47" t="s">
        <v>44</v>
      </c>
      <c r="E11" s="37">
        <v>4834</v>
      </c>
      <c r="F11" s="48" t="s">
        <v>45</v>
      </c>
      <c r="G11" s="39">
        <f>E11+I11-I12</f>
        <v>4784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50</v>
      </c>
      <c r="J12" s="65"/>
      <c r="K12" s="65"/>
      <c r="L12" s="65"/>
      <c r="M12" s="65"/>
      <c r="N12" s="65">
        <v>20</v>
      </c>
      <c r="O12" s="65"/>
      <c r="P12" s="65"/>
      <c r="Q12" s="65"/>
      <c r="R12" s="65"/>
      <c r="S12" s="65"/>
      <c r="T12" s="65"/>
      <c r="U12" s="65">
        <v>30</v>
      </c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517</v>
      </c>
      <c r="C13" s="35" t="s">
        <v>570</v>
      </c>
      <c r="D13" s="47" t="s">
        <v>44</v>
      </c>
      <c r="E13" s="37">
        <v>860</v>
      </c>
      <c r="F13" s="48" t="s">
        <v>45</v>
      </c>
      <c r="G13" s="39">
        <f>E13+I13-I14</f>
        <v>338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ref="I14:I45" si="2">SUM(J14:AO14)</f>
        <v>522</v>
      </c>
      <c r="J14" s="65"/>
      <c r="K14" s="65"/>
      <c r="L14" s="65"/>
      <c r="M14" s="65"/>
      <c r="N14" s="65">
        <v>500</v>
      </c>
      <c r="O14" s="65"/>
      <c r="P14" s="65"/>
      <c r="Q14" s="65"/>
      <c r="R14" s="65"/>
      <c r="S14" s="65"/>
      <c r="T14" s="65"/>
      <c r="U14" s="65"/>
      <c r="V14" s="65">
        <v>22</v>
      </c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517</v>
      </c>
      <c r="C15" s="35" t="s">
        <v>571</v>
      </c>
      <c r="D15" s="47" t="s">
        <v>44</v>
      </c>
      <c r="E15" s="37">
        <v>2000</v>
      </c>
      <c r="F15" s="48" t="s">
        <v>45</v>
      </c>
      <c r="G15" s="39">
        <f t="shared" ref="G15:G19" si="3">E15+I15-I16</f>
        <v>2000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517</v>
      </c>
      <c r="C17" s="35" t="s">
        <v>572</v>
      </c>
      <c r="D17" s="47" t="s">
        <v>44</v>
      </c>
      <c r="E17" s="37">
        <v>589</v>
      </c>
      <c r="F17" s="48" t="s">
        <v>45</v>
      </c>
      <c r="G17" s="39">
        <f t="shared" si="3"/>
        <v>589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517</v>
      </c>
      <c r="C19" s="35" t="s">
        <v>365</v>
      </c>
      <c r="D19" s="47" t="s">
        <v>44</v>
      </c>
      <c r="E19" s="37">
        <v>140</v>
      </c>
      <c r="F19" s="48" t="s">
        <v>45</v>
      </c>
      <c r="G19" s="39">
        <f t="shared" si="3"/>
        <v>125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2"/>
        <v>15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>
        <v>15</v>
      </c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517</v>
      </c>
      <c r="C21" s="35" t="s">
        <v>573</v>
      </c>
      <c r="D21" s="47" t="s">
        <v>44</v>
      </c>
      <c r="E21" s="37">
        <v>795</v>
      </c>
      <c r="F21" s="48" t="s">
        <v>45</v>
      </c>
      <c r="G21" s="39">
        <f>E21+I21-I22</f>
        <v>695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2"/>
        <v>100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>
        <v>20</v>
      </c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>
        <v>80</v>
      </c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 t="s">
        <v>517</v>
      </c>
      <c r="C23" s="35" t="s">
        <v>574</v>
      </c>
      <c r="D23" s="47" t="s">
        <v>44</v>
      </c>
      <c r="E23" s="37">
        <v>75</v>
      </c>
      <c r="F23" s="48" t="s">
        <v>45</v>
      </c>
      <c r="G23" s="39">
        <f>E23+I23-I24</f>
        <v>75</v>
      </c>
      <c r="H23" s="40" t="s">
        <v>46</v>
      </c>
      <c r="I23" s="40">
        <f t="shared" si="2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2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11</v>
      </c>
      <c r="B25" s="32" t="s">
        <v>517</v>
      </c>
      <c r="C25" s="35" t="s">
        <v>575</v>
      </c>
      <c r="D25" s="47" t="s">
        <v>44</v>
      </c>
      <c r="E25" s="37">
        <v>360</v>
      </c>
      <c r="F25" s="48" t="s">
        <v>45</v>
      </c>
      <c r="G25" s="39">
        <f t="shared" ref="G25:G29" si="4">E25+I25-I26</f>
        <v>360</v>
      </c>
      <c r="H25" s="40" t="s">
        <v>46</v>
      </c>
      <c r="I25" s="40">
        <f t="shared" si="2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2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12</v>
      </c>
      <c r="B27" s="32" t="s">
        <v>517</v>
      </c>
      <c r="C27" s="35" t="s">
        <v>576</v>
      </c>
      <c r="D27" s="47" t="s">
        <v>44</v>
      </c>
      <c r="E27" s="37">
        <v>10173</v>
      </c>
      <c r="F27" s="48" t="s">
        <v>45</v>
      </c>
      <c r="G27" s="39">
        <f t="shared" si="4"/>
        <v>6353</v>
      </c>
      <c r="H27" s="40" t="s">
        <v>46</v>
      </c>
      <c r="I27" s="40">
        <f t="shared" si="2"/>
        <v>200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>
        <v>200</v>
      </c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2"/>
        <v>4020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>
        <v>20</v>
      </c>
      <c r="Z28" s="65"/>
      <c r="AA28" s="65">
        <v>2000</v>
      </c>
      <c r="AB28" s="65"/>
      <c r="AC28" s="65"/>
      <c r="AD28" s="65"/>
      <c r="AE28" s="65"/>
      <c r="AF28" s="65">
        <v>2000</v>
      </c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13</v>
      </c>
      <c r="B29" s="32" t="s">
        <v>517</v>
      </c>
      <c r="C29" s="35" t="s">
        <v>305</v>
      </c>
      <c r="D29" s="47" t="s">
        <v>44</v>
      </c>
      <c r="E29" s="37">
        <v>30095</v>
      </c>
      <c r="F29" s="48" t="s">
        <v>45</v>
      </c>
      <c r="G29" s="39">
        <f t="shared" si="4"/>
        <v>29965</v>
      </c>
      <c r="H29" s="40" t="s">
        <v>46</v>
      </c>
      <c r="I29" s="40">
        <f t="shared" si="2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2"/>
        <v>130</v>
      </c>
      <c r="J30" s="65"/>
      <c r="K30" s="65"/>
      <c r="L30" s="65"/>
      <c r="M30" s="65"/>
      <c r="N30" s="65">
        <v>40</v>
      </c>
      <c r="O30" s="65"/>
      <c r="P30" s="65"/>
      <c r="Q30" s="65"/>
      <c r="R30" s="65"/>
      <c r="S30" s="65"/>
      <c r="T30" s="65"/>
      <c r="U30" s="65">
        <v>80</v>
      </c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>
        <v>10</v>
      </c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14</v>
      </c>
      <c r="B31" s="32" t="s">
        <v>517</v>
      </c>
      <c r="C31" s="35" t="s">
        <v>304</v>
      </c>
      <c r="D31" s="47" t="s">
        <v>44</v>
      </c>
      <c r="E31" s="37">
        <v>5737</v>
      </c>
      <c r="F31" s="48" t="s">
        <v>45</v>
      </c>
      <c r="G31" s="39">
        <f t="shared" ref="G31:G35" si="5">E31+I31-I32</f>
        <v>5647</v>
      </c>
      <c r="H31" s="40" t="s">
        <v>46</v>
      </c>
      <c r="I31" s="40">
        <f t="shared" si="2"/>
        <v>5000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>
        <v>5000</v>
      </c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2"/>
        <v>5090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>
        <v>20</v>
      </c>
      <c r="Z32" s="65"/>
      <c r="AA32" s="65"/>
      <c r="AB32" s="65">
        <v>30</v>
      </c>
      <c r="AC32" s="65"/>
      <c r="AD32" s="65"/>
      <c r="AE32" s="65"/>
      <c r="AF32" s="65"/>
      <c r="AG32" s="65">
        <v>5000</v>
      </c>
      <c r="AH32" s="65"/>
      <c r="AI32" s="65">
        <v>40</v>
      </c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 t="s">
        <v>517</v>
      </c>
      <c r="C33" s="35" t="s">
        <v>306</v>
      </c>
      <c r="D33" s="47" t="s">
        <v>44</v>
      </c>
      <c r="E33" s="37">
        <v>7760</v>
      </c>
      <c r="F33" s="48" t="s">
        <v>45</v>
      </c>
      <c r="G33" s="39">
        <f t="shared" si="5"/>
        <v>7360</v>
      </c>
      <c r="H33" s="40" t="s">
        <v>46</v>
      </c>
      <c r="I33" s="40">
        <f t="shared" si="2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2"/>
        <v>400</v>
      </c>
      <c r="J34" s="65"/>
      <c r="K34" s="65"/>
      <c r="L34" s="65"/>
      <c r="M34" s="65"/>
      <c r="N34" s="65">
        <v>140</v>
      </c>
      <c r="O34" s="65"/>
      <c r="P34" s="65"/>
      <c r="Q34" s="65"/>
      <c r="R34" s="65"/>
      <c r="S34" s="65"/>
      <c r="T34" s="65"/>
      <c r="U34" s="65">
        <v>260</v>
      </c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16</v>
      </c>
      <c r="B35" s="32" t="s">
        <v>517</v>
      </c>
      <c r="C35" s="35" t="s">
        <v>307</v>
      </c>
      <c r="D35" s="47" t="s">
        <v>44</v>
      </c>
      <c r="E35" s="37">
        <v>33295</v>
      </c>
      <c r="F35" s="48" t="s">
        <v>45</v>
      </c>
      <c r="G35" s="39">
        <f t="shared" si="5"/>
        <v>32895</v>
      </c>
      <c r="H35" s="40" t="s">
        <v>46</v>
      </c>
      <c r="I35" s="40">
        <f t="shared" si="2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2"/>
        <v>400</v>
      </c>
      <c r="J36" s="65"/>
      <c r="K36" s="65"/>
      <c r="L36" s="65"/>
      <c r="M36" s="65"/>
      <c r="N36" s="65"/>
      <c r="O36" s="65"/>
      <c r="P36" s="65">
        <v>100</v>
      </c>
      <c r="Q36" s="65"/>
      <c r="R36" s="65"/>
      <c r="S36" s="65"/>
      <c r="T36" s="65"/>
      <c r="U36" s="65"/>
      <c r="V36" s="65"/>
      <c r="W36" s="65"/>
      <c r="X36" s="65"/>
      <c r="Y36" s="65">
        <v>100</v>
      </c>
      <c r="Z36" s="65"/>
      <c r="AA36" s="65"/>
      <c r="AB36" s="65">
        <v>100</v>
      </c>
      <c r="AC36" s="65">
        <v>100</v>
      </c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17</v>
      </c>
      <c r="B37" s="32" t="s">
        <v>517</v>
      </c>
      <c r="C37" s="35" t="s">
        <v>577</v>
      </c>
      <c r="D37" s="47" t="s">
        <v>44</v>
      </c>
      <c r="E37" s="37">
        <v>4947</v>
      </c>
      <c r="F37" s="48" t="s">
        <v>45</v>
      </c>
      <c r="G37" s="39">
        <f t="shared" ref="G37:G41" si="6">E37+I37-I38</f>
        <v>3507</v>
      </c>
      <c r="H37" s="40" t="s">
        <v>46</v>
      </c>
      <c r="I37" s="40">
        <f t="shared" si="2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2"/>
        <v>1440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>
        <v>1440</v>
      </c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18</v>
      </c>
      <c r="B39" s="32" t="s">
        <v>517</v>
      </c>
      <c r="C39" s="35" t="s">
        <v>578</v>
      </c>
      <c r="D39" s="47" t="s">
        <v>44</v>
      </c>
      <c r="E39" s="37">
        <v>8710</v>
      </c>
      <c r="F39" s="48" t="s">
        <v>45</v>
      </c>
      <c r="G39" s="39">
        <f t="shared" si="6"/>
        <v>8710</v>
      </c>
      <c r="H39" s="40" t="s">
        <v>46</v>
      </c>
      <c r="I39" s="40">
        <f t="shared" si="2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2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18.95" customHeight="1" spans="1:41">
      <c r="A41" s="33">
        <v>19</v>
      </c>
      <c r="B41" s="32" t="s">
        <v>517</v>
      </c>
      <c r="C41" s="35" t="s">
        <v>579</v>
      </c>
      <c r="D41" s="47" t="s">
        <v>44</v>
      </c>
      <c r="E41" s="37">
        <v>1540</v>
      </c>
      <c r="F41" s="48" t="s">
        <v>45</v>
      </c>
      <c r="G41" s="39">
        <f t="shared" si="6"/>
        <v>1335</v>
      </c>
      <c r="H41" s="40" t="s">
        <v>46</v>
      </c>
      <c r="I41" s="40">
        <f t="shared" si="2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2"/>
        <v>205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>
        <v>200</v>
      </c>
      <c r="Z42" s="65"/>
      <c r="AA42" s="65"/>
      <c r="AB42" s="65"/>
      <c r="AC42" s="65"/>
      <c r="AD42" s="65">
        <v>5</v>
      </c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32" t="s">
        <v>517</v>
      </c>
      <c r="C43" s="35" t="s">
        <v>580</v>
      </c>
      <c r="D43" s="47" t="s">
        <v>44</v>
      </c>
      <c r="E43" s="37">
        <v>258</v>
      </c>
      <c r="F43" s="48" t="s">
        <v>45</v>
      </c>
      <c r="G43" s="39">
        <f t="shared" ref="G43:G47" si="7">E43+I43-I44</f>
        <v>3548</v>
      </c>
      <c r="H43" s="40" t="s">
        <v>46</v>
      </c>
      <c r="I43" s="40">
        <f t="shared" si="2"/>
        <v>7000</v>
      </c>
      <c r="J43" s="67"/>
      <c r="K43" s="67"/>
      <c r="L43" s="67">
        <v>2000</v>
      </c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>
        <v>5000</v>
      </c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2"/>
        <v>3710</v>
      </c>
      <c r="J44" s="65"/>
      <c r="K44" s="65"/>
      <c r="L44" s="65">
        <v>300</v>
      </c>
      <c r="M44" s="65"/>
      <c r="N44" s="65">
        <v>60</v>
      </c>
      <c r="O44" s="65"/>
      <c r="P44" s="65"/>
      <c r="Q44" s="65"/>
      <c r="R44" s="65"/>
      <c r="S44" s="65"/>
      <c r="T44" s="65"/>
      <c r="U44" s="65"/>
      <c r="V44" s="65">
        <v>50</v>
      </c>
      <c r="W44" s="65"/>
      <c r="X44" s="65"/>
      <c r="Y44" s="65"/>
      <c r="Z44" s="65"/>
      <c r="AA44" s="65"/>
      <c r="AB44" s="65">
        <v>2700</v>
      </c>
      <c r="AC44" s="65"/>
      <c r="AD44" s="65"/>
      <c r="AE44" s="65"/>
      <c r="AF44" s="65"/>
      <c r="AG44" s="65"/>
      <c r="AH44" s="65"/>
      <c r="AI44" s="65">
        <v>600</v>
      </c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21</v>
      </c>
      <c r="B45" s="32" t="s">
        <v>517</v>
      </c>
      <c r="C45" s="35" t="s">
        <v>581</v>
      </c>
      <c r="D45" s="47" t="s">
        <v>44</v>
      </c>
      <c r="E45" s="37">
        <v>581</v>
      </c>
      <c r="F45" s="48" t="s">
        <v>45</v>
      </c>
      <c r="G45" s="39">
        <f t="shared" si="7"/>
        <v>7541</v>
      </c>
      <c r="H45" s="40" t="s">
        <v>46</v>
      </c>
      <c r="I45" s="40">
        <f t="shared" si="2"/>
        <v>8000</v>
      </c>
      <c r="J45" s="67"/>
      <c r="K45" s="67"/>
      <c r="L45" s="67"/>
      <c r="M45" s="67"/>
      <c r="N45" s="67"/>
      <c r="O45" s="67"/>
      <c r="P45" s="67"/>
      <c r="Q45" s="67">
        <v>8000</v>
      </c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ref="I46:I54" si="8">SUM(J46:AO46)</f>
        <v>1040</v>
      </c>
      <c r="J46" s="65"/>
      <c r="K46" s="65"/>
      <c r="L46" s="65"/>
      <c r="M46" s="65"/>
      <c r="N46" s="65">
        <v>40</v>
      </c>
      <c r="O46" s="65"/>
      <c r="P46" s="65"/>
      <c r="Q46" s="65">
        <v>1000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22</v>
      </c>
      <c r="B47" s="32" t="s">
        <v>517</v>
      </c>
      <c r="C47" s="35" t="s">
        <v>582</v>
      </c>
      <c r="D47" s="47" t="s">
        <v>44</v>
      </c>
      <c r="E47" s="37">
        <v>4222</v>
      </c>
      <c r="F47" s="48" t="s">
        <v>45</v>
      </c>
      <c r="G47" s="39">
        <f t="shared" si="7"/>
        <v>4022</v>
      </c>
      <c r="H47" s="40" t="s">
        <v>46</v>
      </c>
      <c r="I47" s="40">
        <f t="shared" si="8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8"/>
        <v>200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>
        <v>200</v>
      </c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23</v>
      </c>
      <c r="B49" s="32" t="s">
        <v>517</v>
      </c>
      <c r="C49" s="35" t="s">
        <v>583</v>
      </c>
      <c r="D49" s="47" t="s">
        <v>44</v>
      </c>
      <c r="E49" s="37">
        <v>23</v>
      </c>
      <c r="F49" s="48" t="s">
        <v>45</v>
      </c>
      <c r="G49" s="39">
        <f t="shared" ref="G49:G53" si="9">E49+I49-I50</f>
        <v>23</v>
      </c>
      <c r="H49" s="40" t="s">
        <v>46</v>
      </c>
      <c r="I49" s="40">
        <f t="shared" si="8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8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24</v>
      </c>
      <c r="B51" s="32" t="s">
        <v>517</v>
      </c>
      <c r="C51" s="35" t="s">
        <v>584</v>
      </c>
      <c r="D51" s="47" t="s">
        <v>44</v>
      </c>
      <c r="E51" s="37">
        <v>245</v>
      </c>
      <c r="F51" s="48" t="s">
        <v>45</v>
      </c>
      <c r="G51" s="39">
        <f t="shared" si="9"/>
        <v>245</v>
      </c>
      <c r="H51" s="40" t="s">
        <v>46</v>
      </c>
      <c r="I51" s="40">
        <f t="shared" si="8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8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25</v>
      </c>
      <c r="B53" s="32" t="s">
        <v>517</v>
      </c>
      <c r="C53" s="35" t="s">
        <v>585</v>
      </c>
      <c r="D53" s="133">
        <v>1215</v>
      </c>
      <c r="E53" s="37">
        <v>50</v>
      </c>
      <c r="F53" s="48" t="s">
        <v>45</v>
      </c>
      <c r="G53" s="39">
        <f t="shared" si="9"/>
        <v>50</v>
      </c>
      <c r="H53" s="40" t="s">
        <v>46</v>
      </c>
      <c r="I53" s="40">
        <f t="shared" si="8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133"/>
      <c r="E54" s="43"/>
      <c r="F54" s="49"/>
      <c r="G54" s="45"/>
      <c r="H54" s="46" t="s">
        <v>47</v>
      </c>
      <c r="I54" s="46">
        <f t="shared" si="8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32" t="s">
        <v>517</v>
      </c>
      <c r="C55" s="35" t="s">
        <v>586</v>
      </c>
      <c r="D55" s="47" t="s">
        <v>44</v>
      </c>
      <c r="E55" s="37">
        <v>55</v>
      </c>
      <c r="F55" s="48" t="s">
        <v>45</v>
      </c>
      <c r="G55" s="39">
        <f>E55+I55-I56</f>
        <v>8325</v>
      </c>
      <c r="H55" s="40" t="s">
        <v>46</v>
      </c>
      <c r="I55" s="40">
        <f t="shared" ref="I55:I58" si="10">SUM(J55:AO55)</f>
        <v>18795</v>
      </c>
      <c r="J55" s="67"/>
      <c r="K55" s="67"/>
      <c r="L55" s="67"/>
      <c r="M55" s="67"/>
      <c r="N55" s="67"/>
      <c r="O55" s="67"/>
      <c r="P55" s="67">
        <v>1000</v>
      </c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>
        <v>5805</v>
      </c>
      <c r="AC55" s="67"/>
      <c r="AD55" s="67"/>
      <c r="AE55" s="67"/>
      <c r="AF55" s="67"/>
      <c r="AG55" s="67"/>
      <c r="AH55" s="67"/>
      <c r="AI55" s="67">
        <v>11990</v>
      </c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0"/>
        <v>10525</v>
      </c>
      <c r="J56" s="65"/>
      <c r="K56" s="65"/>
      <c r="L56" s="65"/>
      <c r="M56" s="65"/>
      <c r="N56" s="65">
        <v>5</v>
      </c>
      <c r="O56" s="65"/>
      <c r="P56" s="65">
        <v>140</v>
      </c>
      <c r="Q56" s="65"/>
      <c r="R56" s="65"/>
      <c r="S56" s="65"/>
      <c r="T56" s="65"/>
      <c r="U56" s="65">
        <v>80</v>
      </c>
      <c r="V56" s="65"/>
      <c r="W56" s="65"/>
      <c r="X56" s="65">
        <v>500</v>
      </c>
      <c r="Y56" s="65"/>
      <c r="Z56" s="65"/>
      <c r="AA56" s="65"/>
      <c r="AB56" s="65">
        <v>1100</v>
      </c>
      <c r="AC56" s="65">
        <v>500</v>
      </c>
      <c r="AD56" s="65"/>
      <c r="AE56" s="65"/>
      <c r="AF56" s="65"/>
      <c r="AG56" s="65"/>
      <c r="AH56" s="65"/>
      <c r="AI56" s="65">
        <v>8200</v>
      </c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25</v>
      </c>
      <c r="B57" s="32" t="s">
        <v>517</v>
      </c>
      <c r="C57" s="35" t="s">
        <v>586</v>
      </c>
      <c r="D57" s="133" t="s">
        <v>55</v>
      </c>
      <c r="E57" s="37">
        <v>0</v>
      </c>
      <c r="F57" s="48" t="s">
        <v>45</v>
      </c>
      <c r="G57" s="39">
        <f>E57+I57-I58</f>
        <v>100</v>
      </c>
      <c r="H57" s="40" t="s">
        <v>46</v>
      </c>
      <c r="I57" s="40">
        <f t="shared" si="10"/>
        <v>1115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>
        <v>1115</v>
      </c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133"/>
      <c r="E58" s="43"/>
      <c r="F58" s="49"/>
      <c r="G58" s="45"/>
      <c r="H58" s="46" t="s">
        <v>47</v>
      </c>
      <c r="I58" s="46">
        <f t="shared" si="10"/>
        <v>1015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>
        <v>1015</v>
      </c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26</v>
      </c>
      <c r="B59" s="32" t="s">
        <v>517</v>
      </c>
      <c r="C59" s="35" t="s">
        <v>587</v>
      </c>
      <c r="D59" s="47" t="s">
        <v>44</v>
      </c>
      <c r="E59" s="37">
        <v>25979</v>
      </c>
      <c r="F59" s="48" t="s">
        <v>45</v>
      </c>
      <c r="G59" s="39">
        <f>E59+I59-I60</f>
        <v>25762</v>
      </c>
      <c r="H59" s="40" t="s">
        <v>46</v>
      </c>
      <c r="I59" s="40">
        <f t="shared" ref="I59:I91" si="11">SUM(J59:AO59)</f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1"/>
        <v>217</v>
      </c>
      <c r="J60" s="65"/>
      <c r="K60" s="65"/>
      <c r="L60" s="65"/>
      <c r="M60" s="65"/>
      <c r="N60" s="65"/>
      <c r="O60" s="65"/>
      <c r="P60" s="65"/>
      <c r="Q60" s="65"/>
      <c r="R60" s="65">
        <v>200</v>
      </c>
      <c r="S60" s="65"/>
      <c r="T60" s="65"/>
      <c r="U60" s="65"/>
      <c r="V60" s="65"/>
      <c r="W60" s="65"/>
      <c r="X60" s="65"/>
      <c r="Y60" s="65">
        <v>17</v>
      </c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27</v>
      </c>
      <c r="B61" s="32" t="s">
        <v>517</v>
      </c>
      <c r="C61" s="35" t="s">
        <v>588</v>
      </c>
      <c r="D61" s="47" t="s">
        <v>44</v>
      </c>
      <c r="E61" s="37">
        <v>27298</v>
      </c>
      <c r="F61" s="48" t="s">
        <v>45</v>
      </c>
      <c r="G61" s="39">
        <f>E61+I61-I62</f>
        <v>12858</v>
      </c>
      <c r="H61" s="40" t="s">
        <v>46</v>
      </c>
      <c r="I61" s="40">
        <f t="shared" si="11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1"/>
        <v>14440</v>
      </c>
      <c r="J62" s="65"/>
      <c r="K62" s="65"/>
      <c r="L62" s="65"/>
      <c r="M62" s="65"/>
      <c r="N62" s="65"/>
      <c r="O62" s="65"/>
      <c r="P62" s="65"/>
      <c r="Q62" s="65">
        <v>300</v>
      </c>
      <c r="R62" s="65"/>
      <c r="S62" s="65"/>
      <c r="T62" s="65"/>
      <c r="U62" s="65">
        <v>30</v>
      </c>
      <c r="V62" s="65"/>
      <c r="W62" s="65"/>
      <c r="X62" s="65"/>
      <c r="Y62" s="65">
        <v>4000</v>
      </c>
      <c r="Z62" s="65"/>
      <c r="AA62" s="65">
        <v>4700</v>
      </c>
      <c r="AB62" s="65">
        <v>80</v>
      </c>
      <c r="AC62" s="65">
        <v>300</v>
      </c>
      <c r="AD62" s="65"/>
      <c r="AE62" s="65"/>
      <c r="AF62" s="65"/>
      <c r="AG62" s="65"/>
      <c r="AH62" s="65"/>
      <c r="AI62" s="65">
        <f>30+2000</f>
        <v>2030</v>
      </c>
      <c r="AJ62" s="65">
        <v>3000</v>
      </c>
      <c r="AK62" s="65"/>
      <c r="AL62" s="65"/>
      <c r="AM62" s="65"/>
      <c r="AN62" s="65"/>
      <c r="AO62" s="65"/>
    </row>
    <row r="63" s="91" customFormat="1" ht="18.95" customHeight="1" spans="1:44">
      <c r="A63" s="33">
        <v>28</v>
      </c>
      <c r="B63" s="32" t="s">
        <v>517</v>
      </c>
      <c r="C63" s="35" t="s">
        <v>588</v>
      </c>
      <c r="D63" s="133" t="s">
        <v>66</v>
      </c>
      <c r="E63" s="37">
        <v>34630</v>
      </c>
      <c r="F63" s="48" t="s">
        <v>45</v>
      </c>
      <c r="G63" s="39">
        <f t="shared" ref="G63:G67" si="12">E63+I63-I64</f>
        <v>34630</v>
      </c>
      <c r="H63" s="40" t="s">
        <v>46</v>
      </c>
      <c r="I63" s="40">
        <f t="shared" si="11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32"/>
      <c r="C64" s="42"/>
      <c r="D64" s="133"/>
      <c r="E64" s="43"/>
      <c r="F64" s="49"/>
      <c r="G64" s="45"/>
      <c r="H64" s="46" t="s">
        <v>47</v>
      </c>
      <c r="I64" s="46">
        <f t="shared" si="11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29</v>
      </c>
      <c r="B65" s="32" t="s">
        <v>517</v>
      </c>
      <c r="C65" s="35" t="s">
        <v>589</v>
      </c>
      <c r="D65" s="47" t="s">
        <v>44</v>
      </c>
      <c r="E65" s="37">
        <v>20315</v>
      </c>
      <c r="F65" s="48" t="s">
        <v>45</v>
      </c>
      <c r="G65" s="39">
        <f t="shared" si="12"/>
        <v>20315</v>
      </c>
      <c r="H65" s="40" t="s">
        <v>46</v>
      </c>
      <c r="I65" s="40">
        <f t="shared" si="11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1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30</v>
      </c>
      <c r="B67" s="32" t="s">
        <v>517</v>
      </c>
      <c r="C67" s="35" t="s">
        <v>590</v>
      </c>
      <c r="D67" s="47" t="s">
        <v>44</v>
      </c>
      <c r="E67" s="37">
        <v>26874</v>
      </c>
      <c r="F67" s="48" t="s">
        <v>45</v>
      </c>
      <c r="G67" s="39">
        <f t="shared" si="12"/>
        <v>25869</v>
      </c>
      <c r="H67" s="40" t="s">
        <v>46</v>
      </c>
      <c r="I67" s="40">
        <f t="shared" si="11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1"/>
        <v>1005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>
        <v>600</v>
      </c>
      <c r="V68" s="65"/>
      <c r="W68" s="65"/>
      <c r="X68" s="65"/>
      <c r="Y68" s="65"/>
      <c r="Z68" s="65"/>
      <c r="AA68" s="65"/>
      <c r="AB68" s="65"/>
      <c r="AC68" s="65"/>
      <c r="AD68" s="65">
        <v>5</v>
      </c>
      <c r="AE68" s="65"/>
      <c r="AF68" s="65"/>
      <c r="AG68" s="65"/>
      <c r="AH68" s="65"/>
      <c r="AI68" s="65"/>
      <c r="AJ68" s="65"/>
      <c r="AK68" s="65"/>
      <c r="AL68" s="65">
        <v>400</v>
      </c>
      <c r="AM68" s="65"/>
      <c r="AN68" s="65"/>
      <c r="AO68" s="65"/>
    </row>
    <row r="69" s="91" customFormat="1" ht="18.95" customHeight="1" spans="1:44">
      <c r="A69" s="33">
        <v>31</v>
      </c>
      <c r="B69" s="32" t="s">
        <v>591</v>
      </c>
      <c r="C69" s="35" t="s">
        <v>592</v>
      </c>
      <c r="D69" s="47" t="s">
        <v>67</v>
      </c>
      <c r="E69" s="37">
        <v>33</v>
      </c>
      <c r="F69" s="48" t="s">
        <v>45</v>
      </c>
      <c r="G69" s="39">
        <f>E69+I69-I70</f>
        <v>33</v>
      </c>
      <c r="H69" s="40" t="s">
        <v>46</v>
      </c>
      <c r="I69" s="40">
        <f t="shared" si="11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1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32</v>
      </c>
      <c r="B71" s="32" t="s">
        <v>517</v>
      </c>
      <c r="C71" s="35" t="s">
        <v>593</v>
      </c>
      <c r="D71" s="47" t="s">
        <v>44</v>
      </c>
      <c r="E71" s="37">
        <v>740</v>
      </c>
      <c r="F71" s="48" t="s">
        <v>45</v>
      </c>
      <c r="G71" s="39">
        <f>E71+I71-I72</f>
        <v>700</v>
      </c>
      <c r="H71" s="40" t="s">
        <v>46</v>
      </c>
      <c r="I71" s="40">
        <f t="shared" si="11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1"/>
        <v>40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>
        <v>40</v>
      </c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33</v>
      </c>
      <c r="B73" s="32" t="s">
        <v>517</v>
      </c>
      <c r="C73" s="35" t="s">
        <v>594</v>
      </c>
      <c r="D73" s="47" t="s">
        <v>44</v>
      </c>
      <c r="E73" s="37">
        <v>41068</v>
      </c>
      <c r="F73" s="48" t="s">
        <v>45</v>
      </c>
      <c r="G73" s="39">
        <f t="shared" ref="G73:G77" si="13">E73+I73-I74</f>
        <v>34929</v>
      </c>
      <c r="H73" s="40" t="s">
        <v>46</v>
      </c>
      <c r="I73" s="40">
        <f t="shared" si="11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1"/>
        <v>6139</v>
      </c>
      <c r="J74" s="65"/>
      <c r="K74" s="65"/>
      <c r="L74" s="65"/>
      <c r="M74" s="65"/>
      <c r="N74" s="65"/>
      <c r="O74" s="65">
        <v>50</v>
      </c>
      <c r="P74" s="65">
        <v>115</v>
      </c>
      <c r="Q74" s="65"/>
      <c r="R74" s="65">
        <v>4</v>
      </c>
      <c r="S74" s="65"/>
      <c r="T74" s="65"/>
      <c r="U74" s="65">
        <v>60</v>
      </c>
      <c r="V74" s="65"/>
      <c r="W74" s="65">
        <v>100</v>
      </c>
      <c r="X74" s="65">
        <v>450</v>
      </c>
      <c r="Y74" s="65">
        <v>100</v>
      </c>
      <c r="Z74" s="65">
        <v>300</v>
      </c>
      <c r="AA74" s="65">
        <v>4700</v>
      </c>
      <c r="AB74" s="65">
        <v>160</v>
      </c>
      <c r="AC74" s="65">
        <v>100</v>
      </c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3" customFormat="1" ht="18.95" customHeight="1" spans="1:41">
      <c r="A75" s="33">
        <v>34</v>
      </c>
      <c r="B75" s="32" t="s">
        <v>517</v>
      </c>
      <c r="C75" s="35" t="s">
        <v>595</v>
      </c>
      <c r="D75" s="47" t="s">
        <v>44</v>
      </c>
      <c r="E75" s="37">
        <v>21857</v>
      </c>
      <c r="F75" s="48" t="s">
        <v>45</v>
      </c>
      <c r="G75" s="39">
        <f t="shared" si="13"/>
        <v>20117</v>
      </c>
      <c r="H75" s="40" t="s">
        <v>46</v>
      </c>
      <c r="I75" s="40">
        <f t="shared" si="11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1"/>
        <v>1740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>
        <v>200</v>
      </c>
      <c r="Z76" s="65"/>
      <c r="AA76" s="65"/>
      <c r="AB76" s="65"/>
      <c r="AC76" s="65"/>
      <c r="AD76" s="65"/>
      <c r="AE76" s="65"/>
      <c r="AF76" s="65">
        <v>1440</v>
      </c>
      <c r="AG76" s="65"/>
      <c r="AH76" s="65"/>
      <c r="AI76" s="65">
        <v>100</v>
      </c>
      <c r="AJ76" s="65"/>
      <c r="AK76" s="65"/>
      <c r="AL76" s="65"/>
      <c r="AM76" s="65"/>
      <c r="AN76" s="65"/>
      <c r="AO76" s="65"/>
    </row>
    <row r="77" s="3" customFormat="1" ht="18.95" customHeight="1" spans="1:41">
      <c r="A77" s="33">
        <v>35</v>
      </c>
      <c r="B77" s="32" t="s">
        <v>517</v>
      </c>
      <c r="C77" s="35" t="s">
        <v>596</v>
      </c>
      <c r="D77" s="47" t="s">
        <v>44</v>
      </c>
      <c r="E77" s="37">
        <v>397</v>
      </c>
      <c r="F77" s="48" t="s">
        <v>45</v>
      </c>
      <c r="G77" s="39">
        <f t="shared" si="13"/>
        <v>307</v>
      </c>
      <c r="H77" s="40" t="s">
        <v>46</v>
      </c>
      <c r="I77" s="40">
        <f t="shared" si="11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1"/>
        <v>90</v>
      </c>
      <c r="J78" s="65"/>
      <c r="K78" s="65"/>
      <c r="L78" s="65"/>
      <c r="M78" s="65"/>
      <c r="N78" s="65">
        <v>40</v>
      </c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>
        <v>50</v>
      </c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3" customFormat="1" ht="18.95" customHeight="1" spans="1:41">
      <c r="A79" s="33">
        <v>36</v>
      </c>
      <c r="B79" s="32" t="s">
        <v>517</v>
      </c>
      <c r="C79" s="35" t="s">
        <v>597</v>
      </c>
      <c r="D79" s="47" t="s">
        <v>44</v>
      </c>
      <c r="E79" s="37">
        <v>2837</v>
      </c>
      <c r="F79" s="48" t="s">
        <v>45</v>
      </c>
      <c r="G79" s="39">
        <f t="shared" ref="G79:G83" si="14">E79+I79-I80</f>
        <v>2837</v>
      </c>
      <c r="H79" s="40" t="s">
        <v>46</v>
      </c>
      <c r="I79" s="40">
        <f t="shared" si="11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1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3" customFormat="1" ht="18.95" customHeight="1" spans="1:41">
      <c r="A81" s="33">
        <v>37</v>
      </c>
      <c r="B81" s="32" t="s">
        <v>517</v>
      </c>
      <c r="C81" s="35" t="s">
        <v>598</v>
      </c>
      <c r="D81" s="47" t="s">
        <v>44</v>
      </c>
      <c r="E81" s="37">
        <v>580</v>
      </c>
      <c r="F81" s="48" t="s">
        <v>45</v>
      </c>
      <c r="G81" s="39">
        <f t="shared" si="14"/>
        <v>295</v>
      </c>
      <c r="H81" s="40" t="s">
        <v>46</v>
      </c>
      <c r="I81" s="40">
        <f t="shared" si="11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1"/>
        <v>285</v>
      </c>
      <c r="J82" s="65"/>
      <c r="K82" s="65"/>
      <c r="L82" s="65"/>
      <c r="M82" s="65"/>
      <c r="N82" s="65">
        <v>40</v>
      </c>
      <c r="O82" s="65"/>
      <c r="P82" s="65"/>
      <c r="Q82" s="65"/>
      <c r="R82" s="65"/>
      <c r="S82" s="65"/>
      <c r="T82" s="65"/>
      <c r="U82" s="65">
        <v>20</v>
      </c>
      <c r="V82" s="65"/>
      <c r="W82" s="65"/>
      <c r="X82" s="65"/>
      <c r="Y82" s="65">
        <v>200</v>
      </c>
      <c r="Z82" s="65"/>
      <c r="AA82" s="65"/>
      <c r="AB82" s="65">
        <v>10</v>
      </c>
      <c r="AC82" s="65"/>
      <c r="AD82" s="65"/>
      <c r="AE82" s="65"/>
      <c r="AF82" s="65"/>
      <c r="AG82" s="65"/>
      <c r="AH82" s="65"/>
      <c r="AI82" s="65">
        <v>15</v>
      </c>
      <c r="AJ82" s="65"/>
      <c r="AK82" s="65"/>
      <c r="AL82" s="65"/>
      <c r="AM82" s="65"/>
      <c r="AN82" s="65"/>
      <c r="AO82" s="65"/>
    </row>
    <row r="83" s="3" customFormat="1" ht="18.95" customHeight="1" spans="1:41">
      <c r="A83" s="33">
        <v>38</v>
      </c>
      <c r="B83" s="32" t="s">
        <v>517</v>
      </c>
      <c r="C83" s="35" t="s">
        <v>599</v>
      </c>
      <c r="D83" s="47" t="s">
        <v>44</v>
      </c>
      <c r="E83" s="37">
        <v>24437</v>
      </c>
      <c r="F83" s="48" t="s">
        <v>45</v>
      </c>
      <c r="G83" s="39">
        <f t="shared" si="14"/>
        <v>24437</v>
      </c>
      <c r="H83" s="40" t="s">
        <v>46</v>
      </c>
      <c r="I83" s="40">
        <f t="shared" si="11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1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39</v>
      </c>
      <c r="B85" s="32" t="s">
        <v>517</v>
      </c>
      <c r="C85" s="35" t="s">
        <v>331</v>
      </c>
      <c r="D85" s="47" t="s">
        <v>44</v>
      </c>
      <c r="E85" s="37">
        <v>38859</v>
      </c>
      <c r="F85" s="48" t="s">
        <v>45</v>
      </c>
      <c r="G85" s="39">
        <f t="shared" ref="G85:G89" si="15">E85+I85-I86</f>
        <v>37789</v>
      </c>
      <c r="H85" s="40" t="s">
        <v>46</v>
      </c>
      <c r="I85" s="40">
        <f t="shared" si="11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1"/>
        <v>1070</v>
      </c>
      <c r="J86" s="65"/>
      <c r="K86" s="65"/>
      <c r="L86" s="65"/>
      <c r="M86" s="65"/>
      <c r="N86" s="65">
        <v>80</v>
      </c>
      <c r="O86" s="65"/>
      <c r="P86" s="65">
        <v>50</v>
      </c>
      <c r="Q86" s="65"/>
      <c r="R86" s="65"/>
      <c r="S86" s="65"/>
      <c r="T86" s="65"/>
      <c r="U86" s="65">
        <v>40</v>
      </c>
      <c r="V86" s="65"/>
      <c r="W86" s="65"/>
      <c r="X86" s="65"/>
      <c r="Y86" s="65"/>
      <c r="Z86" s="65"/>
      <c r="AA86" s="65"/>
      <c r="AB86" s="65"/>
      <c r="AC86" s="65">
        <v>500</v>
      </c>
      <c r="AD86" s="65"/>
      <c r="AE86" s="65"/>
      <c r="AF86" s="65">
        <v>400</v>
      </c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40</v>
      </c>
      <c r="B87" s="32" t="s">
        <v>517</v>
      </c>
      <c r="C87" s="35" t="s">
        <v>332</v>
      </c>
      <c r="D87" s="47" t="s">
        <v>44</v>
      </c>
      <c r="E87" s="37">
        <v>18626</v>
      </c>
      <c r="F87" s="48" t="s">
        <v>45</v>
      </c>
      <c r="G87" s="39">
        <f t="shared" si="15"/>
        <v>18526</v>
      </c>
      <c r="H87" s="40" t="s">
        <v>46</v>
      </c>
      <c r="I87" s="40">
        <f t="shared" si="11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1"/>
        <v>100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>
        <v>100</v>
      </c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41</v>
      </c>
      <c r="B89" s="32" t="s">
        <v>517</v>
      </c>
      <c r="C89" s="35" t="s">
        <v>600</v>
      </c>
      <c r="D89" s="47" t="s">
        <v>44</v>
      </c>
      <c r="E89" s="37">
        <v>1017</v>
      </c>
      <c r="F89" s="48" t="s">
        <v>45</v>
      </c>
      <c r="G89" s="39">
        <f t="shared" si="15"/>
        <v>777</v>
      </c>
      <c r="H89" s="40" t="s">
        <v>46</v>
      </c>
      <c r="I89" s="40">
        <f t="shared" si="11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1"/>
        <v>240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>
        <v>200</v>
      </c>
      <c r="Z90" s="65"/>
      <c r="AA90" s="65"/>
      <c r="AB90" s="65">
        <v>40</v>
      </c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42</v>
      </c>
      <c r="B91" s="32" t="s">
        <v>517</v>
      </c>
      <c r="C91" s="35" t="s">
        <v>601</v>
      </c>
      <c r="D91" s="47" t="s">
        <v>44</v>
      </c>
      <c r="E91" s="37">
        <v>25</v>
      </c>
      <c r="F91" s="48" t="s">
        <v>45</v>
      </c>
      <c r="G91" s="39">
        <f t="shared" ref="G91:G95" si="16">E91+I91-I92</f>
        <v>1005</v>
      </c>
      <c r="H91" s="40" t="s">
        <v>46</v>
      </c>
      <c r="I91" s="40">
        <f t="shared" si="11"/>
        <v>1000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>
        <v>1000</v>
      </c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ref="I92:I98" si="17">SUM(J92:AO92)</f>
        <v>20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>
        <v>20</v>
      </c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43</v>
      </c>
      <c r="B93" s="32" t="s">
        <v>528</v>
      </c>
      <c r="C93" s="35" t="s">
        <v>602</v>
      </c>
      <c r="D93" s="47" t="s">
        <v>44</v>
      </c>
      <c r="E93" s="37">
        <v>23</v>
      </c>
      <c r="F93" s="48" t="s">
        <v>45</v>
      </c>
      <c r="G93" s="39">
        <f t="shared" si="16"/>
        <v>23</v>
      </c>
      <c r="H93" s="40" t="s">
        <v>46</v>
      </c>
      <c r="I93" s="40">
        <f t="shared" si="17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7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44</v>
      </c>
      <c r="B95" s="32" t="s">
        <v>528</v>
      </c>
      <c r="C95" s="35" t="s">
        <v>600</v>
      </c>
      <c r="D95" s="47" t="s">
        <v>44</v>
      </c>
      <c r="E95" s="37">
        <v>27</v>
      </c>
      <c r="F95" s="48" t="s">
        <v>45</v>
      </c>
      <c r="G95" s="39">
        <f t="shared" si="16"/>
        <v>27</v>
      </c>
      <c r="H95" s="40" t="s">
        <v>46</v>
      </c>
      <c r="I95" s="40">
        <f t="shared" si="17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7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45</v>
      </c>
      <c r="B97" s="32" t="s">
        <v>517</v>
      </c>
      <c r="C97" s="35" t="s">
        <v>603</v>
      </c>
      <c r="D97" s="47" t="s">
        <v>44</v>
      </c>
      <c r="E97" s="37">
        <v>500</v>
      </c>
      <c r="F97" s="48" t="s">
        <v>45</v>
      </c>
      <c r="G97" s="39">
        <f>E97+I97-I98</f>
        <v>500</v>
      </c>
      <c r="H97" s="40" t="s">
        <v>46</v>
      </c>
      <c r="I97" s="40">
        <f t="shared" si="17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7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46</v>
      </c>
      <c r="B99" s="32" t="s">
        <v>517</v>
      </c>
      <c r="C99" s="35" t="s">
        <v>604</v>
      </c>
      <c r="D99" s="47" t="s">
        <v>44</v>
      </c>
      <c r="E99" s="37">
        <v>565</v>
      </c>
      <c r="F99" s="48" t="s">
        <v>45</v>
      </c>
      <c r="G99" s="39">
        <f t="shared" ref="G99:G103" si="18">E99+I99-I100</f>
        <v>565</v>
      </c>
      <c r="H99" s="40" t="s">
        <v>46</v>
      </c>
      <c r="I99" s="40">
        <f t="shared" ref="I99:I162" si="19">SUM(J99:AO99)</f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9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47</v>
      </c>
      <c r="B101" s="32" t="s">
        <v>517</v>
      </c>
      <c r="C101" s="35" t="s">
        <v>605</v>
      </c>
      <c r="D101" s="47" t="s">
        <v>44</v>
      </c>
      <c r="E101" s="37">
        <v>5775</v>
      </c>
      <c r="F101" s="48" t="s">
        <v>45</v>
      </c>
      <c r="G101" s="39">
        <f t="shared" si="18"/>
        <v>5775</v>
      </c>
      <c r="H101" s="40" t="s">
        <v>46</v>
      </c>
      <c r="I101" s="40">
        <f t="shared" si="19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9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48</v>
      </c>
      <c r="B103" s="32" t="s">
        <v>517</v>
      </c>
      <c r="C103" s="35" t="s">
        <v>606</v>
      </c>
      <c r="D103" s="47" t="s">
        <v>44</v>
      </c>
      <c r="E103" s="37">
        <v>92</v>
      </c>
      <c r="F103" s="48" t="s">
        <v>45</v>
      </c>
      <c r="G103" s="39">
        <f t="shared" si="18"/>
        <v>82</v>
      </c>
      <c r="H103" s="40" t="s">
        <v>46</v>
      </c>
      <c r="I103" s="40">
        <f t="shared" si="19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9"/>
        <v>10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>
        <v>10</v>
      </c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49</v>
      </c>
      <c r="B105" s="32" t="s">
        <v>517</v>
      </c>
      <c r="C105" s="35" t="s">
        <v>607</v>
      </c>
      <c r="D105" s="47" t="s">
        <v>44</v>
      </c>
      <c r="E105" s="37">
        <v>81</v>
      </c>
      <c r="F105" s="48" t="s">
        <v>45</v>
      </c>
      <c r="G105" s="39">
        <f t="shared" ref="G105:G109" si="20">E105+I105-I106</f>
        <v>81</v>
      </c>
      <c r="H105" s="40" t="s">
        <v>46</v>
      </c>
      <c r="I105" s="40">
        <f t="shared" si="19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9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3" customFormat="1" ht="18.95" customHeight="1" spans="1:41">
      <c r="A107" s="33">
        <v>50</v>
      </c>
      <c r="B107" s="32" t="s">
        <v>517</v>
      </c>
      <c r="C107" s="35" t="s">
        <v>608</v>
      </c>
      <c r="D107" s="47" t="s">
        <v>44</v>
      </c>
      <c r="E107" s="37">
        <v>45</v>
      </c>
      <c r="F107" s="48" t="s">
        <v>45</v>
      </c>
      <c r="G107" s="39">
        <f t="shared" si="20"/>
        <v>45</v>
      </c>
      <c r="H107" s="40" t="s">
        <v>46</v>
      </c>
      <c r="I107" s="40">
        <f t="shared" si="19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9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3" customFormat="1" ht="18.95" customHeight="1" spans="1:41">
      <c r="A109" s="33">
        <v>51</v>
      </c>
      <c r="B109" s="32" t="s">
        <v>517</v>
      </c>
      <c r="C109" s="35" t="s">
        <v>609</v>
      </c>
      <c r="D109" s="47" t="s">
        <v>44</v>
      </c>
      <c r="E109" s="37">
        <v>71</v>
      </c>
      <c r="F109" s="48" t="s">
        <v>45</v>
      </c>
      <c r="G109" s="39">
        <f t="shared" si="20"/>
        <v>71</v>
      </c>
      <c r="H109" s="40" t="s">
        <v>46</v>
      </c>
      <c r="I109" s="40">
        <f t="shared" si="19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9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3" customFormat="1" ht="18.95" customHeight="1" spans="1:41">
      <c r="A111" s="33">
        <v>52</v>
      </c>
      <c r="B111" s="32" t="s">
        <v>517</v>
      </c>
      <c r="C111" s="35" t="s">
        <v>610</v>
      </c>
      <c r="D111" s="47" t="s">
        <v>44</v>
      </c>
      <c r="E111" s="37">
        <v>1957</v>
      </c>
      <c r="F111" s="48" t="s">
        <v>45</v>
      </c>
      <c r="G111" s="39">
        <f t="shared" ref="G111:G115" si="21">E111+I111-I112</f>
        <v>1697</v>
      </c>
      <c r="H111" s="40" t="s">
        <v>46</v>
      </c>
      <c r="I111" s="40">
        <f t="shared" si="19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9"/>
        <v>260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>
        <v>40</v>
      </c>
      <c r="V112" s="65"/>
      <c r="W112" s="65">
        <v>5</v>
      </c>
      <c r="X112" s="65"/>
      <c r="Y112" s="65"/>
      <c r="Z112" s="65"/>
      <c r="AA112" s="65"/>
      <c r="AB112" s="65"/>
      <c r="AC112" s="65"/>
      <c r="AD112" s="65"/>
      <c r="AE112" s="65">
        <v>200</v>
      </c>
      <c r="AF112" s="65"/>
      <c r="AG112" s="65"/>
      <c r="AH112" s="65"/>
      <c r="AI112" s="65">
        <v>15</v>
      </c>
      <c r="AJ112" s="65"/>
      <c r="AK112" s="65"/>
      <c r="AL112" s="65"/>
      <c r="AM112" s="65"/>
      <c r="AN112" s="65"/>
      <c r="AO112" s="65"/>
    </row>
    <row r="113" s="3" customFormat="1" ht="18.95" customHeight="1" spans="1:41">
      <c r="A113" s="33">
        <v>53</v>
      </c>
      <c r="B113" s="32" t="s">
        <v>517</v>
      </c>
      <c r="C113" s="35" t="s">
        <v>312</v>
      </c>
      <c r="D113" s="47" t="s">
        <v>44</v>
      </c>
      <c r="E113" s="37">
        <v>14285</v>
      </c>
      <c r="F113" s="48" t="s">
        <v>45</v>
      </c>
      <c r="G113" s="39">
        <f t="shared" si="21"/>
        <v>14405</v>
      </c>
      <c r="H113" s="40" t="s">
        <v>46</v>
      </c>
      <c r="I113" s="40">
        <f t="shared" si="19"/>
        <v>320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>
        <v>320</v>
      </c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9"/>
        <v>200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>
        <v>120</v>
      </c>
      <c r="Z114" s="65"/>
      <c r="AA114" s="65"/>
      <c r="AB114" s="65"/>
      <c r="AC114" s="65"/>
      <c r="AD114" s="65"/>
      <c r="AE114" s="65"/>
      <c r="AF114" s="65"/>
      <c r="AG114" s="65"/>
      <c r="AH114" s="65"/>
      <c r="AI114" s="65">
        <v>80</v>
      </c>
      <c r="AJ114" s="65"/>
      <c r="AK114" s="65"/>
      <c r="AL114" s="65"/>
      <c r="AM114" s="65"/>
      <c r="AN114" s="65"/>
      <c r="AO114" s="65"/>
    </row>
    <row r="115" s="3" customFormat="1" ht="18.95" customHeight="1" spans="1:41">
      <c r="A115" s="33">
        <v>54</v>
      </c>
      <c r="B115" s="32" t="s">
        <v>517</v>
      </c>
      <c r="C115" s="35" t="s">
        <v>611</v>
      </c>
      <c r="D115" s="47" t="s">
        <v>44</v>
      </c>
      <c r="E115" s="37">
        <v>62065</v>
      </c>
      <c r="F115" s="48" t="s">
        <v>45</v>
      </c>
      <c r="G115" s="39">
        <f t="shared" si="21"/>
        <v>62065</v>
      </c>
      <c r="H115" s="40" t="s">
        <v>46</v>
      </c>
      <c r="I115" s="40">
        <f t="shared" si="19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9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55</v>
      </c>
      <c r="B117" s="32" t="s">
        <v>517</v>
      </c>
      <c r="C117" s="35" t="s">
        <v>611</v>
      </c>
      <c r="D117" s="133" t="s">
        <v>67</v>
      </c>
      <c r="E117" s="37">
        <v>39</v>
      </c>
      <c r="F117" s="48" t="s">
        <v>45</v>
      </c>
      <c r="G117" s="39">
        <f t="shared" ref="G117:G121" si="22">E117+I117-I118</f>
        <v>39</v>
      </c>
      <c r="H117" s="40" t="s">
        <v>46</v>
      </c>
      <c r="I117" s="40">
        <f t="shared" si="19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133"/>
      <c r="E118" s="43"/>
      <c r="F118" s="49"/>
      <c r="G118" s="45"/>
      <c r="H118" s="46" t="s">
        <v>47</v>
      </c>
      <c r="I118" s="46">
        <f t="shared" si="19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56</v>
      </c>
      <c r="B119" s="32" t="s">
        <v>517</v>
      </c>
      <c r="C119" s="35" t="s">
        <v>313</v>
      </c>
      <c r="D119" s="47" t="s">
        <v>44</v>
      </c>
      <c r="E119" s="37">
        <v>5920</v>
      </c>
      <c r="F119" s="48" t="s">
        <v>45</v>
      </c>
      <c r="G119" s="39">
        <f t="shared" si="22"/>
        <v>3990</v>
      </c>
      <c r="H119" s="40" t="s">
        <v>46</v>
      </c>
      <c r="I119" s="40">
        <f t="shared" si="19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9"/>
        <v>1930</v>
      </c>
      <c r="J120" s="65"/>
      <c r="K120" s="65"/>
      <c r="L120" s="65"/>
      <c r="M120" s="65"/>
      <c r="N120" s="65">
        <f>1000+240</f>
        <v>1240</v>
      </c>
      <c r="O120" s="65"/>
      <c r="P120" s="65"/>
      <c r="Q120" s="65"/>
      <c r="R120" s="65"/>
      <c r="S120" s="65"/>
      <c r="T120" s="65"/>
      <c r="U120" s="65"/>
      <c r="V120" s="65"/>
      <c r="W120" s="65">
        <v>300</v>
      </c>
      <c r="X120" s="65">
        <v>50</v>
      </c>
      <c r="Y120" s="65"/>
      <c r="Z120" s="65"/>
      <c r="AA120" s="65"/>
      <c r="AB120" s="65">
        <v>140</v>
      </c>
      <c r="AC120" s="65"/>
      <c r="AD120" s="65"/>
      <c r="AE120" s="65">
        <v>200</v>
      </c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57</v>
      </c>
      <c r="B121" s="32" t="s">
        <v>517</v>
      </c>
      <c r="C121" s="35" t="s">
        <v>314</v>
      </c>
      <c r="D121" s="47" t="s">
        <v>44</v>
      </c>
      <c r="E121" s="37">
        <v>17927</v>
      </c>
      <c r="F121" s="48" t="s">
        <v>45</v>
      </c>
      <c r="G121" s="39">
        <f t="shared" si="22"/>
        <v>15487</v>
      </c>
      <c r="H121" s="40" t="s">
        <v>46</v>
      </c>
      <c r="I121" s="40">
        <f t="shared" si="19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9"/>
        <v>2440</v>
      </c>
      <c r="J122" s="65"/>
      <c r="K122" s="65"/>
      <c r="L122" s="65">
        <v>300</v>
      </c>
      <c r="M122" s="65"/>
      <c r="N122" s="65">
        <v>600</v>
      </c>
      <c r="O122" s="65">
        <v>50</v>
      </c>
      <c r="P122" s="65"/>
      <c r="Q122" s="65"/>
      <c r="R122" s="65"/>
      <c r="S122" s="65"/>
      <c r="T122" s="65"/>
      <c r="U122" s="65">
        <v>1000</v>
      </c>
      <c r="V122" s="65"/>
      <c r="W122" s="65"/>
      <c r="X122" s="65">
        <v>30</v>
      </c>
      <c r="Y122" s="65">
        <v>210</v>
      </c>
      <c r="Z122" s="65"/>
      <c r="AA122" s="65"/>
      <c r="AB122" s="65">
        <v>50</v>
      </c>
      <c r="AC122" s="65"/>
      <c r="AD122" s="65"/>
      <c r="AE122" s="65">
        <v>200</v>
      </c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58</v>
      </c>
      <c r="B123" s="32" t="s">
        <v>517</v>
      </c>
      <c r="C123" s="35" t="s">
        <v>314</v>
      </c>
      <c r="D123" s="133" t="s">
        <v>67</v>
      </c>
      <c r="E123" s="37">
        <v>750</v>
      </c>
      <c r="F123" s="48" t="s">
        <v>45</v>
      </c>
      <c r="G123" s="39">
        <f t="shared" ref="G123:G127" si="23">E123+I123-I124</f>
        <v>750</v>
      </c>
      <c r="H123" s="40" t="s">
        <v>46</v>
      </c>
      <c r="I123" s="40">
        <f t="shared" si="19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133"/>
      <c r="E124" s="43"/>
      <c r="F124" s="49"/>
      <c r="G124" s="45"/>
      <c r="H124" s="46" t="s">
        <v>47</v>
      </c>
      <c r="I124" s="46">
        <f t="shared" si="19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59</v>
      </c>
      <c r="B125" s="32" t="s">
        <v>517</v>
      </c>
      <c r="C125" s="35" t="s">
        <v>98</v>
      </c>
      <c r="D125" s="47" t="s">
        <v>44</v>
      </c>
      <c r="E125" s="37">
        <v>13891</v>
      </c>
      <c r="F125" s="48" t="s">
        <v>45</v>
      </c>
      <c r="G125" s="39">
        <f t="shared" si="23"/>
        <v>13381</v>
      </c>
      <c r="H125" s="40" t="s">
        <v>46</v>
      </c>
      <c r="I125" s="40">
        <f t="shared" si="19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9"/>
        <v>510</v>
      </c>
      <c r="J126" s="65"/>
      <c r="K126" s="65"/>
      <c r="L126" s="65"/>
      <c r="M126" s="65"/>
      <c r="N126" s="65"/>
      <c r="O126" s="65"/>
      <c r="P126" s="65"/>
      <c r="Q126" s="65">
        <v>50</v>
      </c>
      <c r="R126" s="65"/>
      <c r="S126" s="65"/>
      <c r="T126" s="65"/>
      <c r="U126" s="65">
        <v>120</v>
      </c>
      <c r="V126" s="65"/>
      <c r="W126" s="65"/>
      <c r="X126" s="65"/>
      <c r="Y126" s="65">
        <v>300</v>
      </c>
      <c r="Z126" s="65"/>
      <c r="AA126" s="65"/>
      <c r="AB126" s="65">
        <v>40</v>
      </c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60</v>
      </c>
      <c r="B127" s="32" t="s">
        <v>517</v>
      </c>
      <c r="C127" s="35" t="s">
        <v>315</v>
      </c>
      <c r="D127" s="47" t="s">
        <v>44</v>
      </c>
      <c r="E127" s="37">
        <v>6640</v>
      </c>
      <c r="F127" s="48" t="s">
        <v>45</v>
      </c>
      <c r="G127" s="39">
        <f t="shared" si="23"/>
        <v>6440</v>
      </c>
      <c r="H127" s="40" t="s">
        <v>46</v>
      </c>
      <c r="I127" s="40">
        <f t="shared" si="19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9"/>
        <v>200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>
        <v>200</v>
      </c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61</v>
      </c>
      <c r="B129" s="32" t="s">
        <v>517</v>
      </c>
      <c r="C129" s="35" t="s">
        <v>316</v>
      </c>
      <c r="D129" s="47" t="s">
        <v>44</v>
      </c>
      <c r="E129" s="37">
        <v>6127</v>
      </c>
      <c r="F129" s="48" t="s">
        <v>45</v>
      </c>
      <c r="G129" s="39">
        <f t="shared" ref="G129:G133" si="24">E129+I129-I130</f>
        <v>6127</v>
      </c>
      <c r="H129" s="40" t="s">
        <v>46</v>
      </c>
      <c r="I129" s="40">
        <f t="shared" si="19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9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62</v>
      </c>
      <c r="B131" s="32" t="s">
        <v>517</v>
      </c>
      <c r="C131" s="35" t="s">
        <v>612</v>
      </c>
      <c r="D131" s="47" t="s">
        <v>44</v>
      </c>
      <c r="E131" s="37">
        <v>207</v>
      </c>
      <c r="F131" s="48" t="s">
        <v>45</v>
      </c>
      <c r="G131" s="39">
        <f t="shared" si="24"/>
        <v>199</v>
      </c>
      <c r="H131" s="40" t="s">
        <v>46</v>
      </c>
      <c r="I131" s="40">
        <f t="shared" si="19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9"/>
        <v>8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>
        <v>8</v>
      </c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63</v>
      </c>
      <c r="B133" s="32" t="s">
        <v>517</v>
      </c>
      <c r="C133" s="35" t="s">
        <v>613</v>
      </c>
      <c r="D133" s="47" t="s">
        <v>44</v>
      </c>
      <c r="E133" s="37">
        <v>410</v>
      </c>
      <c r="F133" s="48" t="s">
        <v>45</v>
      </c>
      <c r="G133" s="39">
        <f t="shared" si="24"/>
        <v>410</v>
      </c>
      <c r="H133" s="40" t="s">
        <v>46</v>
      </c>
      <c r="I133" s="40">
        <f t="shared" si="19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9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64</v>
      </c>
      <c r="B135" s="32" t="s">
        <v>517</v>
      </c>
      <c r="C135" s="35" t="s">
        <v>614</v>
      </c>
      <c r="D135" s="47" t="s">
        <v>44</v>
      </c>
      <c r="E135" s="37">
        <v>1132</v>
      </c>
      <c r="F135" s="48" t="s">
        <v>45</v>
      </c>
      <c r="G135" s="39">
        <f t="shared" ref="G135:G139" si="25">E135+I135-I136</f>
        <v>1072</v>
      </c>
      <c r="H135" s="40" t="s">
        <v>46</v>
      </c>
      <c r="I135" s="40">
        <f t="shared" si="19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9"/>
        <v>60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>
        <v>20</v>
      </c>
      <c r="V136" s="65"/>
      <c r="W136" s="65"/>
      <c r="X136" s="65"/>
      <c r="Y136" s="65"/>
      <c r="Z136" s="65"/>
      <c r="AA136" s="65"/>
      <c r="AB136" s="65">
        <v>20</v>
      </c>
      <c r="AC136" s="65"/>
      <c r="AD136" s="65"/>
      <c r="AE136" s="65"/>
      <c r="AF136" s="65"/>
      <c r="AG136" s="65"/>
      <c r="AH136" s="65"/>
      <c r="AI136" s="65">
        <v>20</v>
      </c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65</v>
      </c>
      <c r="B137" s="32" t="s">
        <v>517</v>
      </c>
      <c r="C137" s="35" t="s">
        <v>615</v>
      </c>
      <c r="D137" s="47" t="s">
        <v>44</v>
      </c>
      <c r="E137" s="37">
        <v>8970</v>
      </c>
      <c r="F137" s="48" t="s">
        <v>45</v>
      </c>
      <c r="G137" s="39">
        <f t="shared" si="25"/>
        <v>8720</v>
      </c>
      <c r="H137" s="40" t="s">
        <v>46</v>
      </c>
      <c r="I137" s="40">
        <f t="shared" si="19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9"/>
        <v>250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>
        <v>30</v>
      </c>
      <c r="V138" s="65"/>
      <c r="W138" s="65"/>
      <c r="X138" s="65"/>
      <c r="Y138" s="65">
        <v>200</v>
      </c>
      <c r="Z138" s="65"/>
      <c r="AA138" s="65"/>
      <c r="AB138" s="65"/>
      <c r="AC138" s="65"/>
      <c r="AD138" s="65"/>
      <c r="AE138" s="65"/>
      <c r="AF138" s="65"/>
      <c r="AG138" s="65"/>
      <c r="AH138" s="65"/>
      <c r="AI138" s="65">
        <v>20</v>
      </c>
      <c r="AJ138" s="65"/>
      <c r="AK138" s="65"/>
      <c r="AL138" s="65"/>
      <c r="AM138" s="65"/>
      <c r="AN138" s="65"/>
      <c r="AO138" s="65"/>
    </row>
    <row r="139" s="3" customFormat="1" ht="18.95" customHeight="1" spans="1:41">
      <c r="A139" s="33">
        <v>66</v>
      </c>
      <c r="B139" s="32" t="s">
        <v>517</v>
      </c>
      <c r="C139" s="35" t="s">
        <v>616</v>
      </c>
      <c r="D139" s="47" t="s">
        <v>44</v>
      </c>
      <c r="E139" s="37">
        <v>105</v>
      </c>
      <c r="F139" s="48" t="s">
        <v>45</v>
      </c>
      <c r="G139" s="39">
        <f t="shared" si="25"/>
        <v>105</v>
      </c>
      <c r="H139" s="40" t="s">
        <v>46</v>
      </c>
      <c r="I139" s="40">
        <f t="shared" si="19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9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3" customFormat="1" ht="18.95" customHeight="1" spans="1:41">
      <c r="A141" s="33">
        <v>67</v>
      </c>
      <c r="B141" s="32" t="s">
        <v>517</v>
      </c>
      <c r="C141" s="35" t="s">
        <v>617</v>
      </c>
      <c r="D141" s="47" t="s">
        <v>44</v>
      </c>
      <c r="E141" s="37">
        <v>2481</v>
      </c>
      <c r="F141" s="48" t="s">
        <v>45</v>
      </c>
      <c r="G141" s="39">
        <f t="shared" ref="G141:G145" si="26">E141+I141-I142</f>
        <v>2201</v>
      </c>
      <c r="H141" s="40" t="s">
        <v>46</v>
      </c>
      <c r="I141" s="40">
        <f t="shared" si="19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19"/>
        <v>280</v>
      </c>
      <c r="J142" s="65"/>
      <c r="K142" s="65"/>
      <c r="L142" s="65"/>
      <c r="M142" s="65"/>
      <c r="N142" s="65">
        <v>20</v>
      </c>
      <c r="O142" s="65"/>
      <c r="P142" s="65"/>
      <c r="Q142" s="65"/>
      <c r="R142" s="65"/>
      <c r="S142" s="65"/>
      <c r="T142" s="65"/>
      <c r="U142" s="65">
        <v>20</v>
      </c>
      <c r="V142" s="65"/>
      <c r="W142" s="65"/>
      <c r="X142" s="65"/>
      <c r="Y142" s="65">
        <v>200</v>
      </c>
      <c r="Z142" s="65"/>
      <c r="AA142" s="65"/>
      <c r="AB142" s="65">
        <v>40</v>
      </c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3" customFormat="1" ht="18.95" customHeight="1" spans="1:41">
      <c r="A143" s="33">
        <v>68</v>
      </c>
      <c r="B143" s="32" t="s">
        <v>517</v>
      </c>
      <c r="C143" s="35" t="s">
        <v>618</v>
      </c>
      <c r="D143" s="47" t="s">
        <v>44</v>
      </c>
      <c r="E143" s="37">
        <v>900</v>
      </c>
      <c r="F143" s="48" t="s">
        <v>45</v>
      </c>
      <c r="G143" s="39">
        <f t="shared" si="26"/>
        <v>650</v>
      </c>
      <c r="H143" s="40" t="s">
        <v>46</v>
      </c>
      <c r="I143" s="40">
        <f t="shared" si="19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19"/>
        <v>250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>
        <v>250</v>
      </c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3" customFormat="1" ht="18.95" customHeight="1" spans="1:41">
      <c r="A145" s="33">
        <v>69</v>
      </c>
      <c r="B145" s="32" t="s">
        <v>517</v>
      </c>
      <c r="C145" s="35" t="s">
        <v>619</v>
      </c>
      <c r="D145" s="47" t="s">
        <v>44</v>
      </c>
      <c r="E145" s="37">
        <v>3600</v>
      </c>
      <c r="F145" s="48" t="s">
        <v>45</v>
      </c>
      <c r="G145" s="39">
        <f t="shared" si="26"/>
        <v>2956</v>
      </c>
      <c r="H145" s="40" t="s">
        <v>46</v>
      </c>
      <c r="I145" s="40">
        <f t="shared" si="19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19"/>
        <v>644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>
        <v>600</v>
      </c>
      <c r="T146" s="65"/>
      <c r="U146" s="65">
        <v>20</v>
      </c>
      <c r="V146" s="65"/>
      <c r="W146" s="65"/>
      <c r="X146" s="65"/>
      <c r="Y146" s="65"/>
      <c r="Z146" s="65"/>
      <c r="AA146" s="65"/>
      <c r="AB146" s="65"/>
      <c r="AC146" s="65"/>
      <c r="AD146" s="65"/>
      <c r="AE146" s="65">
        <v>4</v>
      </c>
      <c r="AF146" s="65"/>
      <c r="AG146" s="65"/>
      <c r="AH146" s="65"/>
      <c r="AI146" s="65"/>
      <c r="AJ146" s="65"/>
      <c r="AK146" s="65">
        <v>20</v>
      </c>
      <c r="AL146" s="65"/>
      <c r="AM146" s="65"/>
      <c r="AN146" s="65"/>
      <c r="AO146" s="65"/>
    </row>
    <row r="147" s="91" customFormat="1" ht="18.95" customHeight="1" spans="1:44">
      <c r="A147" s="33">
        <v>70</v>
      </c>
      <c r="B147" s="32" t="s">
        <v>517</v>
      </c>
      <c r="C147" s="35" t="s">
        <v>619</v>
      </c>
      <c r="D147" s="133" t="s">
        <v>66</v>
      </c>
      <c r="E147" s="37">
        <v>5040</v>
      </c>
      <c r="F147" s="48" t="s">
        <v>45</v>
      </c>
      <c r="G147" s="39">
        <f>E147+I147-I148</f>
        <v>5040</v>
      </c>
      <c r="H147" s="40" t="s">
        <v>46</v>
      </c>
      <c r="I147" s="40">
        <f t="shared" si="19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133"/>
      <c r="E148" s="43"/>
      <c r="F148" s="49"/>
      <c r="G148" s="45"/>
      <c r="H148" s="46" t="s">
        <v>47</v>
      </c>
      <c r="I148" s="46">
        <f t="shared" si="19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71</v>
      </c>
      <c r="B149" s="32" t="s">
        <v>517</v>
      </c>
      <c r="C149" s="35" t="s">
        <v>620</v>
      </c>
      <c r="D149" s="47" t="s">
        <v>44</v>
      </c>
      <c r="E149" s="37">
        <v>34538</v>
      </c>
      <c r="F149" s="48" t="s">
        <v>45</v>
      </c>
      <c r="G149" s="39">
        <f>E149+I149-I150</f>
        <v>33353</v>
      </c>
      <c r="H149" s="40" t="s">
        <v>46</v>
      </c>
      <c r="I149" s="40">
        <f t="shared" si="19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19"/>
        <v>1185</v>
      </c>
      <c r="J150" s="65"/>
      <c r="K150" s="65"/>
      <c r="L150" s="65"/>
      <c r="M150" s="65">
        <v>200</v>
      </c>
      <c r="N150" s="65"/>
      <c r="O150" s="65"/>
      <c r="P150" s="65"/>
      <c r="Q150" s="65"/>
      <c r="R150" s="65"/>
      <c r="S150" s="65"/>
      <c r="T150" s="65"/>
      <c r="U150" s="65">
        <v>20</v>
      </c>
      <c r="V150" s="65"/>
      <c r="W150" s="65"/>
      <c r="X150" s="65">
        <v>30</v>
      </c>
      <c r="Y150" s="65"/>
      <c r="Z150" s="65">
        <v>600</v>
      </c>
      <c r="AA150" s="65"/>
      <c r="AB150" s="65"/>
      <c r="AC150" s="65">
        <v>310</v>
      </c>
      <c r="AD150" s="65">
        <v>5</v>
      </c>
      <c r="AE150" s="65"/>
      <c r="AF150" s="65"/>
      <c r="AG150" s="65"/>
      <c r="AH150" s="65"/>
      <c r="AI150" s="65"/>
      <c r="AJ150" s="65"/>
      <c r="AK150" s="65"/>
      <c r="AL150" s="65">
        <v>20</v>
      </c>
      <c r="AM150" s="65"/>
      <c r="AN150" s="65"/>
      <c r="AO150" s="65"/>
    </row>
    <row r="151" s="91" customFormat="1" ht="18.95" customHeight="1" spans="1:44">
      <c r="A151" s="33">
        <v>72</v>
      </c>
      <c r="B151" s="32" t="s">
        <v>517</v>
      </c>
      <c r="C151" s="35" t="s">
        <v>620</v>
      </c>
      <c r="D151" s="133" t="s">
        <v>67</v>
      </c>
      <c r="E151" s="37">
        <v>725</v>
      </c>
      <c r="F151" s="48" t="s">
        <v>45</v>
      </c>
      <c r="G151" s="39">
        <f>E151+I151-I152</f>
        <v>3225</v>
      </c>
      <c r="H151" s="40" t="s">
        <v>46</v>
      </c>
      <c r="I151" s="40">
        <f t="shared" si="19"/>
        <v>10500</v>
      </c>
      <c r="J151" s="67"/>
      <c r="K151" s="67"/>
      <c r="L151" s="67"/>
      <c r="M151" s="67"/>
      <c r="N151" s="67"/>
      <c r="O151" s="67"/>
      <c r="P151" s="67"/>
      <c r="Q151" s="67">
        <v>4150</v>
      </c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>
        <v>3900</v>
      </c>
      <c r="AD151" s="67"/>
      <c r="AE151" s="67">
        <v>2450</v>
      </c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32"/>
      <c r="C152" s="42"/>
      <c r="D152" s="133"/>
      <c r="E152" s="43"/>
      <c r="F152" s="49"/>
      <c r="G152" s="45"/>
      <c r="H152" s="46" t="s">
        <v>47</v>
      </c>
      <c r="I152" s="46">
        <f t="shared" si="19"/>
        <v>8000</v>
      </c>
      <c r="J152" s="65"/>
      <c r="K152" s="65"/>
      <c r="L152" s="65"/>
      <c r="M152" s="65"/>
      <c r="N152" s="65"/>
      <c r="O152" s="65"/>
      <c r="P152" s="65"/>
      <c r="Q152" s="65">
        <v>4000</v>
      </c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>
        <v>4000</v>
      </c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73</v>
      </c>
      <c r="B153" s="32" t="s">
        <v>517</v>
      </c>
      <c r="C153" s="35" t="s">
        <v>621</v>
      </c>
      <c r="D153" s="47" t="s">
        <v>53</v>
      </c>
      <c r="E153" s="37">
        <v>7150</v>
      </c>
      <c r="F153" s="48" t="s">
        <v>45</v>
      </c>
      <c r="G153" s="39">
        <f>E153+I153-I154</f>
        <v>7150</v>
      </c>
      <c r="H153" s="40" t="s">
        <v>46</v>
      </c>
      <c r="I153" s="40">
        <f t="shared" si="19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19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74</v>
      </c>
      <c r="B155" s="32" t="s">
        <v>517</v>
      </c>
      <c r="C155" s="35" t="s">
        <v>621</v>
      </c>
      <c r="D155" s="47" t="s">
        <v>44</v>
      </c>
      <c r="E155" s="37">
        <v>28457</v>
      </c>
      <c r="F155" s="48" t="s">
        <v>45</v>
      </c>
      <c r="G155" s="39">
        <f>E155+I155-I156</f>
        <v>26513</v>
      </c>
      <c r="H155" s="40" t="s">
        <v>46</v>
      </c>
      <c r="I155" s="40">
        <f t="shared" si="19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19"/>
        <v>1944</v>
      </c>
      <c r="J156" s="65"/>
      <c r="K156" s="65"/>
      <c r="L156" s="65"/>
      <c r="M156" s="65"/>
      <c r="N156" s="65"/>
      <c r="O156" s="65"/>
      <c r="P156" s="65">
        <f>240+100</f>
        <v>340</v>
      </c>
      <c r="Q156" s="65">
        <v>500</v>
      </c>
      <c r="R156" s="65"/>
      <c r="S156" s="65"/>
      <c r="T156" s="65"/>
      <c r="U156" s="65">
        <v>40</v>
      </c>
      <c r="V156" s="65">
        <v>4</v>
      </c>
      <c r="W156" s="65"/>
      <c r="X156" s="65"/>
      <c r="Y156" s="65">
        <v>100</v>
      </c>
      <c r="Z156" s="65"/>
      <c r="AA156" s="65"/>
      <c r="AB156" s="65">
        <v>240</v>
      </c>
      <c r="AC156" s="65">
        <v>100</v>
      </c>
      <c r="AD156" s="65"/>
      <c r="AE156" s="65"/>
      <c r="AF156" s="65"/>
      <c r="AG156" s="65">
        <v>500</v>
      </c>
      <c r="AH156" s="65"/>
      <c r="AI156" s="65">
        <v>100</v>
      </c>
      <c r="AJ156" s="65"/>
      <c r="AK156" s="65"/>
      <c r="AL156" s="65">
        <v>20</v>
      </c>
      <c r="AM156" s="65"/>
      <c r="AN156" s="65"/>
      <c r="AO156" s="65"/>
    </row>
    <row r="157" s="91" customFormat="1" ht="18.95" customHeight="1" spans="1:44">
      <c r="A157" s="33">
        <v>75</v>
      </c>
      <c r="B157" s="32" t="s">
        <v>517</v>
      </c>
      <c r="C157" s="35" t="s">
        <v>622</v>
      </c>
      <c r="D157" s="47" t="s">
        <v>44</v>
      </c>
      <c r="E157" s="37">
        <v>40097</v>
      </c>
      <c r="F157" s="48" t="s">
        <v>45</v>
      </c>
      <c r="G157" s="39">
        <f>E157+I157-I158</f>
        <v>38307</v>
      </c>
      <c r="H157" s="40" t="s">
        <v>46</v>
      </c>
      <c r="I157" s="40">
        <f t="shared" si="19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19"/>
        <v>1790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>
        <v>30</v>
      </c>
      <c r="Y158" s="65"/>
      <c r="Z158" s="65"/>
      <c r="AA158" s="65"/>
      <c r="AB158" s="65">
        <v>80</v>
      </c>
      <c r="AC158" s="65"/>
      <c r="AD158" s="65"/>
      <c r="AE158" s="65">
        <v>200</v>
      </c>
      <c r="AF158" s="65">
        <v>1440</v>
      </c>
      <c r="AG158" s="65"/>
      <c r="AH158" s="65"/>
      <c r="AI158" s="65">
        <v>40</v>
      </c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76</v>
      </c>
      <c r="B159" s="32" t="s">
        <v>517</v>
      </c>
      <c r="C159" s="35" t="s">
        <v>623</v>
      </c>
      <c r="D159" s="47" t="s">
        <v>44</v>
      </c>
      <c r="E159" s="37">
        <v>6</v>
      </c>
      <c r="F159" s="48" t="s">
        <v>45</v>
      </c>
      <c r="G159" s="39">
        <f>E159+I159-I160</f>
        <v>6</v>
      </c>
      <c r="H159" s="40" t="s">
        <v>46</v>
      </c>
      <c r="I159" s="40">
        <f t="shared" si="19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19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77</v>
      </c>
      <c r="B161" s="32" t="s">
        <v>517</v>
      </c>
      <c r="C161" s="35" t="s">
        <v>624</v>
      </c>
      <c r="D161" s="47" t="s">
        <v>44</v>
      </c>
      <c r="E161" s="37">
        <v>7196</v>
      </c>
      <c r="F161" s="48" t="s">
        <v>45</v>
      </c>
      <c r="G161" s="39">
        <f t="shared" ref="G161:G165" si="27">E161+I161-I162</f>
        <v>5316</v>
      </c>
      <c r="H161" s="40" t="s">
        <v>46</v>
      </c>
      <c r="I161" s="40">
        <f t="shared" si="19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19"/>
        <v>1880</v>
      </c>
      <c r="J162" s="65"/>
      <c r="K162" s="65"/>
      <c r="L162" s="65"/>
      <c r="M162" s="65">
        <v>200</v>
      </c>
      <c r="N162" s="65">
        <v>20</v>
      </c>
      <c r="O162" s="65"/>
      <c r="P162" s="65"/>
      <c r="Q162" s="65"/>
      <c r="R162" s="65"/>
      <c r="S162" s="65">
        <v>1000</v>
      </c>
      <c r="T162" s="65"/>
      <c r="U162" s="65"/>
      <c r="V162" s="65"/>
      <c r="W162" s="65"/>
      <c r="X162" s="65"/>
      <c r="Y162" s="65">
        <v>400</v>
      </c>
      <c r="Z162" s="65"/>
      <c r="AA162" s="65"/>
      <c r="AB162" s="65"/>
      <c r="AC162" s="65"/>
      <c r="AD162" s="65"/>
      <c r="AE162" s="65"/>
      <c r="AF162" s="65">
        <v>240</v>
      </c>
      <c r="AG162" s="65"/>
      <c r="AH162" s="65"/>
      <c r="AI162" s="65"/>
      <c r="AJ162" s="65">
        <v>10</v>
      </c>
      <c r="AK162" s="65">
        <v>10</v>
      </c>
      <c r="AL162" s="65"/>
      <c r="AM162" s="65"/>
      <c r="AN162" s="65"/>
      <c r="AO162" s="65"/>
    </row>
    <row r="163" s="91" customFormat="1" ht="18.95" customHeight="1" spans="1:44">
      <c r="A163" s="33">
        <v>78</v>
      </c>
      <c r="B163" s="32" t="s">
        <v>517</v>
      </c>
      <c r="C163" s="35" t="s">
        <v>624</v>
      </c>
      <c r="D163" s="133" t="s">
        <v>67</v>
      </c>
      <c r="E163" s="37">
        <v>956</v>
      </c>
      <c r="F163" s="48" t="s">
        <v>45</v>
      </c>
      <c r="G163" s="39">
        <f t="shared" si="27"/>
        <v>956</v>
      </c>
      <c r="H163" s="40" t="s">
        <v>46</v>
      </c>
      <c r="I163" s="40">
        <f>SUM(J163:AO163)</f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133"/>
      <c r="E164" s="43"/>
      <c r="F164" s="49"/>
      <c r="G164" s="45"/>
      <c r="H164" s="46" t="s">
        <v>47</v>
      </c>
      <c r="I164" s="46">
        <f t="shared" ref="I164:I170" si="28">SUM(J164:AO164)</f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79</v>
      </c>
      <c r="B165" s="32" t="s">
        <v>517</v>
      </c>
      <c r="C165" s="35" t="s">
        <v>625</v>
      </c>
      <c r="D165" s="47" t="s">
        <v>44</v>
      </c>
      <c r="E165" s="37">
        <v>5735</v>
      </c>
      <c r="F165" s="48" t="s">
        <v>45</v>
      </c>
      <c r="G165" s="39">
        <f t="shared" si="27"/>
        <v>2395</v>
      </c>
      <c r="H165" s="40" t="s">
        <v>46</v>
      </c>
      <c r="I165" s="40">
        <f t="shared" si="28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8"/>
        <v>3340</v>
      </c>
      <c r="J166" s="65"/>
      <c r="K166" s="65"/>
      <c r="L166" s="65"/>
      <c r="M166" s="65"/>
      <c r="N166" s="65">
        <v>40</v>
      </c>
      <c r="O166" s="65"/>
      <c r="P166" s="65">
        <v>350</v>
      </c>
      <c r="Q166" s="65"/>
      <c r="R166" s="65"/>
      <c r="S166" s="65"/>
      <c r="T166" s="65"/>
      <c r="U166" s="65">
        <v>230</v>
      </c>
      <c r="V166" s="65"/>
      <c r="W166" s="65"/>
      <c r="X166" s="65">
        <v>250</v>
      </c>
      <c r="Y166" s="65"/>
      <c r="Z166" s="65">
        <f>1000+230</f>
        <v>1230</v>
      </c>
      <c r="AA166" s="65"/>
      <c r="AB166" s="65">
        <v>120</v>
      </c>
      <c r="AC166" s="65">
        <v>340</v>
      </c>
      <c r="AD166" s="65">
        <v>350</v>
      </c>
      <c r="AE166" s="65"/>
      <c r="AF166" s="65"/>
      <c r="AG166" s="65"/>
      <c r="AH166" s="65"/>
      <c r="AI166" s="65">
        <v>430</v>
      </c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80</v>
      </c>
      <c r="B167" s="32" t="s">
        <v>517</v>
      </c>
      <c r="C167" s="35" t="s">
        <v>625</v>
      </c>
      <c r="D167" s="133" t="s">
        <v>66</v>
      </c>
      <c r="E167" s="37">
        <v>55</v>
      </c>
      <c r="F167" s="48" t="s">
        <v>45</v>
      </c>
      <c r="G167" s="39">
        <f>E167+I167-I168</f>
        <v>55</v>
      </c>
      <c r="H167" s="40" t="s">
        <v>46</v>
      </c>
      <c r="I167" s="40">
        <f t="shared" si="28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133"/>
      <c r="E168" s="43"/>
      <c r="F168" s="49"/>
      <c r="G168" s="45"/>
      <c r="H168" s="46" t="s">
        <v>47</v>
      </c>
      <c r="I168" s="46">
        <f t="shared" si="28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81</v>
      </c>
      <c r="B169" s="32" t="s">
        <v>517</v>
      </c>
      <c r="C169" s="35" t="s">
        <v>103</v>
      </c>
      <c r="D169" s="47" t="s">
        <v>44</v>
      </c>
      <c r="E169" s="37">
        <v>300</v>
      </c>
      <c r="F169" s="48" t="s">
        <v>45</v>
      </c>
      <c r="G169" s="39">
        <f>E169+I169-I170</f>
        <v>148</v>
      </c>
      <c r="H169" s="40" t="s">
        <v>46</v>
      </c>
      <c r="I169" s="40">
        <f t="shared" si="28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8"/>
        <v>152</v>
      </c>
      <c r="J170" s="65"/>
      <c r="K170" s="65"/>
      <c r="L170" s="65"/>
      <c r="M170" s="65"/>
      <c r="N170" s="65"/>
      <c r="O170" s="65"/>
      <c r="P170" s="65"/>
      <c r="Q170" s="65"/>
      <c r="R170" s="65">
        <v>50</v>
      </c>
      <c r="S170" s="65"/>
      <c r="T170" s="65"/>
      <c r="U170" s="65"/>
      <c r="V170" s="65"/>
      <c r="W170" s="65"/>
      <c r="X170" s="65"/>
      <c r="Y170" s="65"/>
      <c r="Z170" s="65"/>
      <c r="AA170" s="65"/>
      <c r="AB170" s="65">
        <v>62</v>
      </c>
      <c r="AC170" s="65"/>
      <c r="AD170" s="65"/>
      <c r="AE170" s="65"/>
      <c r="AF170" s="65"/>
      <c r="AG170" s="65"/>
      <c r="AH170" s="65"/>
      <c r="AI170" s="65">
        <v>40</v>
      </c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82</v>
      </c>
      <c r="B171" s="32" t="s">
        <v>517</v>
      </c>
      <c r="C171" s="35" t="s">
        <v>626</v>
      </c>
      <c r="D171" s="47" t="s">
        <v>44</v>
      </c>
      <c r="E171" s="37">
        <v>24820</v>
      </c>
      <c r="F171" s="48" t="s">
        <v>45</v>
      </c>
      <c r="G171" s="39">
        <f t="shared" ref="G171:G175" si="29">E171+I171-I172</f>
        <v>24820</v>
      </c>
      <c r="H171" s="40" t="s">
        <v>46</v>
      </c>
      <c r="I171" s="40">
        <f t="shared" ref="I171:I180" si="30">SUM(J171:AO171)</f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30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83</v>
      </c>
      <c r="B173" s="32" t="s">
        <v>517</v>
      </c>
      <c r="C173" s="35" t="s">
        <v>627</v>
      </c>
      <c r="D173" s="47" t="s">
        <v>44</v>
      </c>
      <c r="E173" s="37">
        <v>2069</v>
      </c>
      <c r="F173" s="48" t="s">
        <v>45</v>
      </c>
      <c r="G173" s="39">
        <f t="shared" si="29"/>
        <v>2069</v>
      </c>
      <c r="H173" s="40" t="s">
        <v>46</v>
      </c>
      <c r="I173" s="40">
        <f t="shared" si="30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30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84</v>
      </c>
      <c r="B175" s="32" t="s">
        <v>517</v>
      </c>
      <c r="C175" s="35" t="s">
        <v>317</v>
      </c>
      <c r="D175" s="47" t="s">
        <v>44</v>
      </c>
      <c r="E175" s="37">
        <v>555</v>
      </c>
      <c r="F175" s="48" t="s">
        <v>45</v>
      </c>
      <c r="G175" s="39">
        <f t="shared" si="29"/>
        <v>555</v>
      </c>
      <c r="H175" s="40" t="s">
        <v>46</v>
      </c>
      <c r="I175" s="40">
        <f t="shared" si="30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30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85</v>
      </c>
      <c r="B177" s="32" t="s">
        <v>517</v>
      </c>
      <c r="C177" s="35" t="s">
        <v>318</v>
      </c>
      <c r="D177" s="47" t="s">
        <v>44</v>
      </c>
      <c r="E177" s="37">
        <v>560</v>
      </c>
      <c r="F177" s="48" t="s">
        <v>45</v>
      </c>
      <c r="G177" s="39">
        <f>E177+I177-I178</f>
        <v>560</v>
      </c>
      <c r="H177" s="40" t="s">
        <v>46</v>
      </c>
      <c r="I177" s="40">
        <f t="shared" si="30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0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86</v>
      </c>
      <c r="B179" s="32" t="s">
        <v>517</v>
      </c>
      <c r="C179" s="35" t="s">
        <v>628</v>
      </c>
      <c r="D179" s="47" t="s">
        <v>44</v>
      </c>
      <c r="E179" s="37">
        <v>220</v>
      </c>
      <c r="F179" s="48" t="s">
        <v>45</v>
      </c>
      <c r="G179" s="39">
        <f>E179+I179-I180</f>
        <v>220</v>
      </c>
      <c r="H179" s="40" t="s">
        <v>46</v>
      </c>
      <c r="I179" s="40">
        <f t="shared" si="30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0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87</v>
      </c>
      <c r="B181" s="32" t="s">
        <v>517</v>
      </c>
      <c r="C181" s="35" t="s">
        <v>107</v>
      </c>
      <c r="D181" s="47" t="s">
        <v>44</v>
      </c>
      <c r="E181" s="37">
        <v>17610</v>
      </c>
      <c r="F181" s="48" t="s">
        <v>45</v>
      </c>
      <c r="G181" s="39">
        <f t="shared" ref="G181:G185" si="31">E181+I181-I182</f>
        <v>12400</v>
      </c>
      <c r="H181" s="40" t="s">
        <v>46</v>
      </c>
      <c r="I181" s="40">
        <f t="shared" ref="I181:I187" si="32">SUM(J181:AO181)</f>
        <v>890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>
        <v>890</v>
      </c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2"/>
        <v>6100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>
        <v>6100</v>
      </c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88</v>
      </c>
      <c r="B183" s="32" t="s">
        <v>517</v>
      </c>
      <c r="C183" s="35" t="s">
        <v>108</v>
      </c>
      <c r="D183" s="47" t="s">
        <v>44</v>
      </c>
      <c r="E183" s="37">
        <v>17900</v>
      </c>
      <c r="F183" s="48" t="s">
        <v>45</v>
      </c>
      <c r="G183" s="39">
        <f t="shared" si="31"/>
        <v>17850</v>
      </c>
      <c r="H183" s="40" t="s">
        <v>46</v>
      </c>
      <c r="I183" s="40">
        <f t="shared" si="32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32"/>
        <v>50</v>
      </c>
      <c r="J184" s="65"/>
      <c r="K184" s="65"/>
      <c r="L184" s="65"/>
      <c r="M184" s="65"/>
      <c r="N184" s="65"/>
      <c r="O184" s="65"/>
      <c r="P184" s="65"/>
      <c r="Q184" s="65"/>
      <c r="R184" s="65">
        <v>50</v>
      </c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89</v>
      </c>
      <c r="B185" s="32" t="s">
        <v>517</v>
      </c>
      <c r="C185" s="35" t="s">
        <v>112</v>
      </c>
      <c r="D185" s="47" t="s">
        <v>44</v>
      </c>
      <c r="E185" s="37">
        <v>980</v>
      </c>
      <c r="F185" s="48" t="s">
        <v>45</v>
      </c>
      <c r="G185" s="39">
        <f t="shared" si="31"/>
        <v>950</v>
      </c>
      <c r="H185" s="40" t="s">
        <v>46</v>
      </c>
      <c r="I185" s="40">
        <f t="shared" si="32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2"/>
        <v>30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>
        <v>30</v>
      </c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90</v>
      </c>
      <c r="B187" s="32" t="s">
        <v>517</v>
      </c>
      <c r="C187" s="35" t="s">
        <v>109</v>
      </c>
      <c r="D187" s="47" t="s">
        <v>44</v>
      </c>
      <c r="E187" s="37">
        <v>1656</v>
      </c>
      <c r="F187" s="48" t="s">
        <v>45</v>
      </c>
      <c r="G187" s="39">
        <f>E187+I187-I188</f>
        <v>34026</v>
      </c>
      <c r="H187" s="40" t="s">
        <v>46</v>
      </c>
      <c r="I187" s="40">
        <f t="shared" si="32"/>
        <v>34820</v>
      </c>
      <c r="J187" s="67"/>
      <c r="K187" s="67">
        <f>19805+2110</f>
        <v>21915</v>
      </c>
      <c r="L187" s="67"/>
      <c r="M187" s="67"/>
      <c r="N187" s="67">
        <f>50+8270</f>
        <v>8320</v>
      </c>
      <c r="O187" s="67"/>
      <c r="P187" s="67"/>
      <c r="Q187" s="67"/>
      <c r="R187" s="67"/>
      <c r="S187" s="67"/>
      <c r="T187" s="67"/>
      <c r="U187" s="67"/>
      <c r="V187" s="67"/>
      <c r="W187" s="67"/>
      <c r="X187" s="67">
        <v>4585</v>
      </c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ref="I188:I213" si="33">SUM(J188:AO188)</f>
        <v>2450</v>
      </c>
      <c r="J188" s="65"/>
      <c r="K188" s="65">
        <v>100</v>
      </c>
      <c r="L188" s="65"/>
      <c r="M188" s="65"/>
      <c r="N188" s="65">
        <v>30</v>
      </c>
      <c r="O188" s="65"/>
      <c r="P188" s="65"/>
      <c r="Q188" s="65"/>
      <c r="R188" s="65"/>
      <c r="S188" s="65"/>
      <c r="T188" s="65"/>
      <c r="U188" s="65">
        <v>60</v>
      </c>
      <c r="V188" s="65"/>
      <c r="W188" s="65"/>
      <c r="X188" s="65"/>
      <c r="Y188" s="65"/>
      <c r="Z188" s="65"/>
      <c r="AA188" s="65"/>
      <c r="AB188" s="65"/>
      <c r="AC188" s="65"/>
      <c r="AD188" s="65"/>
      <c r="AE188" s="65">
        <v>30</v>
      </c>
      <c r="AF188" s="65">
        <v>2000</v>
      </c>
      <c r="AG188" s="65"/>
      <c r="AH188" s="65"/>
      <c r="AI188" s="65">
        <v>220</v>
      </c>
      <c r="AJ188" s="65"/>
      <c r="AK188" s="65"/>
      <c r="AL188" s="65">
        <v>10</v>
      </c>
      <c r="AM188" s="65"/>
      <c r="AN188" s="65"/>
      <c r="AO188" s="65"/>
    </row>
    <row r="189" s="3" customFormat="1" ht="18.95" customHeight="1" spans="1:41">
      <c r="A189" s="33">
        <v>91</v>
      </c>
      <c r="B189" s="32" t="s">
        <v>517</v>
      </c>
      <c r="C189" s="35" t="s">
        <v>110</v>
      </c>
      <c r="D189" s="47" t="s">
        <v>44</v>
      </c>
      <c r="E189" s="37">
        <v>18580</v>
      </c>
      <c r="F189" s="48" t="s">
        <v>45</v>
      </c>
      <c r="G189" s="39">
        <f t="shared" ref="G189:G193" si="34">E189+I189-I190</f>
        <v>39475</v>
      </c>
      <c r="H189" s="40" t="s">
        <v>46</v>
      </c>
      <c r="I189" s="40">
        <f t="shared" si="33"/>
        <v>33605</v>
      </c>
      <c r="J189" s="67"/>
      <c r="K189" s="67"/>
      <c r="L189" s="67"/>
      <c r="M189" s="67"/>
      <c r="N189" s="67"/>
      <c r="O189" s="67">
        <v>7565</v>
      </c>
      <c r="P189" s="67">
        <v>6035</v>
      </c>
      <c r="Q189" s="67">
        <v>6395</v>
      </c>
      <c r="R189" s="67">
        <v>5950</v>
      </c>
      <c r="S189" s="67"/>
      <c r="T189" s="67"/>
      <c r="U189" s="67">
        <v>7660</v>
      </c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3"/>
        <v>12710</v>
      </c>
      <c r="J190" s="65"/>
      <c r="K190" s="65"/>
      <c r="L190" s="65"/>
      <c r="M190" s="65"/>
      <c r="N190" s="65"/>
      <c r="O190" s="65"/>
      <c r="P190" s="65"/>
      <c r="Q190" s="65"/>
      <c r="R190" s="65">
        <v>3450</v>
      </c>
      <c r="S190" s="65"/>
      <c r="T190" s="65"/>
      <c r="U190" s="65">
        <v>40</v>
      </c>
      <c r="V190" s="65"/>
      <c r="W190" s="65"/>
      <c r="X190" s="65">
        <v>4000</v>
      </c>
      <c r="Y190" s="65">
        <v>200</v>
      </c>
      <c r="Z190" s="65"/>
      <c r="AA190" s="65"/>
      <c r="AB190" s="65"/>
      <c r="AC190" s="65"/>
      <c r="AD190" s="65"/>
      <c r="AE190" s="65"/>
      <c r="AF190" s="65"/>
      <c r="AG190" s="65">
        <v>3900</v>
      </c>
      <c r="AH190" s="65"/>
      <c r="AI190" s="65">
        <f>1000+120</f>
        <v>1120</v>
      </c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92</v>
      </c>
      <c r="B191" s="32" t="s">
        <v>517</v>
      </c>
      <c r="C191" s="35" t="s">
        <v>105</v>
      </c>
      <c r="D191" s="47" t="s">
        <v>44</v>
      </c>
      <c r="E191" s="37">
        <v>10360</v>
      </c>
      <c r="F191" s="48" t="s">
        <v>45</v>
      </c>
      <c r="G191" s="39">
        <f t="shared" si="34"/>
        <v>9760</v>
      </c>
      <c r="H191" s="40" t="s">
        <v>46</v>
      </c>
      <c r="I191" s="40">
        <f t="shared" si="33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3"/>
        <v>600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>
        <v>600</v>
      </c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93</v>
      </c>
      <c r="B193" s="32" t="s">
        <v>517</v>
      </c>
      <c r="C193" s="35" t="s">
        <v>105</v>
      </c>
      <c r="D193" s="47" t="s">
        <v>48</v>
      </c>
      <c r="E193" s="37">
        <v>4430</v>
      </c>
      <c r="F193" s="48" t="s">
        <v>45</v>
      </c>
      <c r="G193" s="39">
        <f t="shared" si="34"/>
        <v>16170</v>
      </c>
      <c r="H193" s="40" t="s">
        <v>46</v>
      </c>
      <c r="I193" s="40">
        <f t="shared" si="33"/>
        <v>11740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>
        <v>11740</v>
      </c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3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94</v>
      </c>
      <c r="B195" s="32" t="s">
        <v>517</v>
      </c>
      <c r="C195" s="35" t="s">
        <v>629</v>
      </c>
      <c r="D195" s="47" t="s">
        <v>44</v>
      </c>
      <c r="E195" s="37">
        <v>7135</v>
      </c>
      <c r="F195" s="48" t="s">
        <v>45</v>
      </c>
      <c r="G195" s="39">
        <f>E195+I195-I196</f>
        <v>6525</v>
      </c>
      <c r="H195" s="40" t="s">
        <v>46</v>
      </c>
      <c r="I195" s="40">
        <f t="shared" si="33"/>
        <v>5150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>
        <v>5150</v>
      </c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3"/>
        <v>5760</v>
      </c>
      <c r="J196" s="65"/>
      <c r="K196" s="65"/>
      <c r="L196" s="65">
        <v>5500</v>
      </c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>
        <v>200</v>
      </c>
      <c r="Z196" s="65"/>
      <c r="AA196" s="65"/>
      <c r="AB196" s="65"/>
      <c r="AC196" s="65"/>
      <c r="AD196" s="65"/>
      <c r="AE196" s="65"/>
      <c r="AF196" s="65"/>
      <c r="AG196" s="65"/>
      <c r="AH196" s="65"/>
      <c r="AI196" s="65">
        <v>60</v>
      </c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95</v>
      </c>
      <c r="B197" s="32" t="s">
        <v>517</v>
      </c>
      <c r="C197" s="35" t="s">
        <v>111</v>
      </c>
      <c r="D197" s="47" t="s">
        <v>44</v>
      </c>
      <c r="E197" s="37">
        <v>2180</v>
      </c>
      <c r="F197" s="48" t="s">
        <v>45</v>
      </c>
      <c r="G197" s="39">
        <f t="shared" ref="G197:G201" si="35">E197+I197-I198</f>
        <v>2180</v>
      </c>
      <c r="H197" s="40" t="s">
        <v>46</v>
      </c>
      <c r="I197" s="40">
        <f t="shared" si="33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33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96</v>
      </c>
      <c r="B199" s="32" t="s">
        <v>517</v>
      </c>
      <c r="C199" s="35" t="s">
        <v>370</v>
      </c>
      <c r="D199" s="47" t="s">
        <v>44</v>
      </c>
      <c r="E199" s="37">
        <v>9917</v>
      </c>
      <c r="F199" s="48" t="s">
        <v>45</v>
      </c>
      <c r="G199" s="39">
        <f t="shared" si="35"/>
        <v>8337</v>
      </c>
      <c r="H199" s="40" t="s">
        <v>46</v>
      </c>
      <c r="I199" s="40">
        <f t="shared" si="33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33"/>
        <v>1580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>
        <v>130</v>
      </c>
      <c r="V200" s="65"/>
      <c r="W200" s="65">
        <v>300</v>
      </c>
      <c r="X200" s="65">
        <v>500</v>
      </c>
      <c r="Y200" s="65">
        <v>250</v>
      </c>
      <c r="Z200" s="65"/>
      <c r="AA200" s="65"/>
      <c r="AB200" s="65">
        <v>20</v>
      </c>
      <c r="AC200" s="65">
        <v>200</v>
      </c>
      <c r="AD200" s="65"/>
      <c r="AE200" s="65">
        <v>100</v>
      </c>
      <c r="AF200" s="65"/>
      <c r="AG200" s="65"/>
      <c r="AH200" s="65"/>
      <c r="AI200" s="65">
        <v>80</v>
      </c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97</v>
      </c>
      <c r="B201" s="32" t="s">
        <v>517</v>
      </c>
      <c r="C201" s="35" t="s">
        <v>630</v>
      </c>
      <c r="D201" s="47" t="s">
        <v>44</v>
      </c>
      <c r="E201" s="37">
        <v>3489</v>
      </c>
      <c r="F201" s="48" t="s">
        <v>45</v>
      </c>
      <c r="G201" s="39">
        <f t="shared" si="35"/>
        <v>3489</v>
      </c>
      <c r="H201" s="40" t="s">
        <v>46</v>
      </c>
      <c r="I201" s="40">
        <f t="shared" si="33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3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98</v>
      </c>
      <c r="B203" s="32" t="s">
        <v>517</v>
      </c>
      <c r="C203" s="35" t="s">
        <v>631</v>
      </c>
      <c r="D203" s="47" t="s">
        <v>44</v>
      </c>
      <c r="E203" s="37">
        <v>290</v>
      </c>
      <c r="F203" s="48" t="s">
        <v>45</v>
      </c>
      <c r="G203" s="39">
        <f t="shared" ref="G203:G207" si="36">E203+I203-I204</f>
        <v>330</v>
      </c>
      <c r="H203" s="40" t="s">
        <v>46</v>
      </c>
      <c r="I203" s="40">
        <f t="shared" si="33"/>
        <v>50</v>
      </c>
      <c r="J203" s="67"/>
      <c r="K203" s="67"/>
      <c r="L203" s="67"/>
      <c r="M203" s="67"/>
      <c r="N203" s="67">
        <v>50</v>
      </c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3"/>
        <v>10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>
        <v>10</v>
      </c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99</v>
      </c>
      <c r="B205" s="32" t="s">
        <v>517</v>
      </c>
      <c r="C205" s="35" t="s">
        <v>632</v>
      </c>
      <c r="D205" s="47" t="s">
        <v>44</v>
      </c>
      <c r="E205" s="37">
        <v>6885</v>
      </c>
      <c r="F205" s="48" t="s">
        <v>45</v>
      </c>
      <c r="G205" s="39">
        <f t="shared" si="36"/>
        <v>6725</v>
      </c>
      <c r="H205" s="40" t="s">
        <v>46</v>
      </c>
      <c r="I205" s="40">
        <f t="shared" si="33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3"/>
        <v>160</v>
      </c>
      <c r="J206" s="65"/>
      <c r="K206" s="65"/>
      <c r="L206" s="65"/>
      <c r="M206" s="65"/>
      <c r="N206" s="65">
        <v>60</v>
      </c>
      <c r="O206" s="65"/>
      <c r="P206" s="65"/>
      <c r="Q206" s="65"/>
      <c r="R206" s="65"/>
      <c r="S206" s="65"/>
      <c r="T206" s="65"/>
      <c r="U206" s="65">
        <v>40</v>
      </c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>
        <v>60</v>
      </c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100</v>
      </c>
      <c r="B207" s="32" t="s">
        <v>517</v>
      </c>
      <c r="C207" s="35" t="s">
        <v>633</v>
      </c>
      <c r="D207" s="47" t="s">
        <v>44</v>
      </c>
      <c r="E207" s="37">
        <v>3900</v>
      </c>
      <c r="F207" s="48" t="s">
        <v>45</v>
      </c>
      <c r="G207" s="39">
        <f t="shared" si="36"/>
        <v>3810</v>
      </c>
      <c r="H207" s="40" t="s">
        <v>46</v>
      </c>
      <c r="I207" s="40">
        <f t="shared" si="33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3"/>
        <v>90</v>
      </c>
      <c r="J208" s="65"/>
      <c r="K208" s="65"/>
      <c r="L208" s="65"/>
      <c r="M208" s="65"/>
      <c r="N208" s="65">
        <v>90</v>
      </c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101</v>
      </c>
      <c r="B209" s="32" t="s">
        <v>517</v>
      </c>
      <c r="C209" s="35" t="s">
        <v>634</v>
      </c>
      <c r="D209" s="47" t="s">
        <v>53</v>
      </c>
      <c r="E209" s="37">
        <v>170</v>
      </c>
      <c r="F209" s="48" t="s">
        <v>45</v>
      </c>
      <c r="G209" s="39">
        <f>E209+I209-I210</f>
        <v>170</v>
      </c>
      <c r="H209" s="40" t="s">
        <v>46</v>
      </c>
      <c r="I209" s="40">
        <f t="shared" si="33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3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102</v>
      </c>
      <c r="B211" s="32" t="s">
        <v>591</v>
      </c>
      <c r="C211" s="35" t="s">
        <v>635</v>
      </c>
      <c r="D211" s="47" t="s">
        <v>44</v>
      </c>
      <c r="E211" s="37">
        <v>25</v>
      </c>
      <c r="F211" s="48" t="s">
        <v>45</v>
      </c>
      <c r="G211" s="39">
        <f>E211+I211-I212</f>
        <v>25</v>
      </c>
      <c r="H211" s="40" t="s">
        <v>46</v>
      </c>
      <c r="I211" s="40">
        <f t="shared" si="33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3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103</v>
      </c>
      <c r="B213" s="32" t="s">
        <v>591</v>
      </c>
      <c r="C213" s="35" t="s">
        <v>636</v>
      </c>
      <c r="D213" s="47" t="s">
        <v>44</v>
      </c>
      <c r="E213" s="37">
        <v>124</v>
      </c>
      <c r="F213" s="48" t="s">
        <v>45</v>
      </c>
      <c r="G213" s="39">
        <f>E213+I213-I214</f>
        <v>124</v>
      </c>
      <c r="H213" s="40" t="s">
        <v>46</v>
      </c>
      <c r="I213" s="40">
        <f t="shared" si="33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ref="I214:I222" si="37">SUM(J214:AO214)</f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104</v>
      </c>
      <c r="B215" s="32" t="s">
        <v>591</v>
      </c>
      <c r="C215" s="35" t="s">
        <v>637</v>
      </c>
      <c r="D215" s="47" t="s">
        <v>44</v>
      </c>
      <c r="E215" s="37">
        <v>95</v>
      </c>
      <c r="F215" s="48" t="s">
        <v>45</v>
      </c>
      <c r="G215" s="39">
        <f t="shared" ref="G215:G219" si="38">E215+I215-I216</f>
        <v>95</v>
      </c>
      <c r="H215" s="40" t="s">
        <v>46</v>
      </c>
      <c r="I215" s="40">
        <f t="shared" si="37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32"/>
      <c r="C216" s="42"/>
      <c r="D216" s="47"/>
      <c r="E216" s="43"/>
      <c r="F216" s="49"/>
      <c r="G216" s="45"/>
      <c r="H216" s="46" t="s">
        <v>47</v>
      </c>
      <c r="I216" s="46">
        <f t="shared" si="37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105</v>
      </c>
      <c r="B217" s="32" t="s">
        <v>517</v>
      </c>
      <c r="C217" s="127" t="s">
        <v>638</v>
      </c>
      <c r="D217" s="47" t="s">
        <v>44</v>
      </c>
      <c r="E217" s="37">
        <v>500</v>
      </c>
      <c r="F217" s="48" t="s">
        <v>45</v>
      </c>
      <c r="G217" s="39">
        <f t="shared" si="38"/>
        <v>500</v>
      </c>
      <c r="H217" s="40" t="s">
        <v>46</v>
      </c>
      <c r="I217" s="40">
        <f t="shared" si="37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32"/>
      <c r="C218" s="128"/>
      <c r="D218" s="47"/>
      <c r="E218" s="43"/>
      <c r="F218" s="49"/>
      <c r="G218" s="45"/>
      <c r="H218" s="46" t="s">
        <v>47</v>
      </c>
      <c r="I218" s="46">
        <f t="shared" si="37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106</v>
      </c>
      <c r="B219" s="32" t="s">
        <v>517</v>
      </c>
      <c r="C219" s="127" t="s">
        <v>639</v>
      </c>
      <c r="D219" s="47" t="s">
        <v>44</v>
      </c>
      <c r="E219" s="37">
        <v>60</v>
      </c>
      <c r="F219" s="48" t="s">
        <v>45</v>
      </c>
      <c r="G219" s="39">
        <f t="shared" si="38"/>
        <v>60</v>
      </c>
      <c r="H219" s="40" t="s">
        <v>46</v>
      </c>
      <c r="I219" s="40">
        <f t="shared" si="37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32"/>
      <c r="C220" s="128"/>
      <c r="D220" s="47"/>
      <c r="E220" s="43"/>
      <c r="F220" s="49"/>
      <c r="G220" s="45"/>
      <c r="H220" s="46" t="s">
        <v>47</v>
      </c>
      <c r="I220" s="46">
        <f t="shared" si="37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107</v>
      </c>
      <c r="B221" s="32" t="s">
        <v>517</v>
      </c>
      <c r="C221" s="127" t="s">
        <v>114</v>
      </c>
      <c r="D221" s="47" t="s">
        <v>44</v>
      </c>
      <c r="E221" s="37">
        <v>920</v>
      </c>
      <c r="F221" s="48" t="s">
        <v>45</v>
      </c>
      <c r="G221" s="39">
        <f>E221+I221-I222</f>
        <v>920</v>
      </c>
      <c r="H221" s="40" t="s">
        <v>46</v>
      </c>
      <c r="I221" s="40">
        <f t="shared" si="37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32"/>
      <c r="C222" s="128"/>
      <c r="D222" s="47"/>
      <c r="E222" s="43"/>
      <c r="F222" s="49"/>
      <c r="G222" s="45"/>
      <c r="H222" s="46" t="s">
        <v>47</v>
      </c>
      <c r="I222" s="46">
        <f t="shared" si="37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108</v>
      </c>
      <c r="B223" s="32" t="s">
        <v>517</v>
      </c>
      <c r="C223" s="35" t="s">
        <v>640</v>
      </c>
      <c r="D223" s="47" t="s">
        <v>44</v>
      </c>
      <c r="E223" s="37">
        <v>237</v>
      </c>
      <c r="F223" s="48" t="s">
        <v>45</v>
      </c>
      <c r="G223" s="39">
        <f>E223+I223-I224</f>
        <v>237</v>
      </c>
      <c r="H223" s="40" t="s">
        <v>46</v>
      </c>
      <c r="I223" s="40">
        <f t="shared" ref="I223:I231" si="39">SUM(J223:AO223)</f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32"/>
      <c r="C224" s="42"/>
      <c r="D224" s="47"/>
      <c r="E224" s="43"/>
      <c r="F224" s="49"/>
      <c r="G224" s="45"/>
      <c r="H224" s="46" t="s">
        <v>47</v>
      </c>
      <c r="I224" s="46">
        <f t="shared" si="39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109</v>
      </c>
      <c r="B225" s="32" t="s">
        <v>517</v>
      </c>
      <c r="C225" s="35" t="s">
        <v>641</v>
      </c>
      <c r="D225" s="47" t="s">
        <v>44</v>
      </c>
      <c r="E225" s="37">
        <v>1050</v>
      </c>
      <c r="F225" s="48" t="s">
        <v>45</v>
      </c>
      <c r="G225" s="39">
        <f>E225+I225-I226</f>
        <v>1050</v>
      </c>
      <c r="H225" s="40" t="s">
        <v>46</v>
      </c>
      <c r="I225" s="40">
        <f t="shared" si="39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32"/>
      <c r="C226" s="42"/>
      <c r="D226" s="47"/>
      <c r="E226" s="43"/>
      <c r="F226" s="49"/>
      <c r="G226" s="45"/>
      <c r="H226" s="46" t="s">
        <v>47</v>
      </c>
      <c r="I226" s="46">
        <f t="shared" si="39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110</v>
      </c>
      <c r="B227" s="32" t="s">
        <v>517</v>
      </c>
      <c r="C227" s="35" t="s">
        <v>642</v>
      </c>
      <c r="D227" s="47" t="s">
        <v>44</v>
      </c>
      <c r="E227" s="37">
        <v>23663</v>
      </c>
      <c r="F227" s="48" t="s">
        <v>45</v>
      </c>
      <c r="G227" s="39">
        <f>E227+I227-I228</f>
        <v>23663</v>
      </c>
      <c r="H227" s="40" t="s">
        <v>46</v>
      </c>
      <c r="I227" s="40">
        <f t="shared" si="39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32"/>
      <c r="C228" s="42"/>
      <c r="D228" s="47"/>
      <c r="E228" s="43"/>
      <c r="F228" s="49"/>
      <c r="G228" s="45"/>
      <c r="H228" s="46" t="s">
        <v>47</v>
      </c>
      <c r="I228" s="46">
        <f t="shared" si="39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111</v>
      </c>
      <c r="B229" s="32" t="s">
        <v>517</v>
      </c>
      <c r="C229" s="35" t="s">
        <v>643</v>
      </c>
      <c r="D229" s="47" t="s">
        <v>44</v>
      </c>
      <c r="E229" s="37">
        <v>12576</v>
      </c>
      <c r="F229" s="48" t="s">
        <v>45</v>
      </c>
      <c r="G229" s="39">
        <f t="shared" ref="G229:G233" si="40">E229+I229-I230</f>
        <v>11472</v>
      </c>
      <c r="H229" s="40" t="s">
        <v>46</v>
      </c>
      <c r="I229" s="40">
        <f t="shared" si="39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39"/>
        <v>1104</v>
      </c>
      <c r="J230" s="65"/>
      <c r="K230" s="65"/>
      <c r="L230" s="65"/>
      <c r="M230" s="65"/>
      <c r="N230" s="65">
        <f>54+200</f>
        <v>254</v>
      </c>
      <c r="O230" s="65"/>
      <c r="P230" s="65">
        <f>160+100</f>
        <v>260</v>
      </c>
      <c r="Q230" s="65"/>
      <c r="R230" s="65"/>
      <c r="S230" s="65"/>
      <c r="T230" s="65"/>
      <c r="U230" s="65">
        <v>152</v>
      </c>
      <c r="V230" s="65"/>
      <c r="W230" s="65"/>
      <c r="X230" s="65"/>
      <c r="Y230" s="65">
        <v>100</v>
      </c>
      <c r="Z230" s="65"/>
      <c r="AA230" s="65"/>
      <c r="AB230" s="65">
        <v>160</v>
      </c>
      <c r="AC230" s="65">
        <v>100</v>
      </c>
      <c r="AD230" s="65"/>
      <c r="AE230" s="65"/>
      <c r="AF230" s="65"/>
      <c r="AG230" s="65"/>
      <c r="AH230" s="65"/>
      <c r="AI230" s="65">
        <v>68</v>
      </c>
      <c r="AJ230" s="65"/>
      <c r="AK230" s="65"/>
      <c r="AL230" s="65">
        <v>10</v>
      </c>
      <c r="AM230" s="65"/>
      <c r="AN230" s="65"/>
      <c r="AO230" s="65"/>
    </row>
    <row r="231" s="3" customFormat="1" ht="18.95" customHeight="1" spans="1:41">
      <c r="A231" s="33">
        <v>112</v>
      </c>
      <c r="B231" s="32" t="s">
        <v>517</v>
      </c>
      <c r="C231" s="35" t="s">
        <v>644</v>
      </c>
      <c r="D231" s="47" t="s">
        <v>44</v>
      </c>
      <c r="E231" s="37">
        <v>18407</v>
      </c>
      <c r="F231" s="48" t="s">
        <v>45</v>
      </c>
      <c r="G231" s="39">
        <f t="shared" si="40"/>
        <v>18037</v>
      </c>
      <c r="H231" s="40" t="s">
        <v>46</v>
      </c>
      <c r="I231" s="40">
        <f t="shared" si="39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ref="I232:I240" si="41">SUM(J232:AO232)</f>
        <v>370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>
        <v>110</v>
      </c>
      <c r="V232" s="65"/>
      <c r="W232" s="65">
        <v>50</v>
      </c>
      <c r="X232" s="65"/>
      <c r="Y232" s="65"/>
      <c r="Z232" s="65"/>
      <c r="AA232" s="65"/>
      <c r="AB232" s="65"/>
      <c r="AC232" s="65"/>
      <c r="AD232" s="65"/>
      <c r="AE232" s="65">
        <v>200</v>
      </c>
      <c r="AF232" s="65"/>
      <c r="AG232" s="65"/>
      <c r="AH232" s="65"/>
      <c r="AI232" s="65"/>
      <c r="AJ232" s="65"/>
      <c r="AK232" s="65"/>
      <c r="AL232" s="65">
        <v>10</v>
      </c>
      <c r="AM232" s="65"/>
      <c r="AN232" s="65"/>
      <c r="AO232" s="65"/>
    </row>
    <row r="233" s="3" customFormat="1" ht="18.95" customHeight="1" spans="1:41">
      <c r="A233" s="33">
        <v>113</v>
      </c>
      <c r="B233" s="32" t="s">
        <v>517</v>
      </c>
      <c r="C233" s="35" t="s">
        <v>645</v>
      </c>
      <c r="D233" s="47" t="s">
        <v>44</v>
      </c>
      <c r="E233" s="37">
        <v>13645</v>
      </c>
      <c r="F233" s="48" t="s">
        <v>45</v>
      </c>
      <c r="G233" s="39">
        <f t="shared" si="40"/>
        <v>13294</v>
      </c>
      <c r="H233" s="40" t="s">
        <v>46</v>
      </c>
      <c r="I233" s="40">
        <f t="shared" si="41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</row>
    <row r="234" s="4" customFormat="1" ht="18.95" customHeight="1" spans="1:41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41"/>
        <v>351</v>
      </c>
      <c r="J234" s="65"/>
      <c r="K234" s="65"/>
      <c r="L234" s="65"/>
      <c r="M234" s="65"/>
      <c r="N234" s="65">
        <v>84</v>
      </c>
      <c r="O234" s="65">
        <v>50</v>
      </c>
      <c r="P234" s="65"/>
      <c r="Q234" s="65"/>
      <c r="R234" s="65">
        <v>60</v>
      </c>
      <c r="S234" s="65"/>
      <c r="T234" s="65">
        <v>20</v>
      </c>
      <c r="U234" s="65">
        <v>132</v>
      </c>
      <c r="V234" s="65"/>
      <c r="W234" s="65"/>
      <c r="X234" s="65"/>
      <c r="Y234" s="65"/>
      <c r="Z234" s="65">
        <v>5</v>
      </c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3" customFormat="1" ht="18.95" customHeight="1" spans="1:41">
      <c r="A235" s="33">
        <v>114</v>
      </c>
      <c r="B235" s="32" t="s">
        <v>517</v>
      </c>
      <c r="C235" s="35" t="s">
        <v>646</v>
      </c>
      <c r="D235" s="47" t="s">
        <v>44</v>
      </c>
      <c r="E235" s="37">
        <v>0</v>
      </c>
      <c r="F235" s="48" t="s">
        <v>45</v>
      </c>
      <c r="G235" s="39">
        <f>E235+I235-I236</f>
        <v>0</v>
      </c>
      <c r="H235" s="40" t="s">
        <v>46</v>
      </c>
      <c r="I235" s="40">
        <f t="shared" si="41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</row>
    <row r="236" s="4" customFormat="1" ht="18.95" customHeight="1" spans="1:41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41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3" customFormat="1" ht="18.95" customHeight="1" spans="1:41">
      <c r="A237" s="33">
        <v>115</v>
      </c>
      <c r="B237" s="32" t="s">
        <v>517</v>
      </c>
      <c r="C237" s="35" t="s">
        <v>647</v>
      </c>
      <c r="D237" s="47" t="s">
        <v>44</v>
      </c>
      <c r="E237" s="37">
        <v>2579</v>
      </c>
      <c r="F237" s="48" t="s">
        <v>45</v>
      </c>
      <c r="G237" s="39">
        <f>E237+I237-I238</f>
        <v>974</v>
      </c>
      <c r="H237" s="40" t="s">
        <v>46</v>
      </c>
      <c r="I237" s="40">
        <f t="shared" si="41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</row>
    <row r="238" s="4" customFormat="1" ht="18.95" customHeight="1" spans="1:41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41"/>
        <v>1605</v>
      </c>
      <c r="J238" s="65"/>
      <c r="K238" s="65"/>
      <c r="L238" s="65"/>
      <c r="M238" s="65"/>
      <c r="N238" s="65">
        <v>250</v>
      </c>
      <c r="O238" s="65"/>
      <c r="P238" s="65"/>
      <c r="Q238" s="65"/>
      <c r="R238" s="65"/>
      <c r="S238" s="65"/>
      <c r="T238" s="65"/>
      <c r="U238" s="65"/>
      <c r="V238" s="65"/>
      <c r="W238" s="65">
        <v>150</v>
      </c>
      <c r="X238" s="65"/>
      <c r="Y238" s="65"/>
      <c r="Z238" s="65">
        <v>1000</v>
      </c>
      <c r="AA238" s="65"/>
      <c r="AB238" s="65"/>
      <c r="AC238" s="65"/>
      <c r="AD238" s="65">
        <v>5</v>
      </c>
      <c r="AE238" s="65"/>
      <c r="AF238" s="65"/>
      <c r="AG238" s="65">
        <v>200</v>
      </c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116</v>
      </c>
      <c r="B239" s="32" t="s">
        <v>517</v>
      </c>
      <c r="C239" s="35" t="s">
        <v>323</v>
      </c>
      <c r="D239" s="47" t="s">
        <v>44</v>
      </c>
      <c r="E239" s="37">
        <v>189</v>
      </c>
      <c r="F239" s="48" t="s">
        <v>45</v>
      </c>
      <c r="G239" s="39">
        <f>E239+I239-I240</f>
        <v>189</v>
      </c>
      <c r="H239" s="40" t="s">
        <v>46</v>
      </c>
      <c r="I239" s="40">
        <f t="shared" si="41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32"/>
      <c r="C240" s="42"/>
      <c r="D240" s="47"/>
      <c r="E240" s="43"/>
      <c r="F240" s="49"/>
      <c r="G240" s="45"/>
      <c r="H240" s="46" t="s">
        <v>47</v>
      </c>
      <c r="I240" s="46">
        <f t="shared" si="41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117</v>
      </c>
      <c r="B241" s="32" t="s">
        <v>517</v>
      </c>
      <c r="C241" s="35" t="s">
        <v>118</v>
      </c>
      <c r="D241" s="47" t="s">
        <v>44</v>
      </c>
      <c r="E241" s="37">
        <v>250</v>
      </c>
      <c r="F241" s="48" t="s">
        <v>45</v>
      </c>
      <c r="G241" s="39">
        <f>E241+I241-I242</f>
        <v>250</v>
      </c>
      <c r="H241" s="40" t="s">
        <v>46</v>
      </c>
      <c r="I241" s="40">
        <f t="shared" ref="I241:I254" si="42">SUM(J241:AO241)</f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42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91" customFormat="1" ht="18.95" customHeight="1" spans="1:44">
      <c r="A243" s="33">
        <v>118</v>
      </c>
      <c r="B243" s="32" t="s">
        <v>517</v>
      </c>
      <c r="C243" s="35" t="s">
        <v>648</v>
      </c>
      <c r="D243" s="47" t="s">
        <v>351</v>
      </c>
      <c r="E243" s="37">
        <v>150</v>
      </c>
      <c r="F243" s="48" t="s">
        <v>45</v>
      </c>
      <c r="G243" s="39">
        <f>E243+I243-I244</f>
        <v>150</v>
      </c>
      <c r="H243" s="40" t="s">
        <v>46</v>
      </c>
      <c r="I243" s="40">
        <f t="shared" si="42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3"/>
      <c r="AQ243" s="3"/>
      <c r="AR243" s="3"/>
    </row>
    <row r="244" s="4" customFormat="1" ht="18.95" customHeight="1" spans="1:41">
      <c r="A244" s="41"/>
      <c r="B244" s="32"/>
      <c r="C244" s="42"/>
      <c r="D244" s="47"/>
      <c r="E244" s="43"/>
      <c r="F244" s="49"/>
      <c r="G244" s="45"/>
      <c r="H244" s="46" t="s">
        <v>47</v>
      </c>
      <c r="I244" s="46">
        <f t="shared" si="42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3" customFormat="1" ht="18.95" customHeight="1" spans="1:41">
      <c r="A245" s="33">
        <v>119</v>
      </c>
      <c r="B245" s="32" t="s">
        <v>517</v>
      </c>
      <c r="C245" s="35" t="s">
        <v>649</v>
      </c>
      <c r="D245" s="47" t="s">
        <v>44</v>
      </c>
      <c r="E245" s="37">
        <v>6444</v>
      </c>
      <c r="F245" s="48" t="s">
        <v>45</v>
      </c>
      <c r="G245" s="39">
        <f>E245+I245-I246</f>
        <v>6432</v>
      </c>
      <c r="H245" s="40" t="s">
        <v>46</v>
      </c>
      <c r="I245" s="40">
        <f t="shared" si="42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</row>
    <row r="246" s="4" customFormat="1" ht="18.95" customHeight="1" spans="1:41">
      <c r="A246" s="41"/>
      <c r="B246" s="32"/>
      <c r="C246" s="42"/>
      <c r="D246" s="47"/>
      <c r="E246" s="43"/>
      <c r="F246" s="49"/>
      <c r="G246" s="45"/>
      <c r="H246" s="46" t="s">
        <v>47</v>
      </c>
      <c r="I246" s="46">
        <f t="shared" si="42"/>
        <v>12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>
        <v>12</v>
      </c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3" customFormat="1" ht="18.95" customHeight="1" spans="1:41">
      <c r="A247" s="33">
        <v>120</v>
      </c>
      <c r="B247" s="32" t="s">
        <v>517</v>
      </c>
      <c r="C247" s="35" t="s">
        <v>650</v>
      </c>
      <c r="D247" s="47" t="s">
        <v>44</v>
      </c>
      <c r="E247" s="37">
        <v>12520</v>
      </c>
      <c r="F247" s="48" t="s">
        <v>45</v>
      </c>
      <c r="G247" s="39">
        <f>E247+I247-I248</f>
        <v>12520</v>
      </c>
      <c r="H247" s="40" t="s">
        <v>46</v>
      </c>
      <c r="I247" s="40">
        <f t="shared" si="42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</row>
    <row r="248" s="4" customFormat="1" ht="18.95" customHeight="1" spans="1:41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42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91" customFormat="1" ht="18.95" customHeight="1" spans="1:44">
      <c r="A249" s="33">
        <v>121</v>
      </c>
      <c r="B249" s="32" t="s">
        <v>517</v>
      </c>
      <c r="C249" s="35" t="s">
        <v>651</v>
      </c>
      <c r="D249" s="47" t="s">
        <v>44</v>
      </c>
      <c r="E249" s="37">
        <v>9940</v>
      </c>
      <c r="F249" s="48" t="s">
        <v>45</v>
      </c>
      <c r="G249" s="39">
        <f t="shared" ref="G249:G253" si="43">E249+I249-I250</f>
        <v>9798</v>
      </c>
      <c r="H249" s="40" t="s">
        <v>46</v>
      </c>
      <c r="I249" s="40">
        <f t="shared" si="42"/>
        <v>980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>
        <v>980</v>
      </c>
      <c r="AH249" s="67"/>
      <c r="AI249" s="67"/>
      <c r="AJ249" s="67"/>
      <c r="AK249" s="67"/>
      <c r="AL249" s="67"/>
      <c r="AM249" s="67"/>
      <c r="AN249" s="67"/>
      <c r="AO249" s="67"/>
      <c r="AP249" s="3"/>
      <c r="AQ249" s="3"/>
      <c r="AR249" s="3"/>
    </row>
    <row r="250" s="4" customFormat="1" ht="18.95" customHeight="1" spans="1:41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42"/>
        <v>1122</v>
      </c>
      <c r="J250" s="65"/>
      <c r="K250" s="65"/>
      <c r="L250" s="65"/>
      <c r="M250" s="65"/>
      <c r="N250" s="65"/>
      <c r="O250" s="65"/>
      <c r="P250" s="65"/>
      <c r="Q250" s="65"/>
      <c r="R250" s="65">
        <v>50</v>
      </c>
      <c r="S250" s="65"/>
      <c r="T250" s="65"/>
      <c r="U250" s="65">
        <v>48</v>
      </c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>
        <v>1000</v>
      </c>
      <c r="AG250" s="65"/>
      <c r="AH250" s="65"/>
      <c r="AI250" s="65">
        <v>24</v>
      </c>
      <c r="AJ250" s="65"/>
      <c r="AK250" s="65"/>
      <c r="AL250" s="65"/>
      <c r="AM250" s="65"/>
      <c r="AN250" s="65"/>
      <c r="AO250" s="65"/>
    </row>
    <row r="251" s="91" customFormat="1" ht="18.95" customHeight="1" spans="1:44">
      <c r="A251" s="33">
        <v>122</v>
      </c>
      <c r="B251" s="32" t="s">
        <v>517</v>
      </c>
      <c r="C251" s="35" t="s">
        <v>126</v>
      </c>
      <c r="D251" s="47" t="s">
        <v>44</v>
      </c>
      <c r="E251" s="37">
        <v>8225</v>
      </c>
      <c r="F251" s="48" t="s">
        <v>45</v>
      </c>
      <c r="G251" s="39">
        <f t="shared" si="43"/>
        <v>4325</v>
      </c>
      <c r="H251" s="40" t="s">
        <v>46</v>
      </c>
      <c r="I251" s="40">
        <f t="shared" si="42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3"/>
      <c r="AQ251" s="3"/>
      <c r="AR251" s="3"/>
    </row>
    <row r="252" s="4" customFormat="1" ht="18.95" customHeight="1" spans="1:41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42"/>
        <v>3900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>
        <v>400</v>
      </c>
      <c r="Y252" s="65"/>
      <c r="Z252" s="65"/>
      <c r="AA252" s="65"/>
      <c r="AB252" s="65"/>
      <c r="AC252" s="65"/>
      <c r="AD252" s="65">
        <v>3000</v>
      </c>
      <c r="AE252" s="65"/>
      <c r="AF252" s="65"/>
      <c r="AG252" s="65"/>
      <c r="AH252" s="65"/>
      <c r="AI252" s="65"/>
      <c r="AJ252" s="65"/>
      <c r="AK252" s="65">
        <v>500</v>
      </c>
      <c r="AL252" s="65"/>
      <c r="AM252" s="65"/>
      <c r="AN252" s="65"/>
      <c r="AO252" s="65"/>
    </row>
    <row r="253" s="91" customFormat="1" ht="18.95" customHeight="1" spans="1:44">
      <c r="A253" s="33">
        <v>123</v>
      </c>
      <c r="B253" s="32" t="s">
        <v>517</v>
      </c>
      <c r="C253" s="35" t="s">
        <v>652</v>
      </c>
      <c r="D253" s="47" t="s">
        <v>44</v>
      </c>
      <c r="E253" s="37">
        <v>9698</v>
      </c>
      <c r="F253" s="48" t="s">
        <v>45</v>
      </c>
      <c r="G253" s="39">
        <f t="shared" si="43"/>
        <v>8172</v>
      </c>
      <c r="H253" s="40" t="s">
        <v>46</v>
      </c>
      <c r="I253" s="40">
        <f t="shared" si="42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3"/>
      <c r="AQ253" s="3"/>
      <c r="AR253" s="3"/>
    </row>
    <row r="254" s="4" customFormat="1" ht="18.95" customHeight="1" spans="1:41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si="42"/>
        <v>1526</v>
      </c>
      <c r="J254" s="65"/>
      <c r="K254" s="65"/>
      <c r="L254" s="65"/>
      <c r="M254" s="65"/>
      <c r="N254" s="65">
        <f>6+500</f>
        <v>506</v>
      </c>
      <c r="O254" s="65"/>
      <c r="P254" s="65"/>
      <c r="Q254" s="65"/>
      <c r="R254" s="65">
        <v>50</v>
      </c>
      <c r="S254" s="65">
        <v>500</v>
      </c>
      <c r="T254" s="65"/>
      <c r="U254" s="65">
        <v>20</v>
      </c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>
        <v>450</v>
      </c>
      <c r="AH254" s="65"/>
      <c r="AI254" s="65"/>
      <c r="AJ254" s="65"/>
      <c r="AK254" s="65"/>
      <c r="AL254" s="65"/>
      <c r="AM254" s="65"/>
      <c r="AN254" s="65"/>
      <c r="AO254" s="65"/>
    </row>
    <row r="255" s="91" customFormat="1" ht="18.95" customHeight="1" spans="1:44">
      <c r="A255" s="33">
        <v>124</v>
      </c>
      <c r="B255" s="32" t="s">
        <v>517</v>
      </c>
      <c r="C255" s="35" t="s">
        <v>653</v>
      </c>
      <c r="D255" s="47" t="s">
        <v>44</v>
      </c>
      <c r="E255" s="37">
        <v>3771</v>
      </c>
      <c r="F255" s="48" t="s">
        <v>45</v>
      </c>
      <c r="G255" s="39">
        <f t="shared" ref="G255:G259" si="44">E255+I255-I256</f>
        <v>3705</v>
      </c>
      <c r="H255" s="40" t="s">
        <v>46</v>
      </c>
      <c r="I255" s="40">
        <f t="shared" ref="I255:I285" si="45">SUM(J255:AO255)</f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3"/>
      <c r="AQ255" s="3"/>
      <c r="AR255" s="3"/>
    </row>
    <row r="256" s="4" customFormat="1" ht="18.95" customHeight="1" spans="1:41">
      <c r="A256" s="41"/>
      <c r="B256" s="32"/>
      <c r="C256" s="42"/>
      <c r="D256" s="47"/>
      <c r="E256" s="43"/>
      <c r="F256" s="49"/>
      <c r="G256" s="45"/>
      <c r="H256" s="46" t="s">
        <v>47</v>
      </c>
      <c r="I256" s="46">
        <f t="shared" si="45"/>
        <v>66</v>
      </c>
      <c r="J256" s="65"/>
      <c r="K256" s="65"/>
      <c r="L256" s="65"/>
      <c r="M256" s="65"/>
      <c r="N256" s="65">
        <v>12</v>
      </c>
      <c r="O256" s="65"/>
      <c r="P256" s="65"/>
      <c r="Q256" s="65"/>
      <c r="R256" s="65"/>
      <c r="S256" s="65"/>
      <c r="T256" s="65"/>
      <c r="U256" s="65"/>
      <c r="V256" s="65">
        <v>30</v>
      </c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>
        <v>24</v>
      </c>
      <c r="AJ256" s="65"/>
      <c r="AK256" s="65"/>
      <c r="AL256" s="65"/>
      <c r="AM256" s="65"/>
      <c r="AN256" s="65"/>
      <c r="AO256" s="65"/>
    </row>
    <row r="257" s="91" customFormat="1" ht="18.95" customHeight="1" spans="1:44">
      <c r="A257" s="33">
        <v>125</v>
      </c>
      <c r="B257" s="32" t="s">
        <v>517</v>
      </c>
      <c r="C257" s="35" t="s">
        <v>654</v>
      </c>
      <c r="D257" s="47" t="s">
        <v>44</v>
      </c>
      <c r="E257" s="37">
        <v>3002</v>
      </c>
      <c r="F257" s="48" t="s">
        <v>45</v>
      </c>
      <c r="G257" s="39">
        <f t="shared" si="44"/>
        <v>5233</v>
      </c>
      <c r="H257" s="40" t="s">
        <v>46</v>
      </c>
      <c r="I257" s="40">
        <f t="shared" si="45"/>
        <v>6435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>
        <v>6435</v>
      </c>
      <c r="AK257" s="67"/>
      <c r="AL257" s="67"/>
      <c r="AM257" s="67"/>
      <c r="AN257" s="67"/>
      <c r="AO257" s="67"/>
      <c r="AP257" s="3"/>
      <c r="AQ257" s="3"/>
      <c r="AR257" s="3"/>
    </row>
    <row r="258" s="4" customFormat="1" ht="18.95" customHeight="1" spans="1:41">
      <c r="A258" s="41"/>
      <c r="B258" s="32"/>
      <c r="C258" s="42"/>
      <c r="D258" s="47"/>
      <c r="E258" s="43"/>
      <c r="F258" s="49"/>
      <c r="G258" s="45"/>
      <c r="H258" s="46" t="s">
        <v>47</v>
      </c>
      <c r="I258" s="46">
        <f t="shared" si="45"/>
        <v>4204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>
        <v>144</v>
      </c>
      <c r="V258" s="65"/>
      <c r="W258" s="65"/>
      <c r="X258" s="65"/>
      <c r="Y258" s="65"/>
      <c r="Z258" s="65">
        <v>1000</v>
      </c>
      <c r="AA258" s="65"/>
      <c r="AB258" s="65">
        <v>12</v>
      </c>
      <c r="AC258" s="65">
        <v>1000</v>
      </c>
      <c r="AD258" s="65"/>
      <c r="AE258" s="65"/>
      <c r="AF258" s="65"/>
      <c r="AG258" s="65"/>
      <c r="AH258" s="65"/>
      <c r="AI258" s="65">
        <v>48</v>
      </c>
      <c r="AJ258" s="65">
        <v>2000</v>
      </c>
      <c r="AK258" s="65"/>
      <c r="AL258" s="65"/>
      <c r="AM258" s="65"/>
      <c r="AN258" s="65"/>
      <c r="AO258" s="65"/>
    </row>
    <row r="259" s="91" customFormat="1" ht="18.95" customHeight="1" spans="1:44">
      <c r="A259" s="33">
        <v>126</v>
      </c>
      <c r="B259" s="32" t="s">
        <v>517</v>
      </c>
      <c r="C259" s="35" t="s">
        <v>655</v>
      </c>
      <c r="D259" s="47" t="s">
        <v>44</v>
      </c>
      <c r="E259" s="37">
        <v>3494</v>
      </c>
      <c r="F259" s="48" t="s">
        <v>45</v>
      </c>
      <c r="G259" s="39">
        <f t="shared" si="44"/>
        <v>3494</v>
      </c>
      <c r="H259" s="40" t="s">
        <v>46</v>
      </c>
      <c r="I259" s="40">
        <f t="shared" si="45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32"/>
      <c r="C260" s="42"/>
      <c r="D260" s="47"/>
      <c r="E260" s="43"/>
      <c r="F260" s="49"/>
      <c r="G260" s="45"/>
      <c r="H260" s="46" t="s">
        <v>47</v>
      </c>
      <c r="I260" s="46">
        <f t="shared" si="45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91" customFormat="1" ht="18.95" customHeight="1" spans="1:44">
      <c r="A261" s="33">
        <v>127</v>
      </c>
      <c r="B261" s="32" t="s">
        <v>517</v>
      </c>
      <c r="C261" s="35" t="s">
        <v>656</v>
      </c>
      <c r="D261" s="47" t="s">
        <v>44</v>
      </c>
      <c r="E261" s="37">
        <v>2469</v>
      </c>
      <c r="F261" s="48" t="s">
        <v>45</v>
      </c>
      <c r="G261" s="39">
        <f t="shared" ref="G261:G265" si="46">E261+I261-I262</f>
        <v>2419</v>
      </c>
      <c r="H261" s="40" t="s">
        <v>46</v>
      </c>
      <c r="I261" s="40">
        <f t="shared" si="45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3"/>
      <c r="AQ261" s="3"/>
      <c r="AR261" s="3"/>
    </row>
    <row r="262" s="4" customFormat="1" ht="18.95" customHeight="1" spans="1:41">
      <c r="A262" s="41"/>
      <c r="B262" s="32"/>
      <c r="C262" s="42"/>
      <c r="D262" s="47"/>
      <c r="E262" s="43"/>
      <c r="F262" s="49"/>
      <c r="G262" s="45"/>
      <c r="H262" s="46" t="s">
        <v>47</v>
      </c>
      <c r="I262" s="46">
        <f t="shared" si="45"/>
        <v>50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>
        <v>50</v>
      </c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91" customFormat="1" ht="18.95" customHeight="1" spans="1:44">
      <c r="A263" s="33">
        <v>128</v>
      </c>
      <c r="B263" s="32" t="s">
        <v>517</v>
      </c>
      <c r="C263" s="35" t="s">
        <v>656</v>
      </c>
      <c r="D263" s="133" t="s">
        <v>67</v>
      </c>
      <c r="E263" s="37">
        <v>980</v>
      </c>
      <c r="F263" s="48" t="s">
        <v>45</v>
      </c>
      <c r="G263" s="39">
        <f t="shared" si="46"/>
        <v>980</v>
      </c>
      <c r="H263" s="40" t="s">
        <v>46</v>
      </c>
      <c r="I263" s="40">
        <f t="shared" si="45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3"/>
      <c r="AQ263" s="3"/>
      <c r="AR263" s="3"/>
    </row>
    <row r="264" s="4" customFormat="1" ht="18.95" customHeight="1" spans="1:41">
      <c r="A264" s="41"/>
      <c r="B264" s="32"/>
      <c r="C264" s="42"/>
      <c r="D264" s="133"/>
      <c r="E264" s="43"/>
      <c r="F264" s="49"/>
      <c r="G264" s="45"/>
      <c r="H264" s="46" t="s">
        <v>47</v>
      </c>
      <c r="I264" s="46">
        <f t="shared" si="45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91" customFormat="1" ht="18.95" customHeight="1" spans="1:44">
      <c r="A265" s="33">
        <v>129</v>
      </c>
      <c r="B265" s="32" t="s">
        <v>517</v>
      </c>
      <c r="C265" s="35" t="s">
        <v>657</v>
      </c>
      <c r="D265" s="47" t="s">
        <v>44</v>
      </c>
      <c r="E265" s="37">
        <v>30</v>
      </c>
      <c r="F265" s="48" t="s">
        <v>45</v>
      </c>
      <c r="G265" s="39">
        <f t="shared" si="46"/>
        <v>30</v>
      </c>
      <c r="H265" s="40" t="s">
        <v>46</v>
      </c>
      <c r="I265" s="40">
        <f t="shared" si="45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3"/>
      <c r="AQ265" s="3"/>
      <c r="AR265" s="3"/>
    </row>
    <row r="266" s="4" customFormat="1" ht="18.95" customHeight="1" spans="1:41">
      <c r="A266" s="41"/>
      <c r="B266" s="32"/>
      <c r="C266" s="42"/>
      <c r="D266" s="47"/>
      <c r="E266" s="43"/>
      <c r="F266" s="49"/>
      <c r="G266" s="45"/>
      <c r="H266" s="46" t="s">
        <v>47</v>
      </c>
      <c r="I266" s="46">
        <f t="shared" si="45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91" customFormat="1" ht="18.95" customHeight="1" spans="1:44">
      <c r="A267" s="33">
        <v>130</v>
      </c>
      <c r="B267" s="32" t="s">
        <v>517</v>
      </c>
      <c r="C267" s="35" t="s">
        <v>372</v>
      </c>
      <c r="D267" s="47" t="s">
        <v>44</v>
      </c>
      <c r="E267" s="37">
        <v>119</v>
      </c>
      <c r="F267" s="48" t="s">
        <v>45</v>
      </c>
      <c r="G267" s="39">
        <f t="shared" ref="G267:G271" si="47">E267+I267-I268</f>
        <v>119</v>
      </c>
      <c r="H267" s="40" t="s">
        <v>46</v>
      </c>
      <c r="I267" s="40">
        <f t="shared" si="45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3"/>
      <c r="AQ267" s="3"/>
      <c r="AR267" s="3"/>
    </row>
    <row r="268" s="4" customFormat="1" ht="18.95" customHeight="1" spans="1:41">
      <c r="A268" s="41"/>
      <c r="B268" s="32"/>
      <c r="C268" s="42"/>
      <c r="D268" s="47"/>
      <c r="E268" s="43"/>
      <c r="F268" s="49"/>
      <c r="G268" s="45"/>
      <c r="H268" s="46" t="s">
        <v>47</v>
      </c>
      <c r="I268" s="46">
        <f t="shared" si="45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3" customFormat="1" ht="18.95" customHeight="1" spans="1:41">
      <c r="A269" s="33">
        <v>131</v>
      </c>
      <c r="B269" s="32" t="s">
        <v>517</v>
      </c>
      <c r="C269" s="35" t="s">
        <v>337</v>
      </c>
      <c r="D269" s="47" t="s">
        <v>44</v>
      </c>
      <c r="E269" s="37">
        <v>10</v>
      </c>
      <c r="F269" s="48" t="s">
        <v>45</v>
      </c>
      <c r="G269" s="39">
        <f t="shared" si="47"/>
        <v>10</v>
      </c>
      <c r="H269" s="40" t="s">
        <v>46</v>
      </c>
      <c r="I269" s="40">
        <f t="shared" si="45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</row>
    <row r="270" s="4" customFormat="1" ht="18.95" customHeight="1" spans="1:41">
      <c r="A270" s="41"/>
      <c r="B270" s="32"/>
      <c r="C270" s="42"/>
      <c r="D270" s="47"/>
      <c r="E270" s="43"/>
      <c r="F270" s="49"/>
      <c r="G270" s="45"/>
      <c r="H270" s="46" t="s">
        <v>47</v>
      </c>
      <c r="I270" s="46">
        <f t="shared" si="45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3" customFormat="1" ht="18.95" customHeight="1" spans="1:41">
      <c r="A271" s="33">
        <v>132</v>
      </c>
      <c r="B271" s="32" t="s">
        <v>517</v>
      </c>
      <c r="C271" s="35" t="s">
        <v>338</v>
      </c>
      <c r="D271" s="47" t="s">
        <v>44</v>
      </c>
      <c r="E271" s="37">
        <v>190</v>
      </c>
      <c r="F271" s="48" t="s">
        <v>45</v>
      </c>
      <c r="G271" s="39">
        <f t="shared" si="47"/>
        <v>190</v>
      </c>
      <c r="H271" s="40" t="s">
        <v>46</v>
      </c>
      <c r="I271" s="40">
        <f t="shared" si="45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</row>
    <row r="272" s="4" customFormat="1" ht="18.95" customHeight="1" spans="1:41">
      <c r="A272" s="41"/>
      <c r="B272" s="32"/>
      <c r="C272" s="42"/>
      <c r="D272" s="47"/>
      <c r="E272" s="43"/>
      <c r="F272" s="49"/>
      <c r="G272" s="45"/>
      <c r="H272" s="46" t="s">
        <v>47</v>
      </c>
      <c r="I272" s="46">
        <f t="shared" si="45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3" customFormat="1" ht="18.95" customHeight="1" spans="1:41">
      <c r="A273" s="33">
        <v>133</v>
      </c>
      <c r="B273" s="32" t="s">
        <v>517</v>
      </c>
      <c r="C273" s="35" t="s">
        <v>658</v>
      </c>
      <c r="D273" s="47" t="s">
        <v>44</v>
      </c>
      <c r="E273" s="37">
        <v>146</v>
      </c>
      <c r="F273" s="48" t="s">
        <v>45</v>
      </c>
      <c r="G273" s="39">
        <f t="shared" ref="G273:G277" si="48">E273+I273-I274</f>
        <v>146</v>
      </c>
      <c r="H273" s="40" t="s">
        <v>46</v>
      </c>
      <c r="I273" s="40">
        <f t="shared" si="45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</row>
    <row r="274" s="4" customFormat="1" ht="18.95" customHeight="1" spans="1:41">
      <c r="A274" s="41"/>
      <c r="B274" s="32"/>
      <c r="C274" s="42"/>
      <c r="D274" s="47"/>
      <c r="E274" s="43"/>
      <c r="F274" s="49"/>
      <c r="G274" s="45"/>
      <c r="H274" s="46" t="s">
        <v>47</v>
      </c>
      <c r="I274" s="46">
        <f t="shared" si="45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3" customFormat="1" ht="18.95" customHeight="1" spans="1:41">
      <c r="A275" s="33">
        <v>134</v>
      </c>
      <c r="B275" s="32" t="s">
        <v>517</v>
      </c>
      <c r="C275" s="35" t="s">
        <v>659</v>
      </c>
      <c r="D275" s="47" t="s">
        <v>44</v>
      </c>
      <c r="E275" s="37">
        <v>798</v>
      </c>
      <c r="F275" s="48" t="s">
        <v>45</v>
      </c>
      <c r="G275" s="39">
        <f t="shared" si="48"/>
        <v>200</v>
      </c>
      <c r="H275" s="40" t="s">
        <v>46</v>
      </c>
      <c r="I275" s="40">
        <f t="shared" si="45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</row>
    <row r="276" s="4" customFormat="1" ht="18.95" customHeight="1" spans="1:41">
      <c r="A276" s="41"/>
      <c r="B276" s="32"/>
      <c r="C276" s="42"/>
      <c r="D276" s="47"/>
      <c r="E276" s="43"/>
      <c r="F276" s="49"/>
      <c r="G276" s="45"/>
      <c r="H276" s="46" t="s">
        <v>47</v>
      </c>
      <c r="I276" s="46">
        <f t="shared" si="45"/>
        <v>598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>
        <v>500</v>
      </c>
      <c r="T276" s="65"/>
      <c r="U276" s="65"/>
      <c r="V276" s="65"/>
      <c r="W276" s="65"/>
      <c r="X276" s="65"/>
      <c r="Y276" s="65"/>
      <c r="Z276" s="65"/>
      <c r="AA276" s="65"/>
      <c r="AB276" s="65">
        <v>98</v>
      </c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3" customFormat="1" ht="18.95" customHeight="1" spans="1:41">
      <c r="A277" s="33">
        <v>135</v>
      </c>
      <c r="B277" s="32" t="s">
        <v>517</v>
      </c>
      <c r="C277" s="35" t="s">
        <v>660</v>
      </c>
      <c r="D277" s="47" t="s">
        <v>44</v>
      </c>
      <c r="E277" s="37">
        <v>1282</v>
      </c>
      <c r="F277" s="48" t="s">
        <v>45</v>
      </c>
      <c r="G277" s="39">
        <f t="shared" si="48"/>
        <v>1246</v>
      </c>
      <c r="H277" s="40" t="s">
        <v>46</v>
      </c>
      <c r="I277" s="40">
        <f t="shared" si="45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</row>
    <row r="278" s="4" customFormat="1" ht="18.95" customHeight="1" spans="1:41">
      <c r="A278" s="41"/>
      <c r="B278" s="32"/>
      <c r="C278" s="42"/>
      <c r="D278" s="47"/>
      <c r="E278" s="43"/>
      <c r="F278" s="49"/>
      <c r="G278" s="45"/>
      <c r="H278" s="46" t="s">
        <v>47</v>
      </c>
      <c r="I278" s="46">
        <f t="shared" si="45"/>
        <v>36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>
        <v>36</v>
      </c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91" customFormat="1" ht="18.95" customHeight="1" spans="1:44">
      <c r="A279" s="33">
        <v>136</v>
      </c>
      <c r="B279" s="32" t="s">
        <v>517</v>
      </c>
      <c r="C279" s="35" t="s">
        <v>661</v>
      </c>
      <c r="D279" s="47" t="s">
        <v>44</v>
      </c>
      <c r="E279" s="37">
        <v>185</v>
      </c>
      <c r="F279" s="48" t="s">
        <v>45</v>
      </c>
      <c r="G279" s="39">
        <f t="shared" ref="G279:G283" si="49">E279+I279-I280</f>
        <v>161</v>
      </c>
      <c r="H279" s="40" t="s">
        <v>46</v>
      </c>
      <c r="I279" s="40">
        <f t="shared" si="45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3"/>
      <c r="AQ279" s="3"/>
      <c r="AR279" s="3"/>
    </row>
    <row r="280" s="4" customFormat="1" ht="18.95" customHeight="1" spans="1:41">
      <c r="A280" s="41"/>
      <c r="B280" s="32"/>
      <c r="C280" s="42"/>
      <c r="D280" s="47"/>
      <c r="E280" s="43"/>
      <c r="F280" s="49"/>
      <c r="G280" s="45"/>
      <c r="H280" s="46" t="s">
        <v>47</v>
      </c>
      <c r="I280" s="46">
        <f t="shared" si="45"/>
        <v>24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>
        <v>24</v>
      </c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91" customFormat="1" ht="18.95" customHeight="1" spans="1:44">
      <c r="A281" s="33">
        <v>137</v>
      </c>
      <c r="B281" s="32" t="s">
        <v>517</v>
      </c>
      <c r="C281" s="35" t="s">
        <v>662</v>
      </c>
      <c r="D281" s="47" t="s">
        <v>44</v>
      </c>
      <c r="E281" s="37">
        <v>685</v>
      </c>
      <c r="F281" s="48" t="s">
        <v>45</v>
      </c>
      <c r="G281" s="39">
        <f t="shared" si="49"/>
        <v>685</v>
      </c>
      <c r="H281" s="40" t="s">
        <v>46</v>
      </c>
      <c r="I281" s="40">
        <f t="shared" si="45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3"/>
      <c r="AQ281" s="3"/>
      <c r="AR281" s="3"/>
    </row>
    <row r="282" s="4" customFormat="1" ht="18.95" customHeight="1" spans="1:41">
      <c r="A282" s="41"/>
      <c r="B282" s="32"/>
      <c r="C282" s="42"/>
      <c r="D282" s="47"/>
      <c r="E282" s="43"/>
      <c r="F282" s="49"/>
      <c r="G282" s="45"/>
      <c r="H282" s="46" t="s">
        <v>47</v>
      </c>
      <c r="I282" s="46">
        <f t="shared" si="45"/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91" customFormat="1" ht="18.95" customHeight="1" spans="1:44">
      <c r="A283" s="33">
        <v>138</v>
      </c>
      <c r="B283" s="32" t="s">
        <v>517</v>
      </c>
      <c r="C283" s="35" t="s">
        <v>663</v>
      </c>
      <c r="D283" s="47" t="s">
        <v>44</v>
      </c>
      <c r="E283" s="37">
        <v>132</v>
      </c>
      <c r="F283" s="48" t="s">
        <v>45</v>
      </c>
      <c r="G283" s="39">
        <f t="shared" si="49"/>
        <v>132</v>
      </c>
      <c r="H283" s="40" t="s">
        <v>46</v>
      </c>
      <c r="I283" s="40">
        <f t="shared" si="45"/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3"/>
      <c r="AQ283" s="3"/>
      <c r="AR283" s="3"/>
    </row>
    <row r="284" s="4" customFormat="1" ht="18.95" customHeight="1" spans="1:41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si="45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91" customFormat="1" ht="18.95" customHeight="1" spans="1:44">
      <c r="A285" s="33">
        <v>139</v>
      </c>
      <c r="B285" s="32" t="s">
        <v>517</v>
      </c>
      <c r="C285" s="35" t="s">
        <v>664</v>
      </c>
      <c r="D285" s="47" t="s">
        <v>44</v>
      </c>
      <c r="E285" s="37">
        <v>490</v>
      </c>
      <c r="F285" s="48" t="s">
        <v>45</v>
      </c>
      <c r="G285" s="39">
        <f t="shared" ref="G285:G289" si="50">E285+I285-I286</f>
        <v>490</v>
      </c>
      <c r="H285" s="40" t="s">
        <v>46</v>
      </c>
      <c r="I285" s="40">
        <f t="shared" si="45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3"/>
      <c r="AQ285" s="3"/>
      <c r="AR285" s="3"/>
    </row>
    <row r="286" s="4" customFormat="1" ht="18.95" customHeight="1" spans="1:41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ref="I286:I297" si="51">SUM(J286:AO286)</f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91" customFormat="1" ht="18.95" customHeight="1" spans="1:44">
      <c r="A287" s="33">
        <v>140</v>
      </c>
      <c r="B287" s="32" t="s">
        <v>517</v>
      </c>
      <c r="C287" s="35" t="s">
        <v>665</v>
      </c>
      <c r="D287" s="47" t="s">
        <v>44</v>
      </c>
      <c r="E287" s="37">
        <v>12</v>
      </c>
      <c r="F287" s="48" t="s">
        <v>45</v>
      </c>
      <c r="G287" s="39">
        <f t="shared" si="50"/>
        <v>12</v>
      </c>
      <c r="H287" s="40" t="s">
        <v>46</v>
      </c>
      <c r="I287" s="40">
        <f t="shared" si="51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3"/>
      <c r="AQ287" s="3"/>
      <c r="AR287" s="3"/>
    </row>
    <row r="288" s="4" customFormat="1" ht="18.95" customHeight="1" spans="1:41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51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91" customFormat="1" ht="18.95" customHeight="1" spans="1:44">
      <c r="A289" s="33">
        <v>141</v>
      </c>
      <c r="B289" s="32" t="s">
        <v>517</v>
      </c>
      <c r="C289" s="35" t="s">
        <v>666</v>
      </c>
      <c r="D289" s="47" t="s">
        <v>44</v>
      </c>
      <c r="E289" s="37">
        <v>720</v>
      </c>
      <c r="F289" s="48" t="s">
        <v>45</v>
      </c>
      <c r="G289" s="39">
        <f t="shared" si="50"/>
        <v>1020</v>
      </c>
      <c r="H289" s="40" t="s">
        <v>46</v>
      </c>
      <c r="I289" s="40">
        <f t="shared" si="51"/>
        <v>300</v>
      </c>
      <c r="J289" s="67"/>
      <c r="K289" s="67"/>
      <c r="L289" s="67"/>
      <c r="M289" s="67"/>
      <c r="N289" s="67"/>
      <c r="O289" s="67"/>
      <c r="P289" s="67">
        <v>300</v>
      </c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3"/>
      <c r="AQ289" s="3"/>
      <c r="AR289" s="3"/>
    </row>
    <row r="290" s="4" customFormat="1" ht="18.95" customHeight="1" spans="1:41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51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91" customFormat="1" ht="18.95" customHeight="1" spans="1:44">
      <c r="A291" s="33">
        <v>142</v>
      </c>
      <c r="B291" s="32" t="s">
        <v>517</v>
      </c>
      <c r="C291" s="35" t="s">
        <v>667</v>
      </c>
      <c r="D291" s="47" t="s">
        <v>44</v>
      </c>
      <c r="E291" s="37">
        <v>55</v>
      </c>
      <c r="F291" s="48" t="s">
        <v>45</v>
      </c>
      <c r="G291" s="39">
        <f t="shared" ref="G291:G295" si="52">E291+I291-I292</f>
        <v>55</v>
      </c>
      <c r="H291" s="40" t="s">
        <v>46</v>
      </c>
      <c r="I291" s="40">
        <f t="shared" si="51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3"/>
      <c r="AQ291" s="3"/>
      <c r="AR291" s="3"/>
    </row>
    <row r="292" s="4" customFormat="1" ht="18.95" customHeight="1" spans="1:41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51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91" customFormat="1" ht="18.95" customHeight="1" spans="1:44">
      <c r="A293" s="33">
        <v>143</v>
      </c>
      <c r="B293" s="32" t="s">
        <v>517</v>
      </c>
      <c r="C293" s="35" t="s">
        <v>668</v>
      </c>
      <c r="D293" s="47" t="s">
        <v>44</v>
      </c>
      <c r="E293" s="37">
        <v>40</v>
      </c>
      <c r="F293" s="48" t="s">
        <v>45</v>
      </c>
      <c r="G293" s="39">
        <f t="shared" si="52"/>
        <v>85</v>
      </c>
      <c r="H293" s="40" t="s">
        <v>46</v>
      </c>
      <c r="I293" s="40">
        <f t="shared" si="51"/>
        <v>345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>
        <v>345</v>
      </c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3"/>
      <c r="AQ293" s="3"/>
      <c r="AR293" s="3"/>
    </row>
    <row r="294" s="4" customFormat="1" ht="18.95" customHeight="1" spans="1:41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si="51"/>
        <v>300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>
        <v>300</v>
      </c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144</v>
      </c>
      <c r="B295" s="32" t="s">
        <v>517</v>
      </c>
      <c r="C295" s="35" t="s">
        <v>669</v>
      </c>
      <c r="D295" s="47" t="s">
        <v>44</v>
      </c>
      <c r="E295" s="37">
        <v>25</v>
      </c>
      <c r="F295" s="48" t="s">
        <v>45</v>
      </c>
      <c r="G295" s="39">
        <f t="shared" si="52"/>
        <v>25</v>
      </c>
      <c r="H295" s="40" t="s">
        <v>46</v>
      </c>
      <c r="I295" s="40">
        <f t="shared" si="51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51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144</v>
      </c>
      <c r="B297" s="32" t="s">
        <v>517</v>
      </c>
      <c r="C297" s="127" t="s">
        <v>670</v>
      </c>
      <c r="D297" s="47" t="s">
        <v>44</v>
      </c>
      <c r="E297" s="37">
        <v>234</v>
      </c>
      <c r="F297" s="48" t="s">
        <v>45</v>
      </c>
      <c r="G297" s="39">
        <f t="shared" ref="G297:G301" si="53">E297+I297-I298</f>
        <v>234</v>
      </c>
      <c r="H297" s="40" t="s">
        <v>46</v>
      </c>
      <c r="I297" s="40">
        <f t="shared" si="51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32"/>
      <c r="C298" s="128"/>
      <c r="D298" s="47"/>
      <c r="E298" s="43"/>
      <c r="F298" s="49"/>
      <c r="G298" s="45"/>
      <c r="H298" s="46" t="s">
        <v>47</v>
      </c>
      <c r="I298" s="46">
        <f t="shared" ref="I298:I304" si="54">SUM(J298:AO298)</f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145</v>
      </c>
      <c r="B299" s="32" t="s">
        <v>517</v>
      </c>
      <c r="C299" s="35" t="s">
        <v>671</v>
      </c>
      <c r="D299" s="47" t="s">
        <v>44</v>
      </c>
      <c r="E299" s="37">
        <v>31</v>
      </c>
      <c r="F299" s="48" t="s">
        <v>45</v>
      </c>
      <c r="G299" s="39">
        <f t="shared" si="53"/>
        <v>31</v>
      </c>
      <c r="H299" s="40" t="s">
        <v>46</v>
      </c>
      <c r="I299" s="40">
        <f t="shared" si="54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54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146</v>
      </c>
      <c r="B301" s="32" t="s">
        <v>517</v>
      </c>
      <c r="C301" s="35" t="s">
        <v>672</v>
      </c>
      <c r="D301" s="47" t="s">
        <v>44</v>
      </c>
      <c r="E301" s="37">
        <v>315</v>
      </c>
      <c r="F301" s="48" t="s">
        <v>45</v>
      </c>
      <c r="G301" s="39">
        <f t="shared" si="53"/>
        <v>315</v>
      </c>
      <c r="H301" s="40" t="s">
        <v>46</v>
      </c>
      <c r="I301" s="40">
        <f t="shared" si="54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54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91" customFormat="1" ht="18.95" customHeight="1" spans="1:44">
      <c r="A303" s="33">
        <v>146</v>
      </c>
      <c r="B303" s="32" t="s">
        <v>517</v>
      </c>
      <c r="C303" s="35" t="s">
        <v>500</v>
      </c>
      <c r="D303" s="47" t="s">
        <v>44</v>
      </c>
      <c r="E303" s="37">
        <v>0</v>
      </c>
      <c r="F303" s="48" t="s">
        <v>45</v>
      </c>
      <c r="G303" s="39">
        <f>E303+I303-I304</f>
        <v>78</v>
      </c>
      <c r="H303" s="40" t="s">
        <v>46</v>
      </c>
      <c r="I303" s="40">
        <f t="shared" si="54"/>
        <v>270</v>
      </c>
      <c r="J303" s="67"/>
      <c r="K303" s="67"/>
      <c r="L303" s="67"/>
      <c r="M303" s="67"/>
      <c r="N303" s="67">
        <v>270</v>
      </c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3"/>
      <c r="AQ303" s="3"/>
      <c r="AR303" s="3"/>
    </row>
    <row r="304" s="4" customFormat="1" ht="18.95" customHeight="1" spans="1:41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54"/>
        <v>192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>
        <v>192</v>
      </c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91" customFormat="1" ht="18.95" customHeight="1" spans="1:44">
      <c r="A305" s="33">
        <v>147</v>
      </c>
      <c r="B305" s="32" t="s">
        <v>517</v>
      </c>
      <c r="C305" s="35" t="s">
        <v>673</v>
      </c>
      <c r="D305" s="47" t="s">
        <v>44</v>
      </c>
      <c r="E305" s="37">
        <v>1064</v>
      </c>
      <c r="F305" s="48" t="s">
        <v>45</v>
      </c>
      <c r="G305" s="39">
        <f>E305+I305-I306</f>
        <v>1064</v>
      </c>
      <c r="H305" s="40" t="s">
        <v>46</v>
      </c>
      <c r="I305" s="40">
        <f t="shared" ref="I305:I318" si="55">SUM(J305:AO305)</f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3"/>
      <c r="AQ305" s="3"/>
      <c r="AR305" s="3"/>
    </row>
    <row r="306" s="4" customFormat="1" ht="18.95" customHeight="1" spans="1:41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si="55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91" customFormat="1" ht="18.95" customHeight="1" spans="1:44">
      <c r="A307" s="33">
        <v>148</v>
      </c>
      <c r="B307" s="32" t="s">
        <v>517</v>
      </c>
      <c r="C307" s="35" t="s">
        <v>674</v>
      </c>
      <c r="D307" s="47" t="s">
        <v>44</v>
      </c>
      <c r="E307" s="37">
        <v>2904</v>
      </c>
      <c r="F307" s="48" t="s">
        <v>45</v>
      </c>
      <c r="G307" s="39">
        <f>E307+I307-I308</f>
        <v>2464</v>
      </c>
      <c r="H307" s="40" t="s">
        <v>46</v>
      </c>
      <c r="I307" s="40">
        <f t="shared" si="55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3"/>
      <c r="AQ307" s="3"/>
      <c r="AR307" s="3"/>
    </row>
    <row r="308" s="4" customFormat="1" ht="18.95" customHeight="1" spans="1:41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55"/>
        <v>440</v>
      </c>
      <c r="J308" s="65"/>
      <c r="K308" s="65"/>
      <c r="L308" s="65"/>
      <c r="M308" s="65"/>
      <c r="N308" s="65">
        <v>40</v>
      </c>
      <c r="O308" s="65"/>
      <c r="P308" s="65">
        <v>100</v>
      </c>
      <c r="Q308" s="65"/>
      <c r="R308" s="65"/>
      <c r="S308" s="65"/>
      <c r="T308" s="65"/>
      <c r="U308" s="65"/>
      <c r="V308" s="65"/>
      <c r="W308" s="65"/>
      <c r="X308" s="65"/>
      <c r="Y308" s="65">
        <v>100</v>
      </c>
      <c r="Z308" s="65"/>
      <c r="AA308" s="65"/>
      <c r="AB308" s="65">
        <v>100</v>
      </c>
      <c r="AC308" s="65">
        <v>100</v>
      </c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91" customFormat="1" ht="18.95" customHeight="1" spans="1:44">
      <c r="A309" s="33">
        <v>149</v>
      </c>
      <c r="B309" s="32" t="s">
        <v>517</v>
      </c>
      <c r="C309" s="35" t="s">
        <v>675</v>
      </c>
      <c r="D309" s="47" t="s">
        <v>44</v>
      </c>
      <c r="E309" s="37">
        <v>5064</v>
      </c>
      <c r="F309" s="48" t="s">
        <v>45</v>
      </c>
      <c r="G309" s="39">
        <f t="shared" ref="G309:G313" si="56">E309+I309-I310</f>
        <v>5004</v>
      </c>
      <c r="H309" s="40" t="s">
        <v>46</v>
      </c>
      <c r="I309" s="40">
        <f t="shared" si="55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3"/>
      <c r="AQ309" s="3"/>
      <c r="AR309" s="3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5"/>
        <v>60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>
        <v>30</v>
      </c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>
        <v>30</v>
      </c>
      <c r="AJ310" s="65"/>
      <c r="AK310" s="65"/>
      <c r="AL310" s="65"/>
      <c r="AM310" s="65"/>
      <c r="AN310" s="65"/>
      <c r="AO310" s="65"/>
    </row>
    <row r="311" s="3" customFormat="1" ht="18.95" customHeight="1" spans="1:41">
      <c r="A311" s="33">
        <v>150</v>
      </c>
      <c r="B311" s="32" t="s">
        <v>517</v>
      </c>
      <c r="C311" s="35" t="s">
        <v>676</v>
      </c>
      <c r="D311" s="47" t="s">
        <v>44</v>
      </c>
      <c r="E311" s="37">
        <v>14760</v>
      </c>
      <c r="F311" s="48" t="s">
        <v>45</v>
      </c>
      <c r="G311" s="39">
        <f t="shared" si="56"/>
        <v>14444</v>
      </c>
      <c r="H311" s="40" t="s">
        <v>46</v>
      </c>
      <c r="I311" s="40">
        <f t="shared" si="55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</row>
    <row r="312" s="4" customFormat="1" ht="18.95" customHeight="1" spans="1:41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55"/>
        <v>316</v>
      </c>
      <c r="J312" s="65"/>
      <c r="K312" s="65"/>
      <c r="L312" s="65"/>
      <c r="M312" s="65"/>
      <c r="N312" s="65">
        <v>66</v>
      </c>
      <c r="O312" s="65">
        <v>20</v>
      </c>
      <c r="P312" s="65"/>
      <c r="Q312" s="65"/>
      <c r="R312" s="65"/>
      <c r="S312" s="65"/>
      <c r="T312" s="65"/>
      <c r="U312" s="65">
        <v>60</v>
      </c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>
        <v>170</v>
      </c>
      <c r="AJ312" s="65"/>
      <c r="AK312" s="65"/>
      <c r="AL312" s="65"/>
      <c r="AM312" s="65"/>
      <c r="AN312" s="65"/>
      <c r="AO312" s="65"/>
    </row>
    <row r="313" s="3" customFormat="1" ht="18.95" customHeight="1" spans="1:41">
      <c r="A313" s="33">
        <v>151</v>
      </c>
      <c r="B313" s="32" t="s">
        <v>517</v>
      </c>
      <c r="C313" s="35" t="s">
        <v>677</v>
      </c>
      <c r="D313" s="47" t="s">
        <v>44</v>
      </c>
      <c r="E313" s="37">
        <v>6372</v>
      </c>
      <c r="F313" s="48" t="s">
        <v>45</v>
      </c>
      <c r="G313" s="39">
        <f t="shared" si="56"/>
        <v>4061</v>
      </c>
      <c r="H313" s="40" t="s">
        <v>46</v>
      </c>
      <c r="I313" s="40">
        <f t="shared" si="55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</row>
    <row r="314" s="4" customFormat="1" ht="18.95" customHeight="1" spans="1:41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55"/>
        <v>2311</v>
      </c>
      <c r="J314" s="65"/>
      <c r="K314" s="65"/>
      <c r="L314" s="65"/>
      <c r="M314" s="65"/>
      <c r="N314" s="65">
        <f>40+600</f>
        <v>640</v>
      </c>
      <c r="O314" s="65"/>
      <c r="P314" s="65">
        <v>401</v>
      </c>
      <c r="Q314" s="65"/>
      <c r="R314" s="65"/>
      <c r="S314" s="65"/>
      <c r="T314" s="65"/>
      <c r="U314" s="65"/>
      <c r="V314" s="65"/>
      <c r="W314" s="65"/>
      <c r="X314" s="65"/>
      <c r="Y314" s="65">
        <v>30</v>
      </c>
      <c r="Z314" s="65">
        <v>1000</v>
      </c>
      <c r="AA314" s="65"/>
      <c r="AB314" s="65"/>
      <c r="AC314" s="65">
        <v>200</v>
      </c>
      <c r="AD314" s="65">
        <v>20</v>
      </c>
      <c r="AE314" s="65"/>
      <c r="AF314" s="65"/>
      <c r="AG314" s="65"/>
      <c r="AH314" s="65"/>
      <c r="AI314" s="65"/>
      <c r="AJ314" s="65"/>
      <c r="AK314" s="65"/>
      <c r="AL314" s="65">
        <v>20</v>
      </c>
      <c r="AM314" s="65"/>
      <c r="AN314" s="65"/>
      <c r="AO314" s="65"/>
    </row>
    <row r="315" s="3" customFormat="1" ht="18.95" customHeight="1" spans="1:41">
      <c r="A315" s="33">
        <v>154</v>
      </c>
      <c r="B315" s="32" t="s">
        <v>517</v>
      </c>
      <c r="C315" s="35" t="s">
        <v>678</v>
      </c>
      <c r="D315" s="47" t="s">
        <v>44</v>
      </c>
      <c r="E315" s="37">
        <v>80</v>
      </c>
      <c r="F315" s="48" t="s">
        <v>45</v>
      </c>
      <c r="G315" s="39">
        <f>E315+I315-I316</f>
        <v>80</v>
      </c>
      <c r="H315" s="40" t="s">
        <v>46</v>
      </c>
      <c r="I315" s="40">
        <f t="shared" si="55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5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3" customFormat="1" ht="18.95" customHeight="1" spans="1:41">
      <c r="A317" s="33">
        <v>154</v>
      </c>
      <c r="B317" s="32" t="s">
        <v>517</v>
      </c>
      <c r="C317" s="127" t="s">
        <v>679</v>
      </c>
      <c r="D317" s="47" t="s">
        <v>44</v>
      </c>
      <c r="E317" s="37">
        <v>260</v>
      </c>
      <c r="F317" s="48" t="s">
        <v>45</v>
      </c>
      <c r="G317" s="39">
        <f t="shared" ref="G317:G321" si="57">E317+I317-I318</f>
        <v>260</v>
      </c>
      <c r="H317" s="40" t="s">
        <v>46</v>
      </c>
      <c r="I317" s="40">
        <f t="shared" si="55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</row>
    <row r="318" s="4" customFormat="1" ht="18.95" customHeight="1" spans="1:41">
      <c r="A318" s="41"/>
      <c r="B318" s="32"/>
      <c r="C318" s="128"/>
      <c r="D318" s="47"/>
      <c r="E318" s="43"/>
      <c r="F318" s="49"/>
      <c r="G318" s="45"/>
      <c r="H318" s="46" t="s">
        <v>47</v>
      </c>
      <c r="I318" s="46">
        <f t="shared" si="55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3" customFormat="1" ht="18.95" customHeight="1" spans="1:41">
      <c r="A319" s="33">
        <v>155</v>
      </c>
      <c r="B319" s="32" t="s">
        <v>517</v>
      </c>
      <c r="C319" s="35" t="s">
        <v>242</v>
      </c>
      <c r="D319" s="47" t="s">
        <v>44</v>
      </c>
      <c r="E319" s="37">
        <v>19</v>
      </c>
      <c r="F319" s="48" t="s">
        <v>45</v>
      </c>
      <c r="G319" s="39">
        <f t="shared" si="57"/>
        <v>19</v>
      </c>
      <c r="H319" s="40" t="s">
        <v>46</v>
      </c>
      <c r="I319" s="40">
        <f t="shared" ref="I319:I322" si="58">SUM(J319:AO319)</f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8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3" customFormat="1" ht="18.95" customHeight="1" spans="1:41">
      <c r="A321" s="33">
        <v>155</v>
      </c>
      <c r="B321" s="32" t="s">
        <v>517</v>
      </c>
      <c r="C321" s="35" t="s">
        <v>134</v>
      </c>
      <c r="D321" s="47" t="s">
        <v>44</v>
      </c>
      <c r="E321" s="37">
        <v>25</v>
      </c>
      <c r="F321" s="48" t="s">
        <v>45</v>
      </c>
      <c r="G321" s="39">
        <f t="shared" si="57"/>
        <v>25</v>
      </c>
      <c r="H321" s="40" t="s">
        <v>46</v>
      </c>
      <c r="I321" s="40">
        <f t="shared" si="58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8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91" customFormat="1" ht="18.95" customHeight="1" spans="1:44">
      <c r="A323" s="33">
        <v>156</v>
      </c>
      <c r="B323" s="32" t="s">
        <v>517</v>
      </c>
      <c r="C323" s="35" t="s">
        <v>327</v>
      </c>
      <c r="D323" s="47" t="s">
        <v>44</v>
      </c>
      <c r="E323" s="37">
        <v>410</v>
      </c>
      <c r="F323" s="48" t="s">
        <v>45</v>
      </c>
      <c r="G323" s="39">
        <f>E323+I323-I324</f>
        <v>410</v>
      </c>
      <c r="H323" s="40" t="s">
        <v>46</v>
      </c>
      <c r="I323" s="40">
        <f t="shared" ref="I323:I338" si="59">SUM(J323:AO323)</f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3"/>
      <c r="AQ323" s="3"/>
      <c r="AR323" s="3"/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9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157</v>
      </c>
      <c r="B325" s="32" t="s">
        <v>517</v>
      </c>
      <c r="C325" s="35" t="s">
        <v>328</v>
      </c>
      <c r="D325" s="47" t="s">
        <v>44</v>
      </c>
      <c r="E325" s="37">
        <v>505</v>
      </c>
      <c r="F325" s="48" t="s">
        <v>45</v>
      </c>
      <c r="G325" s="39">
        <f t="shared" ref="G325:G329" si="60">E325+I325-I326</f>
        <v>505</v>
      </c>
      <c r="H325" s="40" t="s">
        <v>46</v>
      </c>
      <c r="I325" s="40">
        <f t="shared" si="59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9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158</v>
      </c>
      <c r="B327" s="32" t="s">
        <v>517</v>
      </c>
      <c r="C327" s="35" t="s">
        <v>680</v>
      </c>
      <c r="D327" s="47" t="s">
        <v>44</v>
      </c>
      <c r="E327" s="37">
        <v>14</v>
      </c>
      <c r="F327" s="48" t="s">
        <v>45</v>
      </c>
      <c r="G327" s="39">
        <f t="shared" si="60"/>
        <v>14</v>
      </c>
      <c r="H327" s="40" t="s">
        <v>46</v>
      </c>
      <c r="I327" s="40">
        <f t="shared" si="59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9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159</v>
      </c>
      <c r="B329" s="32" t="s">
        <v>517</v>
      </c>
      <c r="C329" s="35" t="s">
        <v>681</v>
      </c>
      <c r="D329" s="47" t="s">
        <v>44</v>
      </c>
      <c r="E329" s="37">
        <v>1701</v>
      </c>
      <c r="F329" s="48" t="s">
        <v>45</v>
      </c>
      <c r="G329" s="39">
        <f t="shared" si="60"/>
        <v>1639</v>
      </c>
      <c r="H329" s="40" t="s">
        <v>46</v>
      </c>
      <c r="I329" s="40">
        <f t="shared" si="59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9"/>
        <v>62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>
        <v>12</v>
      </c>
      <c r="V330" s="65"/>
      <c r="W330" s="65"/>
      <c r="X330" s="65">
        <v>50</v>
      </c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160</v>
      </c>
      <c r="B331" s="32" t="s">
        <v>517</v>
      </c>
      <c r="C331" s="35" t="s">
        <v>681</v>
      </c>
      <c r="D331" s="47" t="s">
        <v>682</v>
      </c>
      <c r="E331" s="37">
        <v>225</v>
      </c>
      <c r="F331" s="48" t="s">
        <v>45</v>
      </c>
      <c r="G331" s="39">
        <f>E331+I331-I332</f>
        <v>225</v>
      </c>
      <c r="H331" s="40" t="s">
        <v>46</v>
      </c>
      <c r="I331" s="40">
        <f t="shared" si="59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59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91" customFormat="1" ht="18.95" customHeight="1" spans="1:44">
      <c r="A333" s="33">
        <v>161</v>
      </c>
      <c r="B333" s="32" t="s">
        <v>517</v>
      </c>
      <c r="C333" s="35" t="s">
        <v>683</v>
      </c>
      <c r="D333" s="47" t="s">
        <v>44</v>
      </c>
      <c r="E333" s="37">
        <v>5229</v>
      </c>
      <c r="F333" s="48" t="s">
        <v>45</v>
      </c>
      <c r="G333" s="39">
        <f t="shared" ref="G333:G337" si="61">E333+I333-I334</f>
        <v>5229</v>
      </c>
      <c r="H333" s="40" t="s">
        <v>46</v>
      </c>
      <c r="I333" s="40">
        <f t="shared" si="59"/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3"/>
      <c r="AQ333" s="3"/>
      <c r="AR333" s="3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59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91" customFormat="1" ht="18.95" customHeight="1" spans="1:44">
      <c r="A335" s="33">
        <v>162</v>
      </c>
      <c r="B335" s="32" t="s">
        <v>517</v>
      </c>
      <c r="C335" s="35" t="s">
        <v>684</v>
      </c>
      <c r="D335" s="47" t="s">
        <v>44</v>
      </c>
      <c r="E335" s="37">
        <v>4219</v>
      </c>
      <c r="F335" s="48" t="s">
        <v>45</v>
      </c>
      <c r="G335" s="39">
        <f t="shared" si="61"/>
        <v>3819</v>
      </c>
      <c r="H335" s="40" t="s">
        <v>46</v>
      </c>
      <c r="I335" s="40">
        <f t="shared" si="59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3"/>
      <c r="AQ335" s="3"/>
      <c r="AR335" s="3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59"/>
        <v>400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>
        <v>400</v>
      </c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91" customFormat="1" ht="18.95" customHeight="1" spans="1:44">
      <c r="A337" s="33">
        <v>163</v>
      </c>
      <c r="B337" s="32" t="s">
        <v>517</v>
      </c>
      <c r="C337" s="35" t="s">
        <v>684</v>
      </c>
      <c r="D337" s="47" t="s">
        <v>48</v>
      </c>
      <c r="E337" s="37">
        <v>3265</v>
      </c>
      <c r="F337" s="48" t="s">
        <v>45</v>
      </c>
      <c r="G337" s="39">
        <f t="shared" si="61"/>
        <v>3265</v>
      </c>
      <c r="H337" s="40" t="s">
        <v>46</v>
      </c>
      <c r="I337" s="40">
        <f t="shared" si="59"/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3"/>
      <c r="AQ337" s="3"/>
      <c r="AR337" s="3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59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91" customFormat="1" ht="18.95" customHeight="1" spans="1:44">
      <c r="A339" s="33">
        <v>164</v>
      </c>
      <c r="B339" s="32" t="s">
        <v>517</v>
      </c>
      <c r="C339" s="35" t="s">
        <v>684</v>
      </c>
      <c r="D339" s="47" t="s">
        <v>351</v>
      </c>
      <c r="E339" s="37">
        <v>4890</v>
      </c>
      <c r="F339" s="48" t="s">
        <v>45</v>
      </c>
      <c r="G339" s="39">
        <f>E339+I339-I340</f>
        <v>4890</v>
      </c>
      <c r="H339" s="40" t="s">
        <v>46</v>
      </c>
      <c r="I339" s="40">
        <f t="shared" ref="I339:I367" si="62">SUM(J339:AO339)</f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3"/>
      <c r="AQ339" s="3"/>
      <c r="AR339" s="3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62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91" customFormat="1" ht="18.95" customHeight="1" spans="1:44">
      <c r="A341" s="33">
        <v>165</v>
      </c>
      <c r="B341" s="32" t="s">
        <v>517</v>
      </c>
      <c r="C341" s="35" t="s">
        <v>685</v>
      </c>
      <c r="D341" s="47" t="s">
        <v>44</v>
      </c>
      <c r="E341" s="37">
        <v>67</v>
      </c>
      <c r="F341" s="48" t="s">
        <v>45</v>
      </c>
      <c r="G341" s="39">
        <f t="shared" ref="G341:G345" si="63">E341+I341-I342</f>
        <v>1786</v>
      </c>
      <c r="H341" s="40" t="s">
        <v>46</v>
      </c>
      <c r="I341" s="40">
        <f t="shared" si="62"/>
        <v>4815</v>
      </c>
      <c r="J341" s="67"/>
      <c r="K341" s="67"/>
      <c r="L341" s="67"/>
      <c r="M341" s="67"/>
      <c r="N341" s="67"/>
      <c r="O341" s="67"/>
      <c r="P341" s="67"/>
      <c r="Q341" s="67"/>
      <c r="R341" s="67">
        <v>4815</v>
      </c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3"/>
      <c r="AQ341" s="3"/>
      <c r="AR341" s="3"/>
    </row>
    <row r="342" s="4" customFormat="1" ht="18.95" customHeight="1" spans="1:41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62"/>
        <v>3096</v>
      </c>
      <c r="J342" s="65"/>
      <c r="K342" s="65"/>
      <c r="L342" s="65"/>
      <c r="M342" s="65"/>
      <c r="N342" s="65">
        <v>62</v>
      </c>
      <c r="O342" s="65"/>
      <c r="P342" s="65"/>
      <c r="Q342" s="65"/>
      <c r="R342" s="65"/>
      <c r="S342" s="65">
        <v>3000</v>
      </c>
      <c r="T342" s="65"/>
      <c r="U342" s="65"/>
      <c r="V342" s="65"/>
      <c r="W342" s="65"/>
      <c r="X342" s="65"/>
      <c r="Y342" s="65"/>
      <c r="Z342" s="65"/>
      <c r="AA342" s="65"/>
      <c r="AB342" s="65">
        <v>16</v>
      </c>
      <c r="AC342" s="65"/>
      <c r="AD342" s="65"/>
      <c r="AE342" s="65"/>
      <c r="AF342" s="65"/>
      <c r="AG342" s="65"/>
      <c r="AH342" s="65"/>
      <c r="AI342" s="65">
        <v>18</v>
      </c>
      <c r="AJ342" s="65"/>
      <c r="AK342" s="65"/>
      <c r="AL342" s="65"/>
      <c r="AM342" s="65"/>
      <c r="AN342" s="65"/>
      <c r="AO342" s="65"/>
    </row>
    <row r="343" s="91" customFormat="1" ht="18.95" customHeight="1" spans="1:44">
      <c r="A343" s="33">
        <v>166</v>
      </c>
      <c r="B343" s="32" t="s">
        <v>517</v>
      </c>
      <c r="C343" s="35" t="s">
        <v>686</v>
      </c>
      <c r="D343" s="47" t="s">
        <v>44</v>
      </c>
      <c r="E343" s="37">
        <v>170</v>
      </c>
      <c r="F343" s="48" t="s">
        <v>45</v>
      </c>
      <c r="G343" s="39">
        <f t="shared" si="63"/>
        <v>170</v>
      </c>
      <c r="H343" s="40" t="s">
        <v>46</v>
      </c>
      <c r="I343" s="40">
        <f t="shared" si="62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3"/>
      <c r="AQ343" s="3"/>
      <c r="AR343" s="3"/>
    </row>
    <row r="344" s="4" customFormat="1" ht="18.95" customHeight="1" spans="1:41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62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91" customFormat="1" ht="18.95" customHeight="1" spans="1:44">
      <c r="A345" s="33">
        <v>167</v>
      </c>
      <c r="B345" s="32" t="s">
        <v>517</v>
      </c>
      <c r="C345" s="35" t="s">
        <v>687</v>
      </c>
      <c r="D345" s="47" t="s">
        <v>44</v>
      </c>
      <c r="E345" s="37">
        <v>1866</v>
      </c>
      <c r="F345" s="48" t="s">
        <v>45</v>
      </c>
      <c r="G345" s="39">
        <f t="shared" si="63"/>
        <v>1846</v>
      </c>
      <c r="H345" s="40" t="s">
        <v>46</v>
      </c>
      <c r="I345" s="40">
        <f t="shared" si="62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3"/>
      <c r="AQ345" s="3"/>
      <c r="AR345" s="3"/>
    </row>
    <row r="346" s="4" customFormat="1" ht="18.95" customHeight="1" spans="1:41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62"/>
        <v>20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>
        <v>20</v>
      </c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  <row r="347" s="91" customFormat="1" ht="18.95" customHeight="1" spans="1:44">
      <c r="A347" s="33">
        <v>168</v>
      </c>
      <c r="B347" s="32" t="s">
        <v>517</v>
      </c>
      <c r="C347" s="35" t="s">
        <v>688</v>
      </c>
      <c r="D347" s="47" t="s">
        <v>44</v>
      </c>
      <c r="E347" s="37">
        <v>520</v>
      </c>
      <c r="F347" s="48" t="s">
        <v>45</v>
      </c>
      <c r="G347" s="39">
        <f t="shared" ref="G347:G351" si="64">E347+I347-I348</f>
        <v>520</v>
      </c>
      <c r="H347" s="40" t="s">
        <v>46</v>
      </c>
      <c r="I347" s="40">
        <f t="shared" si="62"/>
        <v>0</v>
      </c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3"/>
      <c r="AQ347" s="3"/>
      <c r="AR347" s="3"/>
    </row>
    <row r="348" s="4" customFormat="1" ht="18.95" customHeight="1" spans="1:41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62"/>
        <v>0</v>
      </c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</row>
    <row r="349" s="3" customFormat="1" ht="18.95" customHeight="1" spans="1:41">
      <c r="A349" s="33">
        <v>169</v>
      </c>
      <c r="B349" s="32" t="s">
        <v>517</v>
      </c>
      <c r="C349" s="35" t="s">
        <v>689</v>
      </c>
      <c r="D349" s="47" t="s">
        <v>44</v>
      </c>
      <c r="E349" s="37">
        <v>79</v>
      </c>
      <c r="F349" s="48" t="s">
        <v>45</v>
      </c>
      <c r="G349" s="39">
        <f t="shared" si="64"/>
        <v>79</v>
      </c>
      <c r="H349" s="40" t="s">
        <v>46</v>
      </c>
      <c r="I349" s="40">
        <f t="shared" si="62"/>
        <v>0</v>
      </c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</row>
    <row r="350" s="4" customFormat="1" ht="18.95" customHeight="1" spans="1:41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62"/>
        <v>0</v>
      </c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</row>
    <row r="351" s="3" customFormat="1" ht="18.95" customHeight="1" spans="1:41">
      <c r="A351" s="33">
        <v>170</v>
      </c>
      <c r="B351" s="32" t="s">
        <v>517</v>
      </c>
      <c r="C351" s="35" t="s">
        <v>690</v>
      </c>
      <c r="D351" s="47" t="s">
        <v>44</v>
      </c>
      <c r="E351" s="37">
        <v>330</v>
      </c>
      <c r="F351" s="48" t="s">
        <v>45</v>
      </c>
      <c r="G351" s="39">
        <f t="shared" si="64"/>
        <v>30</v>
      </c>
      <c r="H351" s="40" t="s">
        <v>46</v>
      </c>
      <c r="I351" s="40">
        <f t="shared" si="62"/>
        <v>0</v>
      </c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</row>
    <row r="352" s="4" customFormat="1" ht="18.95" customHeight="1" spans="1:41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62"/>
        <v>300</v>
      </c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>
        <v>300</v>
      </c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</row>
    <row r="353" s="3" customFormat="1" ht="18.95" customHeight="1" spans="1:41">
      <c r="A353" s="33">
        <v>170</v>
      </c>
      <c r="B353" s="32" t="s">
        <v>517</v>
      </c>
      <c r="C353" s="35" t="s">
        <v>690</v>
      </c>
      <c r="D353" s="47" t="s">
        <v>351</v>
      </c>
      <c r="E353" s="37">
        <v>40</v>
      </c>
      <c r="F353" s="48" t="s">
        <v>45</v>
      </c>
      <c r="G353" s="39">
        <f>E353+I353-I354</f>
        <v>40</v>
      </c>
      <c r="H353" s="40" t="s">
        <v>46</v>
      </c>
      <c r="I353" s="40">
        <f t="shared" si="62"/>
        <v>0</v>
      </c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</row>
    <row r="354" s="4" customFormat="1" ht="18.95" customHeight="1" spans="1:41">
      <c r="A354" s="41"/>
      <c r="B354" s="32"/>
      <c r="C354" s="42"/>
      <c r="D354" s="47"/>
      <c r="E354" s="43"/>
      <c r="F354" s="49"/>
      <c r="G354" s="45"/>
      <c r="H354" s="46" t="s">
        <v>47</v>
      </c>
      <c r="I354" s="46">
        <f t="shared" si="62"/>
        <v>0</v>
      </c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</row>
    <row r="355" s="3" customFormat="1" ht="18.95" customHeight="1" spans="1:41">
      <c r="A355" s="33">
        <v>171</v>
      </c>
      <c r="B355" s="32" t="s">
        <v>517</v>
      </c>
      <c r="C355" s="35" t="s">
        <v>691</v>
      </c>
      <c r="D355" s="47" t="s">
        <v>44</v>
      </c>
      <c r="E355" s="37">
        <v>25</v>
      </c>
      <c r="F355" s="48" t="s">
        <v>45</v>
      </c>
      <c r="G355" s="39">
        <f t="shared" ref="G355:G359" si="65">E355+I355-I356</f>
        <v>25</v>
      </c>
      <c r="H355" s="40" t="s">
        <v>46</v>
      </c>
      <c r="I355" s="40">
        <f t="shared" si="62"/>
        <v>0</v>
      </c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</row>
    <row r="356" s="4" customFormat="1" ht="18.95" customHeight="1" spans="1:41">
      <c r="A356" s="41"/>
      <c r="B356" s="32"/>
      <c r="C356" s="42"/>
      <c r="D356" s="47"/>
      <c r="E356" s="43"/>
      <c r="F356" s="49"/>
      <c r="G356" s="45"/>
      <c r="H356" s="46" t="s">
        <v>47</v>
      </c>
      <c r="I356" s="46">
        <f t="shared" si="62"/>
        <v>0</v>
      </c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</row>
    <row r="357" s="3" customFormat="1" ht="18.95" customHeight="1" spans="1:41">
      <c r="A357" s="33">
        <v>172</v>
      </c>
      <c r="B357" s="32" t="s">
        <v>517</v>
      </c>
      <c r="C357" s="35" t="s">
        <v>692</v>
      </c>
      <c r="D357" s="47" t="s">
        <v>44</v>
      </c>
      <c r="E357" s="37">
        <v>3265</v>
      </c>
      <c r="F357" s="48" t="s">
        <v>45</v>
      </c>
      <c r="G357" s="39">
        <f t="shared" si="65"/>
        <v>3265</v>
      </c>
      <c r="H357" s="40" t="s">
        <v>46</v>
      </c>
      <c r="I357" s="40">
        <f t="shared" si="62"/>
        <v>0</v>
      </c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</row>
    <row r="358" s="4" customFormat="1" ht="18.95" customHeight="1" spans="1:41">
      <c r="A358" s="41"/>
      <c r="B358" s="32"/>
      <c r="C358" s="42"/>
      <c r="D358" s="47"/>
      <c r="E358" s="43"/>
      <c r="F358" s="49"/>
      <c r="G358" s="45"/>
      <c r="H358" s="46" t="s">
        <v>47</v>
      </c>
      <c r="I358" s="46">
        <f t="shared" si="62"/>
        <v>0</v>
      </c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</row>
    <row r="359" s="3" customFormat="1" ht="18.95" customHeight="1" spans="1:41">
      <c r="A359" s="33">
        <v>173</v>
      </c>
      <c r="B359" s="32" t="s">
        <v>517</v>
      </c>
      <c r="C359" s="35" t="s">
        <v>340</v>
      </c>
      <c r="D359" s="47" t="s">
        <v>44</v>
      </c>
      <c r="E359" s="37">
        <v>1380</v>
      </c>
      <c r="F359" s="48" t="s">
        <v>45</v>
      </c>
      <c r="G359" s="39">
        <f t="shared" si="65"/>
        <v>1380</v>
      </c>
      <c r="H359" s="40" t="s">
        <v>46</v>
      </c>
      <c r="I359" s="40">
        <f t="shared" si="62"/>
        <v>0</v>
      </c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</row>
    <row r="360" s="4" customFormat="1" ht="18.95" customHeight="1" spans="1:41">
      <c r="A360" s="41"/>
      <c r="B360" s="32"/>
      <c r="C360" s="42"/>
      <c r="D360" s="47"/>
      <c r="E360" s="43"/>
      <c r="F360" s="49"/>
      <c r="G360" s="45"/>
      <c r="H360" s="46" t="s">
        <v>47</v>
      </c>
      <c r="I360" s="46">
        <f t="shared" si="62"/>
        <v>0</v>
      </c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</row>
    <row r="361" s="91" customFormat="1" ht="18.95" customHeight="1" spans="1:44">
      <c r="A361" s="33">
        <v>174</v>
      </c>
      <c r="B361" s="32" t="s">
        <v>517</v>
      </c>
      <c r="C361" s="35" t="s">
        <v>693</v>
      </c>
      <c r="D361" s="47" t="s">
        <v>44</v>
      </c>
      <c r="E361" s="37">
        <v>2310</v>
      </c>
      <c r="F361" s="48" t="s">
        <v>45</v>
      </c>
      <c r="G361" s="39">
        <f t="shared" ref="G361:G365" si="66">E361+I361-I362</f>
        <v>736</v>
      </c>
      <c r="H361" s="40" t="s">
        <v>46</v>
      </c>
      <c r="I361" s="40">
        <f t="shared" si="62"/>
        <v>0</v>
      </c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3"/>
      <c r="AQ361" s="3"/>
      <c r="AR361" s="3"/>
    </row>
    <row r="362" s="4" customFormat="1" ht="18.95" customHeight="1" spans="1:41">
      <c r="A362" s="41"/>
      <c r="B362" s="32"/>
      <c r="C362" s="42"/>
      <c r="D362" s="47"/>
      <c r="E362" s="43"/>
      <c r="F362" s="49"/>
      <c r="G362" s="45"/>
      <c r="H362" s="46" t="s">
        <v>47</v>
      </c>
      <c r="I362" s="46">
        <f t="shared" si="62"/>
        <v>1574</v>
      </c>
      <c r="J362" s="65"/>
      <c r="K362" s="65"/>
      <c r="L362" s="65"/>
      <c r="M362" s="65"/>
      <c r="N362" s="65">
        <v>18</v>
      </c>
      <c r="O362" s="65"/>
      <c r="P362" s="65"/>
      <c r="Q362" s="65">
        <v>900</v>
      </c>
      <c r="R362" s="65"/>
      <c r="S362" s="65"/>
      <c r="T362" s="65"/>
      <c r="U362" s="65">
        <v>12</v>
      </c>
      <c r="V362" s="65">
        <v>32</v>
      </c>
      <c r="W362" s="65"/>
      <c r="X362" s="65"/>
      <c r="Y362" s="65"/>
      <c r="Z362" s="65"/>
      <c r="AA362" s="65"/>
      <c r="AB362" s="65">
        <v>6</v>
      </c>
      <c r="AC362" s="65"/>
      <c r="AD362" s="65"/>
      <c r="AE362" s="65"/>
      <c r="AF362" s="65">
        <v>600</v>
      </c>
      <c r="AG362" s="65"/>
      <c r="AH362" s="65"/>
      <c r="AI362" s="65">
        <v>6</v>
      </c>
      <c r="AJ362" s="65"/>
      <c r="AK362" s="65"/>
      <c r="AL362" s="65"/>
      <c r="AM362" s="65"/>
      <c r="AN362" s="65"/>
      <c r="AO362" s="65"/>
    </row>
    <row r="363" s="91" customFormat="1" ht="18.95" customHeight="1" spans="1:44">
      <c r="A363" s="33">
        <v>175</v>
      </c>
      <c r="B363" s="32" t="s">
        <v>517</v>
      </c>
      <c r="C363" s="35" t="s">
        <v>694</v>
      </c>
      <c r="D363" s="133" t="s">
        <v>53</v>
      </c>
      <c r="E363" s="37">
        <v>4488</v>
      </c>
      <c r="F363" s="48" t="s">
        <v>45</v>
      </c>
      <c r="G363" s="39">
        <f t="shared" si="66"/>
        <v>3488</v>
      </c>
      <c r="H363" s="40" t="s">
        <v>46</v>
      </c>
      <c r="I363" s="40">
        <f t="shared" si="62"/>
        <v>0</v>
      </c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3"/>
      <c r="AQ363" s="3"/>
      <c r="AR363" s="3"/>
    </row>
    <row r="364" s="4" customFormat="1" ht="18.95" customHeight="1" spans="1:41">
      <c r="A364" s="41"/>
      <c r="B364" s="32"/>
      <c r="C364" s="42"/>
      <c r="D364" s="133"/>
      <c r="E364" s="43"/>
      <c r="F364" s="49"/>
      <c r="G364" s="45"/>
      <c r="H364" s="46" t="s">
        <v>47</v>
      </c>
      <c r="I364" s="46">
        <f t="shared" si="62"/>
        <v>1000</v>
      </c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>
        <v>1000</v>
      </c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</row>
    <row r="365" s="91" customFormat="1" ht="18.95" customHeight="1" spans="1:44">
      <c r="A365" s="33">
        <v>176</v>
      </c>
      <c r="B365" s="32" t="s">
        <v>517</v>
      </c>
      <c r="C365" s="35" t="s">
        <v>695</v>
      </c>
      <c r="D365" s="47" t="s">
        <v>44</v>
      </c>
      <c r="E365" s="37">
        <v>897</v>
      </c>
      <c r="F365" s="48" t="s">
        <v>45</v>
      </c>
      <c r="G365" s="39">
        <f t="shared" si="66"/>
        <v>829</v>
      </c>
      <c r="H365" s="40" t="s">
        <v>46</v>
      </c>
      <c r="I365" s="40">
        <f t="shared" si="62"/>
        <v>0</v>
      </c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3"/>
      <c r="AQ365" s="3"/>
      <c r="AR365" s="3"/>
    </row>
    <row r="366" s="4" customFormat="1" ht="18.95" customHeight="1" spans="1:41">
      <c r="A366" s="41"/>
      <c r="B366" s="32"/>
      <c r="C366" s="42"/>
      <c r="D366" s="47"/>
      <c r="E366" s="43"/>
      <c r="F366" s="49"/>
      <c r="G366" s="45"/>
      <c r="H366" s="46" t="s">
        <v>47</v>
      </c>
      <c r="I366" s="46">
        <f t="shared" si="62"/>
        <v>68</v>
      </c>
      <c r="J366" s="65"/>
      <c r="K366" s="65"/>
      <c r="L366" s="65"/>
      <c r="M366" s="65"/>
      <c r="N366" s="65">
        <v>30</v>
      </c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>
        <v>32</v>
      </c>
      <c r="AC366" s="65"/>
      <c r="AD366" s="65"/>
      <c r="AE366" s="65"/>
      <c r="AF366" s="65"/>
      <c r="AG366" s="65"/>
      <c r="AH366" s="65"/>
      <c r="AI366" s="65">
        <v>6</v>
      </c>
      <c r="AJ366" s="65"/>
      <c r="AK366" s="65"/>
      <c r="AL366" s="65"/>
      <c r="AM366" s="65"/>
      <c r="AN366" s="65"/>
      <c r="AO366" s="65"/>
    </row>
    <row r="367" s="91" customFormat="1" ht="18.95" customHeight="1" spans="1:44">
      <c r="A367" s="33">
        <v>177</v>
      </c>
      <c r="B367" s="32" t="s">
        <v>517</v>
      </c>
      <c r="C367" s="35" t="s">
        <v>696</v>
      </c>
      <c r="D367" s="47" t="s">
        <v>44</v>
      </c>
      <c r="E367" s="37">
        <v>995</v>
      </c>
      <c r="F367" s="48" t="s">
        <v>45</v>
      </c>
      <c r="G367" s="39">
        <f t="shared" ref="G367:G371" si="67">E367+I367-I368</f>
        <v>995</v>
      </c>
      <c r="H367" s="40" t="s">
        <v>46</v>
      </c>
      <c r="I367" s="40">
        <f t="shared" si="62"/>
        <v>0</v>
      </c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3"/>
      <c r="AQ367" s="3"/>
      <c r="AR367" s="3"/>
    </row>
    <row r="368" s="4" customFormat="1" ht="18.95" customHeight="1" spans="1:41">
      <c r="A368" s="41"/>
      <c r="B368" s="32"/>
      <c r="C368" s="42"/>
      <c r="D368" s="47"/>
      <c r="E368" s="43"/>
      <c r="F368" s="49"/>
      <c r="G368" s="45"/>
      <c r="H368" s="46" t="s">
        <v>47</v>
      </c>
      <c r="I368" s="46">
        <f t="shared" ref="I368:I378" si="68">SUM(J368:AO368)</f>
        <v>0</v>
      </c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</row>
    <row r="369" s="91" customFormat="1" ht="18.95" customHeight="1" spans="1:44">
      <c r="A369" s="33">
        <v>178</v>
      </c>
      <c r="B369" s="32" t="s">
        <v>517</v>
      </c>
      <c r="C369" s="35" t="s">
        <v>697</v>
      </c>
      <c r="D369" s="47" t="s">
        <v>44</v>
      </c>
      <c r="E369" s="37">
        <v>414</v>
      </c>
      <c r="F369" s="48" t="s">
        <v>45</v>
      </c>
      <c r="G369" s="39">
        <f t="shared" si="67"/>
        <v>414</v>
      </c>
      <c r="H369" s="40" t="s">
        <v>46</v>
      </c>
      <c r="I369" s="40">
        <f t="shared" si="68"/>
        <v>0</v>
      </c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3"/>
      <c r="AQ369" s="3"/>
      <c r="AR369" s="3"/>
    </row>
    <row r="370" s="4" customFormat="1" ht="18.95" customHeight="1" spans="1:41">
      <c r="A370" s="41"/>
      <c r="B370" s="32"/>
      <c r="C370" s="42"/>
      <c r="D370" s="47"/>
      <c r="E370" s="43"/>
      <c r="F370" s="49"/>
      <c r="G370" s="45"/>
      <c r="H370" s="46" t="s">
        <v>47</v>
      </c>
      <c r="I370" s="46">
        <f t="shared" si="68"/>
        <v>0</v>
      </c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</row>
    <row r="371" s="91" customFormat="1" ht="18.95" customHeight="1" spans="1:44">
      <c r="A371" s="33">
        <v>179</v>
      </c>
      <c r="B371" s="32" t="s">
        <v>517</v>
      </c>
      <c r="C371" s="35" t="s">
        <v>698</v>
      </c>
      <c r="D371" s="47" t="s">
        <v>44</v>
      </c>
      <c r="E371" s="37">
        <v>14</v>
      </c>
      <c r="F371" s="48" t="s">
        <v>45</v>
      </c>
      <c r="G371" s="39">
        <f t="shared" si="67"/>
        <v>14</v>
      </c>
      <c r="H371" s="40" t="s">
        <v>46</v>
      </c>
      <c r="I371" s="40">
        <f t="shared" si="68"/>
        <v>0</v>
      </c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3"/>
      <c r="AQ371" s="3"/>
      <c r="AR371" s="3"/>
    </row>
    <row r="372" s="4" customFormat="1" ht="18.95" customHeight="1" spans="1:41">
      <c r="A372" s="41"/>
      <c r="B372" s="32"/>
      <c r="C372" s="42"/>
      <c r="D372" s="47"/>
      <c r="E372" s="43"/>
      <c r="F372" s="49"/>
      <c r="G372" s="45"/>
      <c r="H372" s="46" t="s">
        <v>47</v>
      </c>
      <c r="I372" s="46">
        <f t="shared" si="68"/>
        <v>0</v>
      </c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</row>
    <row r="373" s="91" customFormat="1" ht="18.95" customHeight="1" spans="1:44">
      <c r="A373" s="33">
        <v>180</v>
      </c>
      <c r="B373" s="32" t="s">
        <v>517</v>
      </c>
      <c r="C373" s="35" t="s">
        <v>699</v>
      </c>
      <c r="D373" s="47" t="s">
        <v>44</v>
      </c>
      <c r="E373" s="37">
        <v>5</v>
      </c>
      <c r="F373" s="48" t="s">
        <v>45</v>
      </c>
      <c r="G373" s="39">
        <f>E373+I373-I374</f>
        <v>5</v>
      </c>
      <c r="H373" s="40" t="s">
        <v>46</v>
      </c>
      <c r="I373" s="40">
        <f t="shared" si="68"/>
        <v>0</v>
      </c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3"/>
      <c r="AQ373" s="3"/>
      <c r="AR373" s="3"/>
    </row>
    <row r="374" s="4" customFormat="1" ht="18.95" customHeight="1" spans="1:41">
      <c r="A374" s="41"/>
      <c r="B374" s="32"/>
      <c r="C374" s="42"/>
      <c r="D374" s="47"/>
      <c r="E374" s="43"/>
      <c r="F374" s="49"/>
      <c r="G374" s="45"/>
      <c r="H374" s="46" t="s">
        <v>47</v>
      </c>
      <c r="I374" s="46">
        <f t="shared" si="68"/>
        <v>0</v>
      </c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</row>
    <row r="375" s="91" customFormat="1" ht="18.95" customHeight="1" spans="1:44">
      <c r="A375" s="33">
        <v>181</v>
      </c>
      <c r="B375" s="32" t="s">
        <v>517</v>
      </c>
      <c r="C375" s="35" t="s">
        <v>503</v>
      </c>
      <c r="D375" s="47" t="s">
        <v>44</v>
      </c>
      <c r="E375" s="37">
        <v>255</v>
      </c>
      <c r="F375" s="48" t="s">
        <v>45</v>
      </c>
      <c r="G375" s="39">
        <f>E375+I375-I376</f>
        <v>255</v>
      </c>
      <c r="H375" s="40" t="s">
        <v>46</v>
      </c>
      <c r="I375" s="40">
        <f t="shared" si="68"/>
        <v>0</v>
      </c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3"/>
      <c r="AQ375" s="3"/>
      <c r="AR375" s="3"/>
    </row>
    <row r="376" s="4" customFormat="1" ht="18.95" customHeight="1" spans="1:41">
      <c r="A376" s="41"/>
      <c r="B376" s="32"/>
      <c r="C376" s="42"/>
      <c r="D376" s="47"/>
      <c r="E376" s="43"/>
      <c r="F376" s="49"/>
      <c r="G376" s="45"/>
      <c r="H376" s="46" t="s">
        <v>47</v>
      </c>
      <c r="I376" s="46">
        <f t="shared" si="68"/>
        <v>0</v>
      </c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</row>
    <row r="377" s="91" customFormat="1" ht="18.95" customHeight="1" spans="1:44">
      <c r="A377" s="33">
        <v>182</v>
      </c>
      <c r="B377" s="32" t="s">
        <v>517</v>
      </c>
      <c r="C377" s="35" t="s">
        <v>700</v>
      </c>
      <c r="D377" s="47" t="s">
        <v>44</v>
      </c>
      <c r="E377" s="37">
        <v>25</v>
      </c>
      <c r="F377" s="48" t="s">
        <v>45</v>
      </c>
      <c r="G377" s="39">
        <f>E377+I377-I378</f>
        <v>25</v>
      </c>
      <c r="H377" s="40" t="s">
        <v>46</v>
      </c>
      <c r="I377" s="40">
        <f t="shared" si="68"/>
        <v>0</v>
      </c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3"/>
      <c r="AQ377" s="3"/>
      <c r="AR377" s="3"/>
    </row>
    <row r="378" s="4" customFormat="1" ht="18.95" customHeight="1" spans="1:41">
      <c r="A378" s="41"/>
      <c r="B378" s="32"/>
      <c r="C378" s="42"/>
      <c r="D378" s="47"/>
      <c r="E378" s="43"/>
      <c r="F378" s="49"/>
      <c r="G378" s="45"/>
      <c r="H378" s="46" t="s">
        <v>47</v>
      </c>
      <c r="I378" s="46">
        <f t="shared" si="68"/>
        <v>0</v>
      </c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</row>
    <row r="379" s="91" customFormat="1" ht="18.95" customHeight="1" spans="1:44">
      <c r="A379" s="33">
        <v>183</v>
      </c>
      <c r="B379" s="32" t="s">
        <v>517</v>
      </c>
      <c r="C379" s="35" t="s">
        <v>701</v>
      </c>
      <c r="D379" s="47" t="s">
        <v>44</v>
      </c>
      <c r="E379" s="37">
        <v>101</v>
      </c>
      <c r="F379" s="48" t="s">
        <v>45</v>
      </c>
      <c r="G379" s="39">
        <f t="shared" ref="G379:G383" si="69">E379+I379-I380</f>
        <v>101</v>
      </c>
      <c r="H379" s="40" t="s">
        <v>46</v>
      </c>
      <c r="I379" s="40">
        <f t="shared" ref="I379:I422" si="70">SUM(J379:AO379)</f>
        <v>0</v>
      </c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3"/>
      <c r="AQ379" s="3"/>
      <c r="AR379" s="3"/>
    </row>
    <row r="380" s="4" customFormat="1" ht="18.95" customHeight="1" spans="1:41">
      <c r="A380" s="41"/>
      <c r="B380" s="32"/>
      <c r="C380" s="42"/>
      <c r="D380" s="47"/>
      <c r="E380" s="43"/>
      <c r="F380" s="49"/>
      <c r="G380" s="45"/>
      <c r="H380" s="46" t="s">
        <v>47</v>
      </c>
      <c r="I380" s="46">
        <f t="shared" si="70"/>
        <v>0</v>
      </c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</row>
    <row r="381" s="91" customFormat="1" ht="18.95" customHeight="1" spans="1:44">
      <c r="A381" s="33">
        <v>184</v>
      </c>
      <c r="B381" s="32" t="s">
        <v>517</v>
      </c>
      <c r="C381" s="35" t="s">
        <v>330</v>
      </c>
      <c r="D381" s="47" t="s">
        <v>44</v>
      </c>
      <c r="E381" s="37">
        <v>1050</v>
      </c>
      <c r="F381" s="48" t="s">
        <v>45</v>
      </c>
      <c r="G381" s="39">
        <f t="shared" si="69"/>
        <v>1050</v>
      </c>
      <c r="H381" s="40" t="s">
        <v>46</v>
      </c>
      <c r="I381" s="40">
        <f t="shared" si="70"/>
        <v>0</v>
      </c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3"/>
      <c r="AQ381" s="3"/>
      <c r="AR381" s="3"/>
    </row>
    <row r="382" s="4" customFormat="1" ht="18.95" customHeight="1" spans="1:41">
      <c r="A382" s="41"/>
      <c r="B382" s="32"/>
      <c r="C382" s="42"/>
      <c r="D382" s="47"/>
      <c r="E382" s="43"/>
      <c r="F382" s="49"/>
      <c r="G382" s="45"/>
      <c r="H382" s="46" t="s">
        <v>47</v>
      </c>
      <c r="I382" s="46">
        <f t="shared" si="70"/>
        <v>0</v>
      </c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</row>
    <row r="383" s="91" customFormat="1" ht="18.95" customHeight="1" spans="1:44">
      <c r="A383" s="33">
        <v>185</v>
      </c>
      <c r="B383" s="32" t="s">
        <v>517</v>
      </c>
      <c r="C383" s="35" t="s">
        <v>702</v>
      </c>
      <c r="D383" s="47" t="s">
        <v>44</v>
      </c>
      <c r="E383" s="37">
        <v>2771</v>
      </c>
      <c r="F383" s="48" t="s">
        <v>45</v>
      </c>
      <c r="G383" s="39">
        <f t="shared" si="69"/>
        <v>2663</v>
      </c>
      <c r="H383" s="40" t="s">
        <v>46</v>
      </c>
      <c r="I383" s="40">
        <f t="shared" si="70"/>
        <v>80</v>
      </c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>
        <v>80</v>
      </c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3"/>
      <c r="AQ383" s="3"/>
      <c r="AR383" s="3"/>
    </row>
    <row r="384" s="4" customFormat="1" ht="18.95" customHeight="1" spans="1:41">
      <c r="A384" s="41"/>
      <c r="B384" s="32"/>
      <c r="C384" s="42"/>
      <c r="D384" s="47"/>
      <c r="E384" s="43"/>
      <c r="F384" s="49"/>
      <c r="G384" s="45"/>
      <c r="H384" s="46" t="s">
        <v>47</v>
      </c>
      <c r="I384" s="46">
        <f t="shared" si="70"/>
        <v>188</v>
      </c>
      <c r="J384" s="65"/>
      <c r="K384" s="65"/>
      <c r="L384" s="65"/>
      <c r="M384" s="65"/>
      <c r="N384" s="65">
        <v>20</v>
      </c>
      <c r="O384" s="65"/>
      <c r="P384" s="65"/>
      <c r="Q384" s="65"/>
      <c r="R384" s="65"/>
      <c r="S384" s="65"/>
      <c r="T384" s="65"/>
      <c r="U384" s="65">
        <v>58</v>
      </c>
      <c r="V384" s="65"/>
      <c r="W384" s="65"/>
      <c r="X384" s="65"/>
      <c r="Y384" s="65"/>
      <c r="Z384" s="65"/>
      <c r="AA384" s="65"/>
      <c r="AB384" s="65">
        <v>68</v>
      </c>
      <c r="AC384" s="65"/>
      <c r="AD384" s="65"/>
      <c r="AE384" s="65"/>
      <c r="AF384" s="65"/>
      <c r="AG384" s="65"/>
      <c r="AH384" s="65"/>
      <c r="AI384" s="65">
        <v>42</v>
      </c>
      <c r="AJ384" s="65"/>
      <c r="AK384" s="65"/>
      <c r="AL384" s="65"/>
      <c r="AM384" s="65"/>
      <c r="AN384" s="65"/>
      <c r="AO384" s="65"/>
    </row>
    <row r="385" s="91" customFormat="1" ht="18.95" customHeight="1" spans="1:44">
      <c r="A385" s="33">
        <v>186</v>
      </c>
      <c r="B385" s="32" t="s">
        <v>517</v>
      </c>
      <c r="C385" s="35" t="s">
        <v>703</v>
      </c>
      <c r="D385" s="47" t="s">
        <v>44</v>
      </c>
      <c r="E385" s="37">
        <v>9410</v>
      </c>
      <c r="F385" s="48" t="s">
        <v>45</v>
      </c>
      <c r="G385" s="39">
        <f t="shared" ref="G385:G389" si="71">E385+I385-I386</f>
        <v>9410</v>
      </c>
      <c r="H385" s="40" t="s">
        <v>46</v>
      </c>
      <c r="I385" s="40">
        <f t="shared" si="70"/>
        <v>0</v>
      </c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3"/>
      <c r="AQ385" s="3"/>
      <c r="AR385" s="3"/>
    </row>
    <row r="386" s="4" customFormat="1" ht="18.95" customHeight="1" spans="1:41">
      <c r="A386" s="41"/>
      <c r="B386" s="32"/>
      <c r="C386" s="42"/>
      <c r="D386" s="47"/>
      <c r="E386" s="43"/>
      <c r="F386" s="49"/>
      <c r="G386" s="45"/>
      <c r="H386" s="46" t="s">
        <v>47</v>
      </c>
      <c r="I386" s="46">
        <f t="shared" si="70"/>
        <v>0</v>
      </c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</row>
    <row r="387" s="3" customFormat="1" ht="18.95" customHeight="1" spans="1:41">
      <c r="A387" s="33">
        <v>187</v>
      </c>
      <c r="B387" s="32" t="s">
        <v>517</v>
      </c>
      <c r="C387" s="35" t="s">
        <v>704</v>
      </c>
      <c r="D387" s="47" t="s">
        <v>44</v>
      </c>
      <c r="E387" s="37">
        <v>4161</v>
      </c>
      <c r="F387" s="48" t="s">
        <v>45</v>
      </c>
      <c r="G387" s="39">
        <f t="shared" si="71"/>
        <v>3985</v>
      </c>
      <c r="H387" s="40" t="s">
        <v>46</v>
      </c>
      <c r="I387" s="40">
        <f t="shared" si="70"/>
        <v>0</v>
      </c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</row>
    <row r="388" s="4" customFormat="1" ht="18.95" customHeight="1" spans="1:41">
      <c r="A388" s="41"/>
      <c r="B388" s="32"/>
      <c r="C388" s="42"/>
      <c r="D388" s="47"/>
      <c r="E388" s="43"/>
      <c r="F388" s="49"/>
      <c r="G388" s="45"/>
      <c r="H388" s="46" t="s">
        <v>47</v>
      </c>
      <c r="I388" s="46">
        <f t="shared" si="70"/>
        <v>176</v>
      </c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>
        <v>104</v>
      </c>
      <c r="V388" s="65"/>
      <c r="W388" s="65"/>
      <c r="X388" s="65"/>
      <c r="Y388" s="65"/>
      <c r="Z388" s="65"/>
      <c r="AA388" s="65"/>
      <c r="AB388" s="65">
        <v>60</v>
      </c>
      <c r="AC388" s="65"/>
      <c r="AD388" s="65"/>
      <c r="AE388" s="65"/>
      <c r="AF388" s="65"/>
      <c r="AG388" s="65"/>
      <c r="AH388" s="65"/>
      <c r="AI388" s="65">
        <v>12</v>
      </c>
      <c r="AJ388" s="65"/>
      <c r="AK388" s="65"/>
      <c r="AL388" s="65"/>
      <c r="AM388" s="65"/>
      <c r="AN388" s="65"/>
      <c r="AO388" s="65"/>
    </row>
    <row r="389" s="3" customFormat="1" ht="18.95" customHeight="1" spans="1:41">
      <c r="A389" s="33">
        <v>188</v>
      </c>
      <c r="B389" s="32" t="s">
        <v>517</v>
      </c>
      <c r="C389" s="35" t="s">
        <v>705</v>
      </c>
      <c r="D389" s="47" t="s">
        <v>44</v>
      </c>
      <c r="E389" s="37">
        <v>1824</v>
      </c>
      <c r="F389" s="48" t="s">
        <v>45</v>
      </c>
      <c r="G389" s="39">
        <f t="shared" si="71"/>
        <v>1760</v>
      </c>
      <c r="H389" s="40" t="s">
        <v>46</v>
      </c>
      <c r="I389" s="40">
        <f t="shared" si="70"/>
        <v>0</v>
      </c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</row>
    <row r="390" s="4" customFormat="1" ht="18.95" customHeight="1" spans="1:41">
      <c r="A390" s="41"/>
      <c r="B390" s="32"/>
      <c r="C390" s="42"/>
      <c r="D390" s="47"/>
      <c r="E390" s="43"/>
      <c r="F390" s="49"/>
      <c r="G390" s="45"/>
      <c r="H390" s="46" t="s">
        <v>47</v>
      </c>
      <c r="I390" s="46">
        <f t="shared" si="70"/>
        <v>64</v>
      </c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>
        <v>40</v>
      </c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>
        <v>24</v>
      </c>
      <c r="AJ390" s="65"/>
      <c r="AK390" s="65"/>
      <c r="AL390" s="65"/>
      <c r="AM390" s="65"/>
      <c r="AN390" s="65"/>
      <c r="AO390" s="65"/>
    </row>
    <row r="391" s="3" customFormat="1" ht="18.95" customHeight="1" spans="1:41">
      <c r="A391" s="33">
        <v>189</v>
      </c>
      <c r="B391" s="32" t="s">
        <v>517</v>
      </c>
      <c r="C391" s="35" t="s">
        <v>706</v>
      </c>
      <c r="D391" s="47" t="s">
        <v>44</v>
      </c>
      <c r="E391" s="37">
        <v>285</v>
      </c>
      <c r="F391" s="48" t="s">
        <v>45</v>
      </c>
      <c r="G391" s="39">
        <f>E391+I391-I392</f>
        <v>277</v>
      </c>
      <c r="H391" s="40" t="s">
        <v>46</v>
      </c>
      <c r="I391" s="40">
        <f t="shared" si="70"/>
        <v>0</v>
      </c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</row>
    <row r="392" s="4" customFormat="1" ht="18.95" customHeight="1" spans="1:41">
      <c r="A392" s="41"/>
      <c r="B392" s="32"/>
      <c r="C392" s="42"/>
      <c r="D392" s="47"/>
      <c r="E392" s="43"/>
      <c r="F392" s="49"/>
      <c r="G392" s="45"/>
      <c r="H392" s="46" t="s">
        <v>47</v>
      </c>
      <c r="I392" s="46">
        <f t="shared" si="70"/>
        <v>8</v>
      </c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>
        <v>8</v>
      </c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</row>
    <row r="393" s="3" customFormat="1" ht="18.95" customHeight="1" spans="1:41">
      <c r="A393" s="33">
        <v>190</v>
      </c>
      <c r="B393" s="32" t="s">
        <v>517</v>
      </c>
      <c r="C393" s="35" t="s">
        <v>707</v>
      </c>
      <c r="D393" s="47" t="s">
        <v>44</v>
      </c>
      <c r="E393" s="37">
        <v>97</v>
      </c>
      <c r="F393" s="48" t="s">
        <v>45</v>
      </c>
      <c r="G393" s="39">
        <f t="shared" ref="G393:G397" si="72">E393+I393-I394</f>
        <v>7</v>
      </c>
      <c r="H393" s="40" t="s">
        <v>46</v>
      </c>
      <c r="I393" s="40">
        <f t="shared" si="70"/>
        <v>0</v>
      </c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</row>
    <row r="394" s="4" customFormat="1" ht="18.95" customHeight="1" spans="1:41">
      <c r="A394" s="41"/>
      <c r="B394" s="32"/>
      <c r="C394" s="42"/>
      <c r="D394" s="47"/>
      <c r="E394" s="43"/>
      <c r="F394" s="49"/>
      <c r="G394" s="45"/>
      <c r="H394" s="46" t="s">
        <v>47</v>
      </c>
      <c r="I394" s="46">
        <f t="shared" si="70"/>
        <v>90</v>
      </c>
      <c r="J394" s="65"/>
      <c r="K394" s="65"/>
      <c r="L394" s="65"/>
      <c r="M394" s="65"/>
      <c r="N394" s="65">
        <v>90</v>
      </c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</row>
    <row r="395" s="3" customFormat="1" ht="18.95" customHeight="1" spans="1:41">
      <c r="A395" s="33">
        <v>191</v>
      </c>
      <c r="B395" s="32" t="s">
        <v>517</v>
      </c>
      <c r="C395" s="35" t="s">
        <v>708</v>
      </c>
      <c r="D395" s="47" t="s">
        <v>44</v>
      </c>
      <c r="E395" s="37">
        <v>254</v>
      </c>
      <c r="F395" s="48" t="s">
        <v>45</v>
      </c>
      <c r="G395" s="39">
        <f t="shared" si="72"/>
        <v>254</v>
      </c>
      <c r="H395" s="40" t="s">
        <v>46</v>
      </c>
      <c r="I395" s="40">
        <f t="shared" si="70"/>
        <v>0</v>
      </c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</row>
    <row r="396" s="4" customFormat="1" ht="18.95" customHeight="1" spans="1:41">
      <c r="A396" s="41"/>
      <c r="B396" s="32"/>
      <c r="C396" s="42"/>
      <c r="D396" s="47"/>
      <c r="E396" s="43"/>
      <c r="F396" s="49"/>
      <c r="G396" s="45"/>
      <c r="H396" s="46" t="s">
        <v>47</v>
      </c>
      <c r="I396" s="46">
        <f t="shared" si="70"/>
        <v>0</v>
      </c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</row>
    <row r="397" s="3" customFormat="1" ht="18.95" customHeight="1" spans="1:41">
      <c r="A397" s="33">
        <v>192</v>
      </c>
      <c r="B397" s="32" t="s">
        <v>517</v>
      </c>
      <c r="C397" s="35" t="s">
        <v>709</v>
      </c>
      <c r="D397" s="47" t="s">
        <v>44</v>
      </c>
      <c r="E397" s="37">
        <v>40</v>
      </c>
      <c r="F397" s="48" t="s">
        <v>45</v>
      </c>
      <c r="G397" s="39">
        <f t="shared" si="72"/>
        <v>40</v>
      </c>
      <c r="H397" s="40" t="s">
        <v>46</v>
      </c>
      <c r="I397" s="40">
        <f t="shared" si="70"/>
        <v>0</v>
      </c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</row>
    <row r="398" s="4" customFormat="1" ht="18.95" customHeight="1" spans="1:41">
      <c r="A398" s="41"/>
      <c r="B398" s="32"/>
      <c r="C398" s="42"/>
      <c r="D398" s="47"/>
      <c r="E398" s="43"/>
      <c r="F398" s="49"/>
      <c r="G398" s="45"/>
      <c r="H398" s="46" t="s">
        <v>47</v>
      </c>
      <c r="I398" s="46">
        <f t="shared" si="70"/>
        <v>0</v>
      </c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</row>
    <row r="399" s="91" customFormat="1" ht="18.95" customHeight="1" spans="1:44">
      <c r="A399" s="33">
        <v>193</v>
      </c>
      <c r="B399" s="32" t="s">
        <v>517</v>
      </c>
      <c r="C399" s="35" t="s">
        <v>710</v>
      </c>
      <c r="D399" s="47" t="s">
        <v>44</v>
      </c>
      <c r="E399" s="37">
        <v>79</v>
      </c>
      <c r="F399" s="48" t="s">
        <v>45</v>
      </c>
      <c r="G399" s="39">
        <f t="shared" ref="G399:G403" si="73">E399+I399-I400</f>
        <v>79</v>
      </c>
      <c r="H399" s="40" t="s">
        <v>46</v>
      </c>
      <c r="I399" s="40">
        <f t="shared" si="70"/>
        <v>0</v>
      </c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3"/>
      <c r="AQ399" s="3"/>
      <c r="AR399" s="3"/>
    </row>
    <row r="400" s="4" customFormat="1" ht="18.95" customHeight="1" spans="1:41">
      <c r="A400" s="41"/>
      <c r="B400" s="32"/>
      <c r="C400" s="42"/>
      <c r="D400" s="47"/>
      <c r="E400" s="43"/>
      <c r="F400" s="49"/>
      <c r="G400" s="45"/>
      <c r="H400" s="46" t="s">
        <v>47</v>
      </c>
      <c r="I400" s="46">
        <f t="shared" si="70"/>
        <v>0</v>
      </c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</row>
    <row r="401" s="91" customFormat="1" ht="18.95" customHeight="1" spans="1:44">
      <c r="A401" s="33">
        <v>194</v>
      </c>
      <c r="B401" s="32" t="s">
        <v>517</v>
      </c>
      <c r="C401" s="35" t="s">
        <v>711</v>
      </c>
      <c r="D401" s="47" t="s">
        <v>44</v>
      </c>
      <c r="E401" s="37">
        <v>5</v>
      </c>
      <c r="F401" s="48" t="s">
        <v>45</v>
      </c>
      <c r="G401" s="39">
        <f t="shared" si="73"/>
        <v>25</v>
      </c>
      <c r="H401" s="40" t="s">
        <v>46</v>
      </c>
      <c r="I401" s="40">
        <f t="shared" si="70"/>
        <v>520</v>
      </c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>
        <v>520</v>
      </c>
      <c r="AM401" s="67"/>
      <c r="AN401" s="67"/>
      <c r="AO401" s="67"/>
      <c r="AP401" s="3"/>
      <c r="AQ401" s="3"/>
      <c r="AR401" s="3"/>
    </row>
    <row r="402" s="4" customFormat="1" ht="18.95" customHeight="1" spans="1:41">
      <c r="A402" s="41"/>
      <c r="B402" s="32"/>
      <c r="C402" s="42"/>
      <c r="D402" s="47"/>
      <c r="E402" s="43"/>
      <c r="F402" s="49"/>
      <c r="G402" s="45"/>
      <c r="H402" s="46" t="s">
        <v>47</v>
      </c>
      <c r="I402" s="46">
        <f t="shared" si="70"/>
        <v>500</v>
      </c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>
        <v>500</v>
      </c>
      <c r="AM402" s="65"/>
      <c r="AN402" s="65"/>
      <c r="AO402" s="65"/>
    </row>
    <row r="403" s="91" customFormat="1" ht="18.95" customHeight="1" spans="1:44">
      <c r="A403" s="33">
        <v>195</v>
      </c>
      <c r="B403" s="32" t="s">
        <v>517</v>
      </c>
      <c r="C403" s="35" t="s">
        <v>712</v>
      </c>
      <c r="D403" s="47" t="s">
        <v>44</v>
      </c>
      <c r="E403" s="37">
        <v>512</v>
      </c>
      <c r="F403" s="48" t="s">
        <v>45</v>
      </c>
      <c r="G403" s="39">
        <f t="shared" si="73"/>
        <v>12</v>
      </c>
      <c r="H403" s="40" t="s">
        <v>46</v>
      </c>
      <c r="I403" s="40">
        <f t="shared" si="70"/>
        <v>0</v>
      </c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3"/>
      <c r="AQ403" s="3"/>
      <c r="AR403" s="3"/>
    </row>
    <row r="404" s="4" customFormat="1" ht="18.95" customHeight="1" spans="1:41">
      <c r="A404" s="41"/>
      <c r="B404" s="32"/>
      <c r="C404" s="42"/>
      <c r="D404" s="47"/>
      <c r="E404" s="43"/>
      <c r="F404" s="49"/>
      <c r="G404" s="45"/>
      <c r="H404" s="46" t="s">
        <v>47</v>
      </c>
      <c r="I404" s="46">
        <f t="shared" si="70"/>
        <v>500</v>
      </c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>
        <v>500</v>
      </c>
      <c r="AG404" s="65"/>
      <c r="AH404" s="65"/>
      <c r="AI404" s="65"/>
      <c r="AJ404" s="65"/>
      <c r="AK404" s="65"/>
      <c r="AL404" s="65"/>
      <c r="AM404" s="65"/>
      <c r="AN404" s="65"/>
      <c r="AO404" s="65"/>
    </row>
    <row r="405" s="91" customFormat="1" ht="18.95" customHeight="1" spans="1:44">
      <c r="A405" s="33">
        <v>196</v>
      </c>
      <c r="B405" s="32" t="s">
        <v>517</v>
      </c>
      <c r="C405" s="35" t="s">
        <v>713</v>
      </c>
      <c r="D405" s="47" t="s">
        <v>44</v>
      </c>
      <c r="E405" s="37">
        <v>520</v>
      </c>
      <c r="F405" s="48" t="s">
        <v>45</v>
      </c>
      <c r="G405" s="39">
        <f>E405+I405-I406</f>
        <v>520</v>
      </c>
      <c r="H405" s="40" t="s">
        <v>46</v>
      </c>
      <c r="I405" s="40">
        <f t="shared" si="70"/>
        <v>0</v>
      </c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3"/>
      <c r="AQ405" s="3"/>
      <c r="AR405" s="3"/>
    </row>
    <row r="406" s="4" customFormat="1" ht="18.95" customHeight="1" spans="1:41">
      <c r="A406" s="41"/>
      <c r="B406" s="32"/>
      <c r="C406" s="42"/>
      <c r="D406" s="47"/>
      <c r="E406" s="43"/>
      <c r="F406" s="49"/>
      <c r="G406" s="45"/>
      <c r="H406" s="46" t="s">
        <v>47</v>
      </c>
      <c r="I406" s="46">
        <f t="shared" si="70"/>
        <v>0</v>
      </c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</row>
    <row r="407" s="91" customFormat="1" ht="18.95" customHeight="1" spans="1:44">
      <c r="A407" s="33">
        <v>196</v>
      </c>
      <c r="B407" s="32" t="s">
        <v>517</v>
      </c>
      <c r="C407" s="35" t="s">
        <v>714</v>
      </c>
      <c r="D407" s="47" t="s">
        <v>44</v>
      </c>
      <c r="E407" s="37">
        <v>0</v>
      </c>
      <c r="F407" s="48" t="s">
        <v>45</v>
      </c>
      <c r="G407" s="39">
        <f>E407+I407-I408</f>
        <v>5</v>
      </c>
      <c r="H407" s="40" t="s">
        <v>46</v>
      </c>
      <c r="I407" s="40">
        <f t="shared" si="70"/>
        <v>205</v>
      </c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>
        <v>205</v>
      </c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3"/>
      <c r="AQ407" s="3"/>
      <c r="AR407" s="3"/>
    </row>
    <row r="408" s="4" customFormat="1" ht="18.95" customHeight="1" spans="1:41">
      <c r="A408" s="41"/>
      <c r="B408" s="32"/>
      <c r="C408" s="42"/>
      <c r="D408" s="47"/>
      <c r="E408" s="43"/>
      <c r="F408" s="49"/>
      <c r="G408" s="45"/>
      <c r="H408" s="46" t="s">
        <v>47</v>
      </c>
      <c r="I408" s="46">
        <f t="shared" si="70"/>
        <v>200</v>
      </c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>
        <v>200</v>
      </c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</row>
    <row r="409" s="91" customFormat="1" ht="18.95" customHeight="1" spans="1:44">
      <c r="A409" s="33">
        <v>197</v>
      </c>
      <c r="B409" s="32" t="s">
        <v>517</v>
      </c>
      <c r="C409" s="35" t="s">
        <v>715</v>
      </c>
      <c r="D409" s="47" t="s">
        <v>44</v>
      </c>
      <c r="E409" s="37">
        <v>1747</v>
      </c>
      <c r="F409" s="48" t="s">
        <v>45</v>
      </c>
      <c r="G409" s="39">
        <f>E409+I409-I410</f>
        <v>1689</v>
      </c>
      <c r="H409" s="40" t="s">
        <v>46</v>
      </c>
      <c r="I409" s="40">
        <f t="shared" si="70"/>
        <v>0</v>
      </c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3"/>
      <c r="AQ409" s="3"/>
      <c r="AR409" s="3"/>
    </row>
    <row r="410" s="4" customFormat="1" ht="18.95" customHeight="1" spans="1:41">
      <c r="A410" s="41"/>
      <c r="B410" s="32"/>
      <c r="C410" s="42"/>
      <c r="D410" s="47"/>
      <c r="E410" s="43"/>
      <c r="F410" s="49"/>
      <c r="G410" s="45"/>
      <c r="H410" s="46" t="s">
        <v>47</v>
      </c>
      <c r="I410" s="46">
        <f t="shared" si="70"/>
        <v>58</v>
      </c>
      <c r="J410" s="65"/>
      <c r="K410" s="65"/>
      <c r="L410" s="65"/>
      <c r="M410" s="65"/>
      <c r="N410" s="65">
        <v>36</v>
      </c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>
        <v>22</v>
      </c>
      <c r="AJ410" s="65"/>
      <c r="AK410" s="65"/>
      <c r="AL410" s="65"/>
      <c r="AM410" s="65"/>
      <c r="AN410" s="65"/>
      <c r="AO410" s="65"/>
    </row>
    <row r="411" s="91" customFormat="1" ht="18.95" customHeight="1" spans="1:44">
      <c r="A411" s="33">
        <v>198</v>
      </c>
      <c r="B411" s="32" t="s">
        <v>517</v>
      </c>
      <c r="C411" s="35" t="s">
        <v>716</v>
      </c>
      <c r="D411" s="47" t="s">
        <v>44</v>
      </c>
      <c r="E411" s="37">
        <v>321</v>
      </c>
      <c r="F411" s="48" t="s">
        <v>45</v>
      </c>
      <c r="G411" s="39">
        <f>E411+I411-I412</f>
        <v>251</v>
      </c>
      <c r="H411" s="40" t="s">
        <v>46</v>
      </c>
      <c r="I411" s="40">
        <f t="shared" si="70"/>
        <v>0</v>
      </c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3"/>
      <c r="AQ411" s="3"/>
      <c r="AR411" s="3"/>
    </row>
    <row r="412" s="4" customFormat="1" ht="18.95" customHeight="1" spans="1:41">
      <c r="A412" s="41"/>
      <c r="B412" s="32"/>
      <c r="C412" s="42"/>
      <c r="D412" s="47"/>
      <c r="E412" s="43"/>
      <c r="F412" s="49"/>
      <c r="G412" s="45"/>
      <c r="H412" s="46" t="s">
        <v>47</v>
      </c>
      <c r="I412" s="46">
        <f t="shared" si="70"/>
        <v>70</v>
      </c>
      <c r="J412" s="65"/>
      <c r="K412" s="65"/>
      <c r="L412" s="65"/>
      <c r="M412" s="65">
        <v>4</v>
      </c>
      <c r="N412" s="65"/>
      <c r="O412" s="65"/>
      <c r="P412" s="65"/>
      <c r="Q412" s="65"/>
      <c r="R412" s="65"/>
      <c r="S412" s="65"/>
      <c r="T412" s="65"/>
      <c r="U412" s="65">
        <v>30</v>
      </c>
      <c r="V412" s="65"/>
      <c r="W412" s="65"/>
      <c r="X412" s="65"/>
      <c r="Y412" s="65"/>
      <c r="Z412" s="65"/>
      <c r="AA412" s="65"/>
      <c r="AB412" s="65">
        <v>36</v>
      </c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</row>
    <row r="413" s="91" customFormat="1" ht="18.95" customHeight="1" spans="1:44">
      <c r="A413" s="33">
        <v>199</v>
      </c>
      <c r="B413" s="32" t="s">
        <v>517</v>
      </c>
      <c r="C413" s="35" t="s">
        <v>717</v>
      </c>
      <c r="D413" s="47" t="s">
        <v>44</v>
      </c>
      <c r="E413" s="37">
        <v>237</v>
      </c>
      <c r="F413" s="48" t="s">
        <v>45</v>
      </c>
      <c r="G413" s="39">
        <f t="shared" ref="G413:G417" si="74">E413+I413-I414</f>
        <v>237</v>
      </c>
      <c r="H413" s="40" t="s">
        <v>46</v>
      </c>
      <c r="I413" s="40">
        <f t="shared" si="70"/>
        <v>0</v>
      </c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3"/>
      <c r="AQ413" s="3"/>
      <c r="AR413" s="3"/>
    </row>
    <row r="414" s="4" customFormat="1" ht="18.95" customHeight="1" spans="1:41">
      <c r="A414" s="41"/>
      <c r="B414" s="32"/>
      <c r="C414" s="42"/>
      <c r="D414" s="47"/>
      <c r="E414" s="43"/>
      <c r="F414" s="49"/>
      <c r="G414" s="45"/>
      <c r="H414" s="46" t="s">
        <v>47</v>
      </c>
      <c r="I414" s="46">
        <f t="shared" si="70"/>
        <v>0</v>
      </c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</row>
    <row r="415" s="91" customFormat="1" ht="18.95" customHeight="1" spans="1:44">
      <c r="A415" s="33">
        <v>200</v>
      </c>
      <c r="B415" s="32" t="s">
        <v>517</v>
      </c>
      <c r="C415" s="35" t="s">
        <v>718</v>
      </c>
      <c r="D415" s="47" t="s">
        <v>44</v>
      </c>
      <c r="E415" s="37">
        <v>52</v>
      </c>
      <c r="F415" s="48" t="s">
        <v>45</v>
      </c>
      <c r="G415" s="39">
        <f t="shared" si="74"/>
        <v>52</v>
      </c>
      <c r="H415" s="40" t="s">
        <v>46</v>
      </c>
      <c r="I415" s="40">
        <f t="shared" si="70"/>
        <v>0</v>
      </c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3"/>
      <c r="AQ415" s="3"/>
      <c r="AR415" s="3"/>
    </row>
    <row r="416" s="4" customFormat="1" ht="18.95" customHeight="1" spans="1:41">
      <c r="A416" s="41"/>
      <c r="B416" s="32"/>
      <c r="C416" s="42"/>
      <c r="D416" s="47"/>
      <c r="E416" s="43"/>
      <c r="F416" s="49"/>
      <c r="G416" s="45"/>
      <c r="H416" s="46" t="s">
        <v>47</v>
      </c>
      <c r="I416" s="46">
        <f t="shared" si="70"/>
        <v>0</v>
      </c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</row>
    <row r="417" s="91" customFormat="1" ht="18.95" customHeight="1" spans="1:44">
      <c r="A417" s="33">
        <v>201</v>
      </c>
      <c r="B417" s="32" t="s">
        <v>517</v>
      </c>
      <c r="C417" s="35" t="s">
        <v>719</v>
      </c>
      <c r="D417" s="47" t="s">
        <v>44</v>
      </c>
      <c r="E417" s="37">
        <v>5</v>
      </c>
      <c r="F417" s="48" t="s">
        <v>45</v>
      </c>
      <c r="G417" s="39">
        <f t="shared" si="74"/>
        <v>5</v>
      </c>
      <c r="H417" s="40" t="s">
        <v>46</v>
      </c>
      <c r="I417" s="40">
        <f t="shared" si="70"/>
        <v>0</v>
      </c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3"/>
      <c r="AQ417" s="3"/>
      <c r="AR417" s="3"/>
    </row>
    <row r="418" s="4" customFormat="1" ht="18.95" customHeight="1" spans="1:41">
      <c r="A418" s="41"/>
      <c r="B418" s="32"/>
      <c r="C418" s="42"/>
      <c r="D418" s="47"/>
      <c r="E418" s="43"/>
      <c r="F418" s="49"/>
      <c r="G418" s="45"/>
      <c r="H418" s="46" t="s">
        <v>47</v>
      </c>
      <c r="I418" s="46">
        <f t="shared" si="70"/>
        <v>0</v>
      </c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</row>
    <row r="419" s="91" customFormat="1" ht="18.95" customHeight="1" spans="1:44">
      <c r="A419" s="33">
        <v>202</v>
      </c>
      <c r="B419" s="32" t="s">
        <v>517</v>
      </c>
      <c r="C419" s="35" t="s">
        <v>720</v>
      </c>
      <c r="D419" s="47" t="s">
        <v>44</v>
      </c>
      <c r="E419" s="37">
        <v>386</v>
      </c>
      <c r="F419" s="48" t="s">
        <v>45</v>
      </c>
      <c r="G419" s="39">
        <f t="shared" ref="G419:G423" si="75">E419+I419-I420</f>
        <v>320</v>
      </c>
      <c r="H419" s="40" t="s">
        <v>46</v>
      </c>
      <c r="I419" s="40">
        <f t="shared" si="70"/>
        <v>0</v>
      </c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3"/>
      <c r="AQ419" s="3"/>
      <c r="AR419" s="3"/>
    </row>
    <row r="420" s="4" customFormat="1" ht="18.95" customHeight="1" spans="1:41">
      <c r="A420" s="41"/>
      <c r="B420" s="32"/>
      <c r="C420" s="42"/>
      <c r="D420" s="47"/>
      <c r="E420" s="43"/>
      <c r="F420" s="49"/>
      <c r="G420" s="45"/>
      <c r="H420" s="46" t="s">
        <v>47</v>
      </c>
      <c r="I420" s="46">
        <f t="shared" si="70"/>
        <v>66</v>
      </c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>
        <v>36</v>
      </c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>
        <v>30</v>
      </c>
      <c r="AJ420" s="65"/>
      <c r="AK420" s="65"/>
      <c r="AL420" s="65"/>
      <c r="AM420" s="65"/>
      <c r="AN420" s="65"/>
      <c r="AO420" s="65"/>
    </row>
    <row r="421" s="91" customFormat="1" ht="18.95" customHeight="1" spans="1:44">
      <c r="A421" s="33">
        <v>203</v>
      </c>
      <c r="B421" s="32" t="s">
        <v>517</v>
      </c>
      <c r="C421" s="35" t="s">
        <v>721</v>
      </c>
      <c r="D421" s="47" t="s">
        <v>44</v>
      </c>
      <c r="E421" s="37">
        <v>875</v>
      </c>
      <c r="F421" s="48" t="s">
        <v>45</v>
      </c>
      <c r="G421" s="39">
        <f t="shared" si="75"/>
        <v>867</v>
      </c>
      <c r="H421" s="40" t="s">
        <v>46</v>
      </c>
      <c r="I421" s="40">
        <f t="shared" si="70"/>
        <v>0</v>
      </c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3"/>
      <c r="AQ421" s="3"/>
      <c r="AR421" s="3"/>
    </row>
    <row r="422" s="4" customFormat="1" ht="18.95" customHeight="1" spans="1:41">
      <c r="A422" s="41"/>
      <c r="B422" s="32"/>
      <c r="C422" s="42"/>
      <c r="D422" s="47"/>
      <c r="E422" s="43"/>
      <c r="F422" s="49"/>
      <c r="G422" s="45"/>
      <c r="H422" s="46" t="s">
        <v>47</v>
      </c>
      <c r="I422" s="46">
        <f t="shared" si="70"/>
        <v>8</v>
      </c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>
        <v>8</v>
      </c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</row>
    <row r="423" s="91" customFormat="1" ht="18.95" customHeight="1" spans="1:44">
      <c r="A423" s="33">
        <v>204</v>
      </c>
      <c r="B423" s="32" t="s">
        <v>517</v>
      </c>
      <c r="C423" s="35" t="s">
        <v>722</v>
      </c>
      <c r="D423" s="47" t="s">
        <v>44</v>
      </c>
      <c r="E423" s="37">
        <v>2921</v>
      </c>
      <c r="F423" s="48" t="s">
        <v>45</v>
      </c>
      <c r="G423" s="39">
        <f t="shared" si="75"/>
        <v>2917</v>
      </c>
      <c r="H423" s="40" t="s">
        <v>46</v>
      </c>
      <c r="I423" s="40">
        <f t="shared" ref="I423:I430" si="76">SUM(J423:AO423)</f>
        <v>0</v>
      </c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3"/>
      <c r="AQ423" s="3"/>
      <c r="AR423" s="3"/>
    </row>
    <row r="424" s="4" customFormat="1" ht="18.95" customHeight="1" spans="1:41">
      <c r="A424" s="41"/>
      <c r="B424" s="32"/>
      <c r="C424" s="42"/>
      <c r="D424" s="47"/>
      <c r="E424" s="43"/>
      <c r="F424" s="49"/>
      <c r="G424" s="45"/>
      <c r="H424" s="46" t="s">
        <v>47</v>
      </c>
      <c r="I424" s="46">
        <f t="shared" si="76"/>
        <v>4</v>
      </c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>
        <v>4</v>
      </c>
      <c r="AJ424" s="65"/>
      <c r="AK424" s="65"/>
      <c r="AL424" s="65"/>
      <c r="AM424" s="65"/>
      <c r="AN424" s="65"/>
      <c r="AO424" s="65"/>
    </row>
    <row r="425" s="91" customFormat="1" ht="18.95" customHeight="1" spans="1:44">
      <c r="A425" s="33">
        <v>205</v>
      </c>
      <c r="B425" s="32" t="s">
        <v>517</v>
      </c>
      <c r="C425" s="35" t="s">
        <v>723</v>
      </c>
      <c r="D425" s="47" t="s">
        <v>44</v>
      </c>
      <c r="E425" s="37">
        <v>79</v>
      </c>
      <c r="F425" s="48" t="s">
        <v>45</v>
      </c>
      <c r="G425" s="39">
        <f t="shared" ref="G425:G429" si="77">E425+I425-I426</f>
        <v>33</v>
      </c>
      <c r="H425" s="40" t="s">
        <v>46</v>
      </c>
      <c r="I425" s="40">
        <f t="shared" si="76"/>
        <v>0</v>
      </c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3"/>
      <c r="AQ425" s="3"/>
      <c r="AR425" s="3"/>
    </row>
    <row r="426" s="4" customFormat="1" ht="18.95" customHeight="1" spans="1:41">
      <c r="A426" s="41"/>
      <c r="B426" s="32"/>
      <c r="C426" s="42"/>
      <c r="D426" s="47"/>
      <c r="E426" s="43"/>
      <c r="F426" s="49"/>
      <c r="G426" s="45"/>
      <c r="H426" s="46" t="s">
        <v>47</v>
      </c>
      <c r="I426" s="46">
        <f t="shared" si="76"/>
        <v>46</v>
      </c>
      <c r="J426" s="65"/>
      <c r="K426" s="65"/>
      <c r="L426" s="65"/>
      <c r="M426" s="65"/>
      <c r="N426" s="65">
        <v>12</v>
      </c>
      <c r="O426" s="65"/>
      <c r="P426" s="65"/>
      <c r="Q426" s="65"/>
      <c r="R426" s="65"/>
      <c r="S426" s="65"/>
      <c r="T426" s="65"/>
      <c r="U426" s="65">
        <v>12</v>
      </c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>
        <v>22</v>
      </c>
      <c r="AJ426" s="65"/>
      <c r="AK426" s="65"/>
      <c r="AL426" s="65"/>
      <c r="AM426" s="65"/>
      <c r="AN426" s="65"/>
      <c r="AO426" s="65"/>
    </row>
    <row r="427" s="91" customFormat="1" ht="18.95" customHeight="1" spans="1:44">
      <c r="A427" s="33">
        <v>206</v>
      </c>
      <c r="B427" s="32" t="s">
        <v>517</v>
      </c>
      <c r="C427" s="35" t="s">
        <v>724</v>
      </c>
      <c r="D427" s="47" t="s">
        <v>44</v>
      </c>
      <c r="E427" s="37">
        <v>1469</v>
      </c>
      <c r="F427" s="48" t="s">
        <v>45</v>
      </c>
      <c r="G427" s="39">
        <f t="shared" si="77"/>
        <v>1449</v>
      </c>
      <c r="H427" s="40" t="s">
        <v>46</v>
      </c>
      <c r="I427" s="40">
        <f t="shared" si="76"/>
        <v>0</v>
      </c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3"/>
      <c r="AQ427" s="3"/>
      <c r="AR427" s="3"/>
    </row>
    <row r="428" s="4" customFormat="1" ht="18.95" customHeight="1" spans="1:41">
      <c r="A428" s="41"/>
      <c r="B428" s="32"/>
      <c r="C428" s="42"/>
      <c r="D428" s="47"/>
      <c r="E428" s="43"/>
      <c r="F428" s="49"/>
      <c r="G428" s="45"/>
      <c r="H428" s="46" t="s">
        <v>47</v>
      </c>
      <c r="I428" s="46">
        <f t="shared" si="76"/>
        <v>20</v>
      </c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>
        <v>12</v>
      </c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>
        <v>8</v>
      </c>
      <c r="AJ428" s="65"/>
      <c r="AK428" s="65"/>
      <c r="AL428" s="65"/>
      <c r="AM428" s="65"/>
      <c r="AN428" s="65"/>
      <c r="AO428" s="65"/>
    </row>
    <row r="429" s="3" customFormat="1" ht="18.95" customHeight="1" spans="1:41">
      <c r="A429" s="33">
        <v>207</v>
      </c>
      <c r="B429" s="32" t="s">
        <v>517</v>
      </c>
      <c r="C429" s="35" t="s">
        <v>725</v>
      </c>
      <c r="D429" s="47" t="s">
        <v>44</v>
      </c>
      <c r="E429" s="37">
        <v>10</v>
      </c>
      <c r="F429" s="48" t="s">
        <v>45</v>
      </c>
      <c r="G429" s="39">
        <f t="shared" si="77"/>
        <v>10</v>
      </c>
      <c r="H429" s="40" t="s">
        <v>46</v>
      </c>
      <c r="I429" s="40">
        <f t="shared" si="76"/>
        <v>0</v>
      </c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</row>
    <row r="430" s="4" customFormat="1" ht="18.95" customHeight="1" spans="1:41">
      <c r="A430" s="41"/>
      <c r="B430" s="32"/>
      <c r="C430" s="42"/>
      <c r="D430" s="47"/>
      <c r="E430" s="43"/>
      <c r="F430" s="49"/>
      <c r="G430" s="45"/>
      <c r="H430" s="46" t="s">
        <v>47</v>
      </c>
      <c r="I430" s="46">
        <f t="shared" si="76"/>
        <v>0</v>
      </c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</row>
    <row r="431" s="3" customFormat="1" ht="18.95" customHeight="1" spans="1:41">
      <c r="A431" s="33">
        <v>207</v>
      </c>
      <c r="B431" s="32" t="s">
        <v>517</v>
      </c>
      <c r="C431" s="35" t="s">
        <v>726</v>
      </c>
      <c r="D431" s="47" t="s">
        <v>44</v>
      </c>
      <c r="E431" s="37">
        <v>391</v>
      </c>
      <c r="F431" s="48" t="s">
        <v>45</v>
      </c>
      <c r="G431" s="39">
        <f>E431+I431-I432</f>
        <v>391</v>
      </c>
      <c r="H431" s="40" t="s">
        <v>46</v>
      </c>
      <c r="I431" s="40">
        <f t="shared" ref="I431:I454" si="78">SUM(J431:AO431)</f>
        <v>0</v>
      </c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</row>
    <row r="432" s="4" customFormat="1" ht="18.95" customHeight="1" spans="1:41">
      <c r="A432" s="41"/>
      <c r="B432" s="32"/>
      <c r="C432" s="42"/>
      <c r="D432" s="47"/>
      <c r="E432" s="43"/>
      <c r="F432" s="49"/>
      <c r="G432" s="45"/>
      <c r="H432" s="46" t="s">
        <v>47</v>
      </c>
      <c r="I432" s="46">
        <f t="shared" si="78"/>
        <v>0</v>
      </c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</row>
    <row r="433" s="3" customFormat="1" ht="18.95" customHeight="1" spans="1:41">
      <c r="A433" s="33">
        <v>208</v>
      </c>
      <c r="B433" s="32" t="s">
        <v>526</v>
      </c>
      <c r="C433" s="35" t="s">
        <v>727</v>
      </c>
      <c r="D433" s="47" t="s">
        <v>351</v>
      </c>
      <c r="E433" s="37">
        <v>5278</v>
      </c>
      <c r="F433" s="48" t="s">
        <v>45</v>
      </c>
      <c r="G433" s="39">
        <f>E433+I433-I434</f>
        <v>5278</v>
      </c>
      <c r="H433" s="40" t="s">
        <v>46</v>
      </c>
      <c r="I433" s="40">
        <f t="shared" si="78"/>
        <v>0</v>
      </c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</row>
    <row r="434" s="4" customFormat="1" ht="18.95" customHeight="1" spans="1:41">
      <c r="A434" s="41"/>
      <c r="B434" s="32"/>
      <c r="C434" s="42"/>
      <c r="D434" s="47"/>
      <c r="E434" s="43"/>
      <c r="F434" s="49"/>
      <c r="G434" s="45"/>
      <c r="H434" s="46" t="s">
        <v>47</v>
      </c>
      <c r="I434" s="46">
        <f t="shared" si="78"/>
        <v>0</v>
      </c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</row>
    <row r="435" s="3" customFormat="1" ht="18.95" customHeight="1" spans="1:41">
      <c r="A435" s="33">
        <v>209</v>
      </c>
      <c r="B435" s="32" t="s">
        <v>517</v>
      </c>
      <c r="C435" s="35" t="s">
        <v>728</v>
      </c>
      <c r="D435" s="47" t="s">
        <v>44</v>
      </c>
      <c r="E435" s="37">
        <v>303</v>
      </c>
      <c r="F435" s="48" t="s">
        <v>45</v>
      </c>
      <c r="G435" s="39">
        <f>E435+I435-I436</f>
        <v>303</v>
      </c>
      <c r="H435" s="40" t="s">
        <v>46</v>
      </c>
      <c r="I435" s="40">
        <f t="shared" si="78"/>
        <v>0</v>
      </c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</row>
    <row r="436" s="4" customFormat="1" ht="18.95" customHeight="1" spans="1:41">
      <c r="A436" s="41"/>
      <c r="B436" s="32"/>
      <c r="C436" s="42"/>
      <c r="D436" s="47"/>
      <c r="E436" s="43"/>
      <c r="F436" s="49"/>
      <c r="G436" s="45"/>
      <c r="H436" s="46" t="s">
        <v>47</v>
      </c>
      <c r="I436" s="46">
        <f t="shared" si="78"/>
        <v>0</v>
      </c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</row>
    <row r="437" s="3" customFormat="1" ht="18.95" customHeight="1" spans="1:41">
      <c r="A437" s="33">
        <v>210</v>
      </c>
      <c r="B437" s="32" t="s">
        <v>517</v>
      </c>
      <c r="C437" s="35" t="s">
        <v>729</v>
      </c>
      <c r="D437" s="47" t="s">
        <v>44</v>
      </c>
      <c r="E437" s="37">
        <v>366</v>
      </c>
      <c r="F437" s="48" t="s">
        <v>45</v>
      </c>
      <c r="G437" s="39">
        <f t="shared" ref="G437:G441" si="79">E437+I437-I438</f>
        <v>366</v>
      </c>
      <c r="H437" s="40" t="s">
        <v>46</v>
      </c>
      <c r="I437" s="40">
        <f t="shared" si="78"/>
        <v>0</v>
      </c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</row>
    <row r="438" s="4" customFormat="1" ht="18.95" customHeight="1" spans="1:41">
      <c r="A438" s="41"/>
      <c r="B438" s="32"/>
      <c r="C438" s="42"/>
      <c r="D438" s="47"/>
      <c r="E438" s="43"/>
      <c r="F438" s="49"/>
      <c r="G438" s="45"/>
      <c r="H438" s="46" t="s">
        <v>47</v>
      </c>
      <c r="I438" s="46">
        <f t="shared" si="78"/>
        <v>0</v>
      </c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</row>
    <row r="439" s="3" customFormat="1" ht="18.95" customHeight="1" spans="1:41">
      <c r="A439" s="33">
        <v>211</v>
      </c>
      <c r="B439" s="32" t="s">
        <v>517</v>
      </c>
      <c r="C439" s="35" t="s">
        <v>730</v>
      </c>
      <c r="D439" s="47" t="s">
        <v>44</v>
      </c>
      <c r="E439" s="37">
        <v>119</v>
      </c>
      <c r="F439" s="48" t="s">
        <v>45</v>
      </c>
      <c r="G439" s="39">
        <f t="shared" si="79"/>
        <v>119</v>
      </c>
      <c r="H439" s="40" t="s">
        <v>46</v>
      </c>
      <c r="I439" s="40">
        <f t="shared" si="78"/>
        <v>0</v>
      </c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</row>
    <row r="440" s="4" customFormat="1" ht="18.95" customHeight="1" spans="1:41">
      <c r="A440" s="41"/>
      <c r="B440" s="32"/>
      <c r="C440" s="42"/>
      <c r="D440" s="47"/>
      <c r="E440" s="43"/>
      <c r="F440" s="49"/>
      <c r="G440" s="45"/>
      <c r="H440" s="46" t="s">
        <v>47</v>
      </c>
      <c r="I440" s="46">
        <f t="shared" si="78"/>
        <v>0</v>
      </c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</row>
    <row r="441" s="3" customFormat="1" ht="18.95" customHeight="1" spans="1:41">
      <c r="A441" s="33">
        <v>212</v>
      </c>
      <c r="B441" s="32" t="s">
        <v>731</v>
      </c>
      <c r="C441" s="35" t="s">
        <v>732</v>
      </c>
      <c r="D441" s="47" t="s">
        <v>44</v>
      </c>
      <c r="E441" s="37">
        <v>35</v>
      </c>
      <c r="F441" s="48" t="s">
        <v>45</v>
      </c>
      <c r="G441" s="39">
        <f t="shared" si="79"/>
        <v>35</v>
      </c>
      <c r="H441" s="40" t="s">
        <v>46</v>
      </c>
      <c r="I441" s="40">
        <f t="shared" si="78"/>
        <v>0</v>
      </c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</row>
    <row r="442" s="4" customFormat="1" ht="18.95" customHeight="1" spans="1:41">
      <c r="A442" s="41"/>
      <c r="B442" s="32"/>
      <c r="C442" s="42"/>
      <c r="D442" s="47"/>
      <c r="E442" s="43"/>
      <c r="F442" s="49"/>
      <c r="G442" s="45"/>
      <c r="H442" s="46" t="s">
        <v>47</v>
      </c>
      <c r="I442" s="46">
        <f t="shared" si="78"/>
        <v>0</v>
      </c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</row>
    <row r="443" s="91" customFormat="1" ht="18.95" customHeight="1" spans="1:44">
      <c r="A443" s="33">
        <v>213</v>
      </c>
      <c r="B443" s="32" t="s">
        <v>731</v>
      </c>
      <c r="C443" s="35" t="s">
        <v>733</v>
      </c>
      <c r="D443" s="47" t="s">
        <v>44</v>
      </c>
      <c r="E443" s="37">
        <v>49</v>
      </c>
      <c r="F443" s="48" t="s">
        <v>45</v>
      </c>
      <c r="G443" s="39">
        <f t="shared" ref="G443:G447" si="80">E443+I443-I444</f>
        <v>49</v>
      </c>
      <c r="H443" s="40" t="s">
        <v>46</v>
      </c>
      <c r="I443" s="40">
        <f t="shared" si="78"/>
        <v>0</v>
      </c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3"/>
      <c r="AQ443" s="3"/>
      <c r="AR443" s="3"/>
    </row>
    <row r="444" s="4" customFormat="1" ht="18.95" customHeight="1" spans="1:41">
      <c r="A444" s="41"/>
      <c r="B444" s="32"/>
      <c r="C444" s="42"/>
      <c r="D444" s="47"/>
      <c r="E444" s="43"/>
      <c r="F444" s="49"/>
      <c r="G444" s="45"/>
      <c r="H444" s="46" t="s">
        <v>47</v>
      </c>
      <c r="I444" s="46">
        <f t="shared" si="78"/>
        <v>0</v>
      </c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</row>
    <row r="445" s="91" customFormat="1" ht="18.95" customHeight="1" spans="1:44">
      <c r="A445" s="33">
        <v>214</v>
      </c>
      <c r="B445" s="32" t="s">
        <v>731</v>
      </c>
      <c r="C445" s="35" t="s">
        <v>734</v>
      </c>
      <c r="D445" s="47" t="s">
        <v>44</v>
      </c>
      <c r="E445" s="37">
        <v>16</v>
      </c>
      <c r="F445" s="48" t="s">
        <v>45</v>
      </c>
      <c r="G445" s="39">
        <f t="shared" si="80"/>
        <v>16</v>
      </c>
      <c r="H445" s="40" t="s">
        <v>46</v>
      </c>
      <c r="I445" s="40">
        <f t="shared" si="78"/>
        <v>0</v>
      </c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3"/>
      <c r="AQ445" s="3"/>
      <c r="AR445" s="3"/>
    </row>
    <row r="446" s="4" customFormat="1" ht="18.95" customHeight="1" spans="1:41">
      <c r="A446" s="41"/>
      <c r="B446" s="32"/>
      <c r="C446" s="42"/>
      <c r="D446" s="47"/>
      <c r="E446" s="43"/>
      <c r="F446" s="49"/>
      <c r="G446" s="45"/>
      <c r="H446" s="46" t="s">
        <v>47</v>
      </c>
      <c r="I446" s="46">
        <f t="shared" si="78"/>
        <v>0</v>
      </c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</row>
    <row r="447" s="91" customFormat="1" ht="18.95" customHeight="1" spans="1:44">
      <c r="A447" s="33">
        <v>215</v>
      </c>
      <c r="B447" s="32" t="s">
        <v>731</v>
      </c>
      <c r="C447" s="35" t="s">
        <v>735</v>
      </c>
      <c r="D447" s="47" t="s">
        <v>44</v>
      </c>
      <c r="E447" s="37">
        <v>0</v>
      </c>
      <c r="F447" s="48" t="s">
        <v>45</v>
      </c>
      <c r="G447" s="39">
        <f t="shared" si="80"/>
        <v>50</v>
      </c>
      <c r="H447" s="40" t="s">
        <v>46</v>
      </c>
      <c r="I447" s="40">
        <f t="shared" si="78"/>
        <v>10050</v>
      </c>
      <c r="J447" s="67"/>
      <c r="K447" s="67"/>
      <c r="L447" s="67">
        <v>1510</v>
      </c>
      <c r="M447" s="67"/>
      <c r="N447" s="67"/>
      <c r="O447" s="67"/>
      <c r="P447" s="67"/>
      <c r="Q447" s="67"/>
      <c r="R447" s="67">
        <v>3580</v>
      </c>
      <c r="S447" s="67"/>
      <c r="T447" s="67"/>
      <c r="U447" s="67"/>
      <c r="V447" s="67">
        <v>4055</v>
      </c>
      <c r="W447" s="67">
        <v>905</v>
      </c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3"/>
      <c r="AQ447" s="3"/>
      <c r="AR447" s="3"/>
    </row>
    <row r="448" s="4" customFormat="1" ht="18.95" customHeight="1" spans="1:41">
      <c r="A448" s="41"/>
      <c r="B448" s="32"/>
      <c r="C448" s="42"/>
      <c r="D448" s="47"/>
      <c r="E448" s="43"/>
      <c r="F448" s="49"/>
      <c r="G448" s="45"/>
      <c r="H448" s="46" t="s">
        <v>47</v>
      </c>
      <c r="I448" s="46">
        <f t="shared" si="78"/>
        <v>10000</v>
      </c>
      <c r="J448" s="65"/>
      <c r="K448" s="65"/>
      <c r="L448" s="65">
        <v>1500</v>
      </c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>
        <v>8500</v>
      </c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</row>
    <row r="449" s="91" customFormat="1" ht="18.95" customHeight="1" spans="1:44">
      <c r="A449" s="33">
        <v>215</v>
      </c>
      <c r="B449" s="32" t="s">
        <v>731</v>
      </c>
      <c r="C449" s="35" t="s">
        <v>736</v>
      </c>
      <c r="D449" s="47" t="s">
        <v>44</v>
      </c>
      <c r="E449" s="37">
        <v>0</v>
      </c>
      <c r="F449" s="48" t="s">
        <v>45</v>
      </c>
      <c r="G449" s="39">
        <f>E449+I449-I450</f>
        <v>145</v>
      </c>
      <c r="H449" s="40" t="s">
        <v>46</v>
      </c>
      <c r="I449" s="40">
        <f t="shared" si="78"/>
        <v>1145</v>
      </c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>
        <v>1145</v>
      </c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3"/>
      <c r="AQ449" s="3"/>
      <c r="AR449" s="3"/>
    </row>
    <row r="450" s="4" customFormat="1" ht="18.95" customHeight="1" spans="1:41">
      <c r="A450" s="41"/>
      <c r="B450" s="32"/>
      <c r="C450" s="42"/>
      <c r="D450" s="47"/>
      <c r="E450" s="43"/>
      <c r="F450" s="49"/>
      <c r="G450" s="45"/>
      <c r="H450" s="46" t="s">
        <v>47</v>
      </c>
      <c r="I450" s="46">
        <f t="shared" si="78"/>
        <v>1000</v>
      </c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>
        <v>1000</v>
      </c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</row>
    <row r="451" s="91" customFormat="1" ht="18.95" customHeight="1" spans="1:44">
      <c r="A451" s="33">
        <v>215</v>
      </c>
      <c r="B451" s="32" t="s">
        <v>731</v>
      </c>
      <c r="C451" s="35" t="s">
        <v>168</v>
      </c>
      <c r="D451" s="47" t="s">
        <v>44</v>
      </c>
      <c r="E451" s="37">
        <v>359</v>
      </c>
      <c r="F451" s="48" t="s">
        <v>45</v>
      </c>
      <c r="G451" s="39">
        <f>E451+I451-I452</f>
        <v>359</v>
      </c>
      <c r="H451" s="40" t="s">
        <v>46</v>
      </c>
      <c r="I451" s="40">
        <f t="shared" si="78"/>
        <v>0</v>
      </c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3"/>
      <c r="AQ451" s="3"/>
      <c r="AR451" s="3"/>
    </row>
    <row r="452" s="4" customFormat="1" ht="18.95" customHeight="1" spans="1:41">
      <c r="A452" s="41"/>
      <c r="B452" s="32"/>
      <c r="C452" s="42"/>
      <c r="D452" s="47"/>
      <c r="E452" s="43"/>
      <c r="F452" s="49"/>
      <c r="G452" s="45"/>
      <c r="H452" s="46" t="s">
        <v>47</v>
      </c>
      <c r="I452" s="46">
        <f t="shared" si="78"/>
        <v>0</v>
      </c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</row>
    <row r="453" s="91" customFormat="1" ht="18.95" customHeight="1" spans="1:44">
      <c r="A453" s="33">
        <v>216</v>
      </c>
      <c r="B453" s="32" t="s">
        <v>731</v>
      </c>
      <c r="C453" s="35" t="s">
        <v>737</v>
      </c>
      <c r="D453" s="47" t="s">
        <v>44</v>
      </c>
      <c r="E453" s="37">
        <v>35</v>
      </c>
      <c r="F453" s="48" t="s">
        <v>45</v>
      </c>
      <c r="G453" s="39">
        <f>E453+I453-I454</f>
        <v>35</v>
      </c>
      <c r="H453" s="40" t="s">
        <v>46</v>
      </c>
      <c r="I453" s="40">
        <f t="shared" si="78"/>
        <v>0</v>
      </c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3"/>
      <c r="AQ453" s="3"/>
      <c r="AR453" s="3"/>
    </row>
    <row r="454" s="4" customFormat="1" ht="18.95" customHeight="1" spans="1:41">
      <c r="A454" s="41"/>
      <c r="B454" s="32"/>
      <c r="C454" s="42"/>
      <c r="D454" s="47"/>
      <c r="E454" s="43"/>
      <c r="F454" s="49"/>
      <c r="G454" s="45"/>
      <c r="H454" s="46" t="s">
        <v>47</v>
      </c>
      <c r="I454" s="46">
        <f t="shared" si="78"/>
        <v>0</v>
      </c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</row>
    <row r="455" s="91" customFormat="1" ht="18.95" customHeight="1" spans="1:44">
      <c r="A455" s="33">
        <v>217</v>
      </c>
      <c r="B455" s="125"/>
      <c r="C455" s="35"/>
      <c r="D455" s="47"/>
      <c r="E455" s="37">
        <v>0</v>
      </c>
      <c r="F455" s="48" t="s">
        <v>45</v>
      </c>
      <c r="G455" s="39">
        <f t="shared" ref="G455:G459" si="81">E455+I455-I456</f>
        <v>0</v>
      </c>
      <c r="H455" s="40" t="s">
        <v>46</v>
      </c>
      <c r="I455" s="40">
        <f t="shared" ref="I455:I496" si="82">SUM(J455:AO455)</f>
        <v>0</v>
      </c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3"/>
      <c r="AQ455" s="3"/>
      <c r="AR455" s="3"/>
    </row>
    <row r="456" s="4" customFormat="1" ht="18.95" customHeight="1" spans="1:41">
      <c r="A456" s="41"/>
      <c r="B456" s="125"/>
      <c r="C456" s="42"/>
      <c r="D456" s="47"/>
      <c r="E456" s="43"/>
      <c r="F456" s="49"/>
      <c r="G456" s="45"/>
      <c r="H456" s="46" t="s">
        <v>47</v>
      </c>
      <c r="I456" s="46">
        <f t="shared" si="82"/>
        <v>0</v>
      </c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</row>
    <row r="457" s="91" customFormat="1" ht="18.95" customHeight="1" spans="1:44">
      <c r="A457" s="33">
        <v>218</v>
      </c>
      <c r="B457" s="125"/>
      <c r="C457" s="35"/>
      <c r="D457" s="47"/>
      <c r="E457" s="37">
        <v>0</v>
      </c>
      <c r="F457" s="48" t="s">
        <v>45</v>
      </c>
      <c r="G457" s="39">
        <f t="shared" si="81"/>
        <v>0</v>
      </c>
      <c r="H457" s="40" t="s">
        <v>46</v>
      </c>
      <c r="I457" s="40">
        <f t="shared" si="82"/>
        <v>0</v>
      </c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3"/>
      <c r="AQ457" s="3"/>
      <c r="AR457" s="3"/>
    </row>
    <row r="458" s="4" customFormat="1" ht="18.95" customHeight="1" spans="1:41">
      <c r="A458" s="41"/>
      <c r="B458" s="125"/>
      <c r="C458" s="42"/>
      <c r="D458" s="47"/>
      <c r="E458" s="43"/>
      <c r="F458" s="49"/>
      <c r="G458" s="45"/>
      <c r="H458" s="46" t="s">
        <v>47</v>
      </c>
      <c r="I458" s="46">
        <f t="shared" si="82"/>
        <v>0</v>
      </c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</row>
    <row r="459" s="91" customFormat="1" ht="18.95" customHeight="1" spans="1:44">
      <c r="A459" s="33">
        <v>219</v>
      </c>
      <c r="B459" s="125"/>
      <c r="C459" s="35"/>
      <c r="D459" s="47"/>
      <c r="E459" s="37">
        <v>0</v>
      </c>
      <c r="F459" s="48" t="s">
        <v>45</v>
      </c>
      <c r="G459" s="39">
        <f t="shared" si="81"/>
        <v>0</v>
      </c>
      <c r="H459" s="40" t="s">
        <v>46</v>
      </c>
      <c r="I459" s="40">
        <f t="shared" si="82"/>
        <v>0</v>
      </c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3"/>
      <c r="AQ459" s="3"/>
      <c r="AR459" s="3"/>
    </row>
    <row r="460" s="4" customFormat="1" ht="18.95" customHeight="1" spans="1:41">
      <c r="A460" s="41"/>
      <c r="B460" s="125"/>
      <c r="C460" s="42"/>
      <c r="D460" s="47"/>
      <c r="E460" s="43"/>
      <c r="F460" s="49"/>
      <c r="G460" s="45"/>
      <c r="H460" s="46" t="s">
        <v>47</v>
      </c>
      <c r="I460" s="46">
        <f t="shared" si="82"/>
        <v>0</v>
      </c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</row>
    <row r="461" s="91" customFormat="1" ht="18.95" customHeight="1" spans="1:44">
      <c r="A461" s="33">
        <v>220</v>
      </c>
      <c r="B461" s="32"/>
      <c r="C461" s="35"/>
      <c r="D461" s="47"/>
      <c r="E461" s="37">
        <v>0</v>
      </c>
      <c r="F461" s="48" t="s">
        <v>45</v>
      </c>
      <c r="G461" s="39">
        <f t="shared" ref="G461:G465" si="83">E461+I461-I462</f>
        <v>0</v>
      </c>
      <c r="H461" s="40" t="s">
        <v>46</v>
      </c>
      <c r="I461" s="40">
        <f t="shared" si="82"/>
        <v>0</v>
      </c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3"/>
      <c r="AQ461" s="3"/>
      <c r="AR461" s="3"/>
    </row>
    <row r="462" s="4" customFormat="1" ht="18.95" customHeight="1" spans="1:41">
      <c r="A462" s="41"/>
      <c r="B462" s="32"/>
      <c r="C462" s="42"/>
      <c r="D462" s="47"/>
      <c r="E462" s="43"/>
      <c r="F462" s="49"/>
      <c r="G462" s="45"/>
      <c r="H462" s="46" t="s">
        <v>47</v>
      </c>
      <c r="I462" s="46">
        <f t="shared" si="82"/>
        <v>0</v>
      </c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</row>
    <row r="463" s="3" customFormat="1" ht="18.95" customHeight="1" spans="1:41">
      <c r="A463" s="33">
        <v>221</v>
      </c>
      <c r="B463" s="32"/>
      <c r="C463" s="35"/>
      <c r="D463" s="47"/>
      <c r="E463" s="37"/>
      <c r="F463" s="48" t="s">
        <v>45</v>
      </c>
      <c r="G463" s="39">
        <f t="shared" si="83"/>
        <v>0</v>
      </c>
      <c r="H463" s="40" t="s">
        <v>46</v>
      </c>
      <c r="I463" s="40">
        <f t="shared" si="82"/>
        <v>0</v>
      </c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</row>
    <row r="464" s="4" customFormat="1" ht="18.95" customHeight="1" spans="1:41">
      <c r="A464" s="41"/>
      <c r="B464" s="32"/>
      <c r="C464" s="42"/>
      <c r="D464" s="47"/>
      <c r="E464" s="43"/>
      <c r="F464" s="49"/>
      <c r="G464" s="45"/>
      <c r="H464" s="46" t="s">
        <v>47</v>
      </c>
      <c r="I464" s="46">
        <f t="shared" si="82"/>
        <v>0</v>
      </c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</row>
    <row r="465" s="3" customFormat="1" ht="18.95" customHeight="1" spans="1:41">
      <c r="A465" s="33">
        <v>222</v>
      </c>
      <c r="B465" s="32"/>
      <c r="C465" s="35"/>
      <c r="D465" s="47"/>
      <c r="E465" s="37"/>
      <c r="F465" s="48" t="s">
        <v>45</v>
      </c>
      <c r="G465" s="39">
        <f t="shared" si="83"/>
        <v>0</v>
      </c>
      <c r="H465" s="40" t="s">
        <v>46</v>
      </c>
      <c r="I465" s="40">
        <f t="shared" si="82"/>
        <v>0</v>
      </c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</row>
    <row r="466" s="4" customFormat="1" ht="18.95" customHeight="1" spans="1:41">
      <c r="A466" s="41"/>
      <c r="B466" s="32"/>
      <c r="C466" s="42"/>
      <c r="D466" s="47"/>
      <c r="E466" s="43"/>
      <c r="F466" s="49"/>
      <c r="G466" s="45"/>
      <c r="H466" s="46" t="s">
        <v>47</v>
      </c>
      <c r="I466" s="46">
        <f t="shared" si="82"/>
        <v>0</v>
      </c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</row>
    <row r="467" s="3" customFormat="1" ht="18.95" customHeight="1" spans="1:41">
      <c r="A467" s="33">
        <v>223</v>
      </c>
      <c r="B467" s="32"/>
      <c r="C467" s="35"/>
      <c r="D467" s="47"/>
      <c r="E467" s="37"/>
      <c r="F467" s="48" t="s">
        <v>45</v>
      </c>
      <c r="G467" s="39">
        <f t="shared" ref="G467:G471" si="84">E467+I467-I468</f>
        <v>0</v>
      </c>
      <c r="H467" s="40" t="s">
        <v>46</v>
      </c>
      <c r="I467" s="40">
        <f t="shared" si="82"/>
        <v>0</v>
      </c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</row>
    <row r="468" s="4" customFormat="1" ht="18.95" customHeight="1" spans="1:41">
      <c r="A468" s="41"/>
      <c r="B468" s="32"/>
      <c r="C468" s="42"/>
      <c r="D468" s="47"/>
      <c r="E468" s="43"/>
      <c r="F468" s="49"/>
      <c r="G468" s="45"/>
      <c r="H468" s="46" t="s">
        <v>47</v>
      </c>
      <c r="I468" s="46">
        <f t="shared" si="82"/>
        <v>0</v>
      </c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</row>
    <row r="469" s="3" customFormat="1" ht="18.95" customHeight="1" spans="1:41">
      <c r="A469" s="33">
        <v>224</v>
      </c>
      <c r="B469" s="32"/>
      <c r="C469" s="35"/>
      <c r="D469" s="47"/>
      <c r="E469" s="37"/>
      <c r="F469" s="48" t="s">
        <v>45</v>
      </c>
      <c r="G469" s="39">
        <f t="shared" si="84"/>
        <v>0</v>
      </c>
      <c r="H469" s="40" t="s">
        <v>46</v>
      </c>
      <c r="I469" s="40">
        <f t="shared" si="82"/>
        <v>0</v>
      </c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</row>
    <row r="470" s="4" customFormat="1" ht="18.95" customHeight="1" spans="1:41">
      <c r="A470" s="41"/>
      <c r="B470" s="32"/>
      <c r="C470" s="42"/>
      <c r="D470" s="47"/>
      <c r="E470" s="43"/>
      <c r="F470" s="49"/>
      <c r="G470" s="45"/>
      <c r="H470" s="46" t="s">
        <v>47</v>
      </c>
      <c r="I470" s="46">
        <f t="shared" si="82"/>
        <v>0</v>
      </c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</row>
    <row r="471" s="3" customFormat="1" ht="18.95" customHeight="1" spans="1:41">
      <c r="A471" s="33">
        <v>225</v>
      </c>
      <c r="B471" s="32"/>
      <c r="C471" s="35"/>
      <c r="D471" s="47"/>
      <c r="E471" s="37"/>
      <c r="F471" s="48" t="s">
        <v>45</v>
      </c>
      <c r="G471" s="39">
        <f t="shared" si="84"/>
        <v>0</v>
      </c>
      <c r="H471" s="40" t="s">
        <v>46</v>
      </c>
      <c r="I471" s="40">
        <f t="shared" si="82"/>
        <v>0</v>
      </c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</row>
    <row r="472" s="4" customFormat="1" ht="18.95" customHeight="1" spans="1:41">
      <c r="A472" s="41"/>
      <c r="B472" s="32"/>
      <c r="C472" s="42"/>
      <c r="D472" s="47"/>
      <c r="E472" s="43"/>
      <c r="F472" s="49"/>
      <c r="G472" s="45"/>
      <c r="H472" s="46" t="s">
        <v>47</v>
      </c>
      <c r="I472" s="46">
        <f t="shared" si="82"/>
        <v>0</v>
      </c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</row>
    <row r="473" s="91" customFormat="1" ht="18.95" customHeight="1" spans="1:44">
      <c r="A473" s="33">
        <v>226</v>
      </c>
      <c r="B473" s="32"/>
      <c r="C473" s="35"/>
      <c r="D473" s="47"/>
      <c r="E473" s="37"/>
      <c r="F473" s="48" t="s">
        <v>45</v>
      </c>
      <c r="G473" s="39">
        <f t="shared" ref="G473:G477" si="85">E473+I473-I474</f>
        <v>0</v>
      </c>
      <c r="H473" s="40" t="s">
        <v>46</v>
      </c>
      <c r="I473" s="40">
        <f t="shared" si="82"/>
        <v>0</v>
      </c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3"/>
      <c r="AQ473" s="3"/>
      <c r="AR473" s="3"/>
    </row>
    <row r="474" s="4" customFormat="1" ht="18.95" customHeight="1" spans="1:41">
      <c r="A474" s="41"/>
      <c r="B474" s="32"/>
      <c r="C474" s="42"/>
      <c r="D474" s="47"/>
      <c r="E474" s="43"/>
      <c r="F474" s="49"/>
      <c r="G474" s="45"/>
      <c r="H474" s="46" t="s">
        <v>47</v>
      </c>
      <c r="I474" s="46">
        <f t="shared" si="82"/>
        <v>0</v>
      </c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</row>
    <row r="475" s="91" customFormat="1" ht="18.95" customHeight="1" spans="1:44">
      <c r="A475" s="33">
        <v>227</v>
      </c>
      <c r="B475" s="32"/>
      <c r="C475" s="35"/>
      <c r="D475" s="47"/>
      <c r="E475" s="37"/>
      <c r="F475" s="48" t="s">
        <v>45</v>
      </c>
      <c r="G475" s="39">
        <f t="shared" si="85"/>
        <v>0</v>
      </c>
      <c r="H475" s="40" t="s">
        <v>46</v>
      </c>
      <c r="I475" s="40">
        <f t="shared" si="82"/>
        <v>0</v>
      </c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3"/>
      <c r="AQ475" s="3"/>
      <c r="AR475" s="3"/>
    </row>
    <row r="476" s="4" customFormat="1" ht="18.95" customHeight="1" spans="1:41">
      <c r="A476" s="41"/>
      <c r="B476" s="32"/>
      <c r="C476" s="42"/>
      <c r="D476" s="47"/>
      <c r="E476" s="43"/>
      <c r="F476" s="49"/>
      <c r="G476" s="45"/>
      <c r="H476" s="46" t="s">
        <v>47</v>
      </c>
      <c r="I476" s="46">
        <f t="shared" si="82"/>
        <v>0</v>
      </c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</row>
    <row r="477" s="91" customFormat="1" ht="18.95" customHeight="1" spans="1:44">
      <c r="A477" s="33">
        <v>228</v>
      </c>
      <c r="B477" s="32"/>
      <c r="C477" s="35"/>
      <c r="D477" s="47"/>
      <c r="E477" s="37"/>
      <c r="F477" s="48" t="s">
        <v>45</v>
      </c>
      <c r="G477" s="39">
        <f t="shared" si="85"/>
        <v>0</v>
      </c>
      <c r="H477" s="40" t="s">
        <v>46</v>
      </c>
      <c r="I477" s="40">
        <f t="shared" si="82"/>
        <v>0</v>
      </c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3"/>
      <c r="AQ477" s="3"/>
      <c r="AR477" s="3"/>
    </row>
    <row r="478" s="4" customFormat="1" ht="18.95" customHeight="1" spans="1:41">
      <c r="A478" s="41"/>
      <c r="B478" s="32"/>
      <c r="C478" s="42"/>
      <c r="D478" s="47"/>
      <c r="E478" s="43"/>
      <c r="F478" s="49"/>
      <c r="G478" s="45"/>
      <c r="H478" s="46" t="s">
        <v>47</v>
      </c>
      <c r="I478" s="46">
        <f t="shared" si="82"/>
        <v>0</v>
      </c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</row>
    <row r="479" s="91" customFormat="1" ht="18.95" customHeight="1" spans="1:44">
      <c r="A479" s="33">
        <v>229</v>
      </c>
      <c r="B479" s="32"/>
      <c r="C479" s="35"/>
      <c r="D479" s="47"/>
      <c r="E479" s="37"/>
      <c r="F479" s="48" t="s">
        <v>45</v>
      </c>
      <c r="G479" s="39">
        <f t="shared" ref="G479:G483" si="86">E479+I479-I480</f>
        <v>0</v>
      </c>
      <c r="H479" s="40" t="s">
        <v>46</v>
      </c>
      <c r="I479" s="40">
        <f t="shared" si="82"/>
        <v>0</v>
      </c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3"/>
      <c r="AQ479" s="3"/>
      <c r="AR479" s="3"/>
    </row>
    <row r="480" s="4" customFormat="1" ht="18.95" customHeight="1" spans="1:41">
      <c r="A480" s="41"/>
      <c r="B480" s="32"/>
      <c r="C480" s="42"/>
      <c r="D480" s="47"/>
      <c r="E480" s="43"/>
      <c r="F480" s="49"/>
      <c r="G480" s="45"/>
      <c r="H480" s="46" t="s">
        <v>47</v>
      </c>
      <c r="I480" s="46">
        <f t="shared" si="82"/>
        <v>0</v>
      </c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</row>
    <row r="481" s="91" customFormat="1" ht="18.95" customHeight="1" spans="1:44">
      <c r="A481" s="33">
        <v>230</v>
      </c>
      <c r="B481" s="32"/>
      <c r="C481" s="35"/>
      <c r="D481" s="47"/>
      <c r="E481" s="37"/>
      <c r="F481" s="48" t="s">
        <v>45</v>
      </c>
      <c r="G481" s="39">
        <f t="shared" si="86"/>
        <v>0</v>
      </c>
      <c r="H481" s="40" t="s">
        <v>46</v>
      </c>
      <c r="I481" s="40">
        <f t="shared" si="82"/>
        <v>0</v>
      </c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3"/>
      <c r="AQ481" s="3"/>
      <c r="AR481" s="3"/>
    </row>
    <row r="482" s="4" customFormat="1" ht="18.95" customHeight="1" spans="1:41">
      <c r="A482" s="41"/>
      <c r="B482" s="32"/>
      <c r="C482" s="42"/>
      <c r="D482" s="47"/>
      <c r="E482" s="43"/>
      <c r="F482" s="49"/>
      <c r="G482" s="45"/>
      <c r="H482" s="46" t="s">
        <v>47</v>
      </c>
      <c r="I482" s="46">
        <f t="shared" si="82"/>
        <v>0</v>
      </c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</row>
    <row r="483" s="91" customFormat="1" ht="18.95" customHeight="1" spans="1:44">
      <c r="A483" s="33">
        <v>231</v>
      </c>
      <c r="B483" s="125"/>
      <c r="C483" s="35"/>
      <c r="D483" s="47"/>
      <c r="E483" s="37"/>
      <c r="F483" s="48" t="s">
        <v>45</v>
      </c>
      <c r="G483" s="39">
        <f t="shared" si="86"/>
        <v>0</v>
      </c>
      <c r="H483" s="40" t="s">
        <v>46</v>
      </c>
      <c r="I483" s="40">
        <f t="shared" si="82"/>
        <v>0</v>
      </c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3"/>
      <c r="AQ483" s="3"/>
      <c r="AR483" s="3"/>
    </row>
    <row r="484" s="4" customFormat="1" ht="18.95" customHeight="1" spans="1:41">
      <c r="A484" s="41"/>
      <c r="B484" s="125"/>
      <c r="C484" s="42"/>
      <c r="D484" s="47"/>
      <c r="E484" s="43"/>
      <c r="F484" s="49"/>
      <c r="G484" s="45"/>
      <c r="H484" s="46" t="s">
        <v>47</v>
      </c>
      <c r="I484" s="46">
        <f t="shared" si="82"/>
        <v>0</v>
      </c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</row>
    <row r="485" s="91" customFormat="1" ht="18.95" customHeight="1" spans="1:44">
      <c r="A485" s="33">
        <v>232</v>
      </c>
      <c r="B485" s="125"/>
      <c r="C485" s="35"/>
      <c r="D485" s="47"/>
      <c r="E485" s="37"/>
      <c r="F485" s="48" t="s">
        <v>45</v>
      </c>
      <c r="G485" s="39">
        <f t="shared" ref="G485:G489" si="87">E485+I485-I486</f>
        <v>0</v>
      </c>
      <c r="H485" s="40" t="s">
        <v>46</v>
      </c>
      <c r="I485" s="40">
        <f t="shared" si="82"/>
        <v>0</v>
      </c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3"/>
      <c r="AQ485" s="3"/>
      <c r="AR485" s="3"/>
    </row>
    <row r="486" s="4" customFormat="1" ht="18.95" customHeight="1" spans="1:41">
      <c r="A486" s="41"/>
      <c r="B486" s="125"/>
      <c r="C486" s="42"/>
      <c r="D486" s="47"/>
      <c r="E486" s="43"/>
      <c r="F486" s="49"/>
      <c r="G486" s="45"/>
      <c r="H486" s="46" t="s">
        <v>47</v>
      </c>
      <c r="I486" s="46">
        <f t="shared" si="82"/>
        <v>0</v>
      </c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</row>
    <row r="487" s="91" customFormat="1" ht="18.95" customHeight="1" spans="1:44">
      <c r="A487" s="33">
        <v>233</v>
      </c>
      <c r="B487" s="125"/>
      <c r="C487" s="35"/>
      <c r="D487" s="47"/>
      <c r="E487" s="37"/>
      <c r="F487" s="48" t="s">
        <v>45</v>
      </c>
      <c r="G487" s="39">
        <f t="shared" si="87"/>
        <v>0</v>
      </c>
      <c r="H487" s="40" t="s">
        <v>46</v>
      </c>
      <c r="I487" s="40">
        <f t="shared" si="82"/>
        <v>0</v>
      </c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3"/>
      <c r="AQ487" s="3"/>
      <c r="AR487" s="3"/>
    </row>
    <row r="488" s="4" customFormat="1" ht="18.95" customHeight="1" spans="1:41">
      <c r="A488" s="41"/>
      <c r="B488" s="125"/>
      <c r="C488" s="42"/>
      <c r="D488" s="47"/>
      <c r="E488" s="43"/>
      <c r="F488" s="49"/>
      <c r="G488" s="45"/>
      <c r="H488" s="46" t="s">
        <v>47</v>
      </c>
      <c r="I488" s="46">
        <f t="shared" si="82"/>
        <v>0</v>
      </c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</row>
    <row r="489" s="91" customFormat="1" ht="18.95" customHeight="1" spans="1:44">
      <c r="A489" s="33">
        <v>234</v>
      </c>
      <c r="B489" s="32"/>
      <c r="C489" s="35"/>
      <c r="D489" s="47"/>
      <c r="E489" s="37"/>
      <c r="F489" s="48" t="s">
        <v>45</v>
      </c>
      <c r="G489" s="39">
        <f t="shared" si="87"/>
        <v>0</v>
      </c>
      <c r="H489" s="40" t="s">
        <v>46</v>
      </c>
      <c r="I489" s="40">
        <f t="shared" si="82"/>
        <v>0</v>
      </c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3"/>
      <c r="AQ489" s="3"/>
      <c r="AR489" s="3"/>
    </row>
    <row r="490" s="4" customFormat="1" ht="18.95" customHeight="1" spans="1:41">
      <c r="A490" s="41"/>
      <c r="B490" s="32"/>
      <c r="C490" s="42"/>
      <c r="D490" s="47"/>
      <c r="E490" s="43"/>
      <c r="F490" s="49"/>
      <c r="G490" s="45"/>
      <c r="H490" s="46" t="s">
        <v>47</v>
      </c>
      <c r="I490" s="46">
        <f t="shared" si="82"/>
        <v>0</v>
      </c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</row>
    <row r="491" s="3" customFormat="1" ht="18.95" customHeight="1" spans="1:41">
      <c r="A491" s="33">
        <v>235</v>
      </c>
      <c r="B491" s="32"/>
      <c r="C491" s="35"/>
      <c r="D491" s="47"/>
      <c r="E491" s="37"/>
      <c r="F491" s="48" t="s">
        <v>45</v>
      </c>
      <c r="G491" s="39">
        <f t="shared" ref="G491:G495" si="88">E491+I491-I492</f>
        <v>0</v>
      </c>
      <c r="H491" s="40" t="s">
        <v>46</v>
      </c>
      <c r="I491" s="40">
        <f t="shared" si="82"/>
        <v>0</v>
      </c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</row>
    <row r="492" s="4" customFormat="1" ht="18.95" customHeight="1" spans="1:41">
      <c r="A492" s="41"/>
      <c r="B492" s="32"/>
      <c r="C492" s="42"/>
      <c r="D492" s="47"/>
      <c r="E492" s="43"/>
      <c r="F492" s="49"/>
      <c r="G492" s="45"/>
      <c r="H492" s="46" t="s">
        <v>47</v>
      </c>
      <c r="I492" s="46">
        <f t="shared" si="82"/>
        <v>0</v>
      </c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</row>
    <row r="493" s="3" customFormat="1" ht="18.95" customHeight="1" spans="1:41">
      <c r="A493" s="33">
        <v>236</v>
      </c>
      <c r="B493" s="32"/>
      <c r="C493" s="35"/>
      <c r="D493" s="47"/>
      <c r="E493" s="37"/>
      <c r="F493" s="48" t="s">
        <v>45</v>
      </c>
      <c r="G493" s="39">
        <f t="shared" si="88"/>
        <v>0</v>
      </c>
      <c r="H493" s="40" t="s">
        <v>46</v>
      </c>
      <c r="I493" s="40">
        <f t="shared" si="82"/>
        <v>0</v>
      </c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</row>
    <row r="494" s="4" customFormat="1" ht="18.95" customHeight="1" spans="1:41">
      <c r="A494" s="41"/>
      <c r="B494" s="32"/>
      <c r="C494" s="42"/>
      <c r="D494" s="47"/>
      <c r="E494" s="43"/>
      <c r="F494" s="49"/>
      <c r="G494" s="45"/>
      <c r="H494" s="46" t="s">
        <v>47</v>
      </c>
      <c r="I494" s="46">
        <f t="shared" si="82"/>
        <v>0</v>
      </c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</row>
    <row r="495" s="3" customFormat="1" ht="18.95" customHeight="1" spans="1:41">
      <c r="A495" s="33">
        <v>237</v>
      </c>
      <c r="B495" s="32"/>
      <c r="C495" s="35"/>
      <c r="D495" s="47"/>
      <c r="E495" s="37"/>
      <c r="F495" s="48" t="s">
        <v>45</v>
      </c>
      <c r="G495" s="39">
        <f t="shared" si="88"/>
        <v>0</v>
      </c>
      <c r="H495" s="40" t="s">
        <v>46</v>
      </c>
      <c r="I495" s="40">
        <f t="shared" si="82"/>
        <v>0</v>
      </c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</row>
    <row r="496" s="4" customFormat="1" ht="18.95" customHeight="1" spans="1:41">
      <c r="A496" s="41"/>
      <c r="B496" s="32"/>
      <c r="C496" s="42"/>
      <c r="D496" s="47"/>
      <c r="E496" s="43"/>
      <c r="F496" s="49"/>
      <c r="G496" s="45"/>
      <c r="H496" s="46" t="s">
        <v>47</v>
      </c>
      <c r="I496" s="46">
        <f t="shared" si="82"/>
        <v>0</v>
      </c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</row>
    <row r="497" s="3" customFormat="1" ht="18.95" customHeight="1" spans="1:41">
      <c r="A497" s="33">
        <v>238</v>
      </c>
      <c r="B497" s="32"/>
      <c r="C497" s="35"/>
      <c r="D497" s="47"/>
      <c r="E497" s="37"/>
      <c r="F497" s="48" t="s">
        <v>45</v>
      </c>
      <c r="G497" s="39">
        <f t="shared" ref="G497:G501" si="89">E497+I497-I498</f>
        <v>0</v>
      </c>
      <c r="H497" s="40" t="s">
        <v>46</v>
      </c>
      <c r="I497" s="40">
        <f t="shared" ref="I497:I510" si="90">SUM(J497:AO497)</f>
        <v>0</v>
      </c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</row>
    <row r="498" s="4" customFormat="1" ht="18.95" customHeight="1" spans="1:41">
      <c r="A498" s="41"/>
      <c r="B498" s="32"/>
      <c r="C498" s="42"/>
      <c r="D498" s="47"/>
      <c r="E498" s="43"/>
      <c r="F498" s="49"/>
      <c r="G498" s="45"/>
      <c r="H498" s="46" t="s">
        <v>47</v>
      </c>
      <c r="I498" s="46">
        <f t="shared" si="90"/>
        <v>0</v>
      </c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</row>
    <row r="499" s="3" customFormat="1" ht="18.95" customHeight="1" spans="1:41">
      <c r="A499" s="33">
        <v>239</v>
      </c>
      <c r="B499" s="32"/>
      <c r="C499" s="35"/>
      <c r="D499" s="47"/>
      <c r="E499" s="37"/>
      <c r="F499" s="48" t="s">
        <v>45</v>
      </c>
      <c r="G499" s="39">
        <f t="shared" si="89"/>
        <v>0</v>
      </c>
      <c r="H499" s="40" t="s">
        <v>46</v>
      </c>
      <c r="I499" s="40">
        <f t="shared" si="90"/>
        <v>0</v>
      </c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</row>
    <row r="500" s="4" customFormat="1" ht="18.95" customHeight="1" spans="1:41">
      <c r="A500" s="41"/>
      <c r="B500" s="32"/>
      <c r="C500" s="42"/>
      <c r="D500" s="47"/>
      <c r="E500" s="43"/>
      <c r="F500" s="49"/>
      <c r="G500" s="45"/>
      <c r="H500" s="46" t="s">
        <v>47</v>
      </c>
      <c r="I500" s="46">
        <f t="shared" si="90"/>
        <v>0</v>
      </c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</row>
    <row r="501" s="91" customFormat="1" ht="18.95" customHeight="1" spans="1:44">
      <c r="A501" s="33">
        <v>240</v>
      </c>
      <c r="B501" s="32"/>
      <c r="C501" s="35"/>
      <c r="D501" s="47"/>
      <c r="E501" s="37"/>
      <c r="F501" s="48" t="s">
        <v>45</v>
      </c>
      <c r="G501" s="39">
        <f t="shared" si="89"/>
        <v>0</v>
      </c>
      <c r="H501" s="40" t="s">
        <v>46</v>
      </c>
      <c r="I501" s="40">
        <f t="shared" si="90"/>
        <v>0</v>
      </c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3"/>
      <c r="AQ501" s="3"/>
      <c r="AR501" s="3"/>
    </row>
    <row r="502" s="4" customFormat="1" ht="18.95" customHeight="1" spans="1:41">
      <c r="A502" s="41"/>
      <c r="B502" s="32"/>
      <c r="C502" s="42"/>
      <c r="D502" s="47"/>
      <c r="E502" s="43"/>
      <c r="F502" s="49"/>
      <c r="G502" s="45"/>
      <c r="H502" s="46" t="s">
        <v>47</v>
      </c>
      <c r="I502" s="46">
        <f t="shared" si="90"/>
        <v>0</v>
      </c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</row>
    <row r="503" s="91" customFormat="1" ht="18.95" customHeight="1" spans="1:44">
      <c r="A503" s="33">
        <v>241</v>
      </c>
      <c r="B503" s="32"/>
      <c r="C503" s="35"/>
      <c r="D503" s="47"/>
      <c r="E503" s="37"/>
      <c r="F503" s="48" t="s">
        <v>45</v>
      </c>
      <c r="G503" s="39">
        <f t="shared" ref="G503:G507" si="91">E503+I503-I504</f>
        <v>0</v>
      </c>
      <c r="H503" s="40" t="s">
        <v>46</v>
      </c>
      <c r="I503" s="40">
        <f t="shared" si="90"/>
        <v>0</v>
      </c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3"/>
      <c r="AQ503" s="3"/>
      <c r="AR503" s="3"/>
    </row>
    <row r="504" s="4" customFormat="1" ht="18.95" customHeight="1" spans="1:41">
      <c r="A504" s="41"/>
      <c r="B504" s="32"/>
      <c r="C504" s="42"/>
      <c r="D504" s="47"/>
      <c r="E504" s="43"/>
      <c r="F504" s="49"/>
      <c r="G504" s="45"/>
      <c r="H504" s="46" t="s">
        <v>47</v>
      </c>
      <c r="I504" s="46">
        <f t="shared" si="90"/>
        <v>0</v>
      </c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</row>
    <row r="505" s="91" customFormat="1" ht="18.95" customHeight="1" spans="1:44">
      <c r="A505" s="33">
        <v>242</v>
      </c>
      <c r="B505" s="32"/>
      <c r="C505" s="35"/>
      <c r="D505" s="47"/>
      <c r="E505" s="37"/>
      <c r="F505" s="48" t="s">
        <v>45</v>
      </c>
      <c r="G505" s="39">
        <f t="shared" si="91"/>
        <v>0</v>
      </c>
      <c r="H505" s="40" t="s">
        <v>46</v>
      </c>
      <c r="I505" s="40">
        <f t="shared" si="90"/>
        <v>0</v>
      </c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3"/>
      <c r="AQ505" s="3"/>
      <c r="AR505" s="3"/>
    </row>
    <row r="506" s="4" customFormat="1" ht="18.95" customHeight="1" spans="1:41">
      <c r="A506" s="41"/>
      <c r="B506" s="32"/>
      <c r="C506" s="42"/>
      <c r="D506" s="47"/>
      <c r="E506" s="43"/>
      <c r="F506" s="49"/>
      <c r="G506" s="45"/>
      <c r="H506" s="46" t="s">
        <v>47</v>
      </c>
      <c r="I506" s="46">
        <f t="shared" si="90"/>
        <v>0</v>
      </c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</row>
    <row r="507" s="91" customFormat="1" ht="18.95" customHeight="1" spans="1:44">
      <c r="A507" s="33">
        <v>243</v>
      </c>
      <c r="B507" s="32"/>
      <c r="C507" s="35"/>
      <c r="D507" s="47"/>
      <c r="E507" s="37"/>
      <c r="F507" s="48" t="s">
        <v>45</v>
      </c>
      <c r="G507" s="39">
        <f t="shared" si="91"/>
        <v>0</v>
      </c>
      <c r="H507" s="40" t="s">
        <v>46</v>
      </c>
      <c r="I507" s="40">
        <f t="shared" si="90"/>
        <v>0</v>
      </c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3"/>
      <c r="AQ507" s="3"/>
      <c r="AR507" s="3"/>
    </row>
    <row r="508" s="4" customFormat="1" ht="18.95" customHeight="1" spans="1:41">
      <c r="A508" s="41"/>
      <c r="B508" s="32"/>
      <c r="C508" s="42"/>
      <c r="D508" s="47"/>
      <c r="E508" s="43"/>
      <c r="F508" s="49"/>
      <c r="G508" s="45"/>
      <c r="H508" s="46" t="s">
        <v>47</v>
      </c>
      <c r="I508" s="46">
        <f t="shared" si="90"/>
        <v>0</v>
      </c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</row>
    <row r="509" s="91" customFormat="1" ht="18.95" customHeight="1" spans="1:44">
      <c r="A509" s="33">
        <v>244</v>
      </c>
      <c r="B509" s="32"/>
      <c r="C509" s="35"/>
      <c r="D509" s="47"/>
      <c r="E509" s="37"/>
      <c r="F509" s="48" t="s">
        <v>45</v>
      </c>
      <c r="G509" s="39">
        <f>E509+I509-I510</f>
        <v>0</v>
      </c>
      <c r="H509" s="40" t="s">
        <v>46</v>
      </c>
      <c r="I509" s="40">
        <f t="shared" si="90"/>
        <v>0</v>
      </c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3"/>
      <c r="AQ509" s="3"/>
      <c r="AR509" s="3"/>
    </row>
    <row r="510" s="4" customFormat="1" ht="18.95" customHeight="1" spans="1:41">
      <c r="A510" s="41"/>
      <c r="B510" s="32"/>
      <c r="C510" s="42"/>
      <c r="D510" s="47"/>
      <c r="E510" s="43"/>
      <c r="F510" s="49"/>
      <c r="G510" s="45"/>
      <c r="H510" s="46" t="s">
        <v>47</v>
      </c>
      <c r="I510" s="46">
        <f t="shared" si="90"/>
        <v>0</v>
      </c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</row>
  </sheetData>
  <autoFilter ref="A4:AN510">
    <extLst/>
  </autoFilter>
  <mergeCells count="1777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</mergeCells>
  <conditionalFormatting sqref="G9:G10">
    <cfRule type="cellIs" dxfId="0" priority="58" operator="greaterThan">
      <formula>#REF!</formula>
    </cfRule>
  </conditionalFormatting>
  <conditionalFormatting sqref="G11:G12">
    <cfRule type="cellIs" dxfId="0" priority="50" operator="greaterThan">
      <formula>#REF!</formula>
    </cfRule>
  </conditionalFormatting>
  <conditionalFormatting sqref="G19:G20">
    <cfRule type="cellIs" dxfId="0" priority="57" operator="greaterThan">
      <formula>#REF!</formula>
    </cfRule>
  </conditionalFormatting>
  <conditionalFormatting sqref="G21:G22">
    <cfRule type="cellIs" dxfId="0" priority="56" operator="greaterThan">
      <formula>#REF!</formula>
    </cfRule>
  </conditionalFormatting>
  <conditionalFormatting sqref="G49:G50">
    <cfRule type="cellIs" dxfId="0" priority="61" operator="greaterThan">
      <formula>#REF!</formula>
    </cfRule>
  </conditionalFormatting>
  <conditionalFormatting sqref="G51:G52">
    <cfRule type="cellIs" dxfId="0" priority="17" operator="greaterThan">
      <formula>#REF!</formula>
    </cfRule>
  </conditionalFormatting>
  <conditionalFormatting sqref="G53:G54">
    <cfRule type="cellIs" dxfId="0" priority="8" operator="greaterThan">
      <formula>#REF!</formula>
    </cfRule>
  </conditionalFormatting>
  <conditionalFormatting sqref="G57:G58">
    <cfRule type="cellIs" dxfId="0" priority="1" operator="greaterThan">
      <formula>#REF!</formula>
    </cfRule>
  </conditionalFormatting>
  <conditionalFormatting sqref="G69:G70">
    <cfRule type="cellIs" dxfId="0" priority="33" operator="greaterThan">
      <formula>#REF!</formula>
    </cfRule>
  </conditionalFormatting>
  <conditionalFormatting sqref="G71:G72">
    <cfRule type="cellIs" dxfId="0" priority="55" operator="greaterThan">
      <formula>#REF!</formula>
    </cfRule>
  </conditionalFormatting>
  <conditionalFormatting sqref="G85:G92">
    <cfRule type="cellIs" dxfId="0" priority="84" operator="greaterThan">
      <formula>#REF!</formula>
    </cfRule>
  </conditionalFormatting>
  <conditionalFormatting sqref="G97:G98">
    <cfRule type="cellIs" dxfId="0" priority="54" operator="greaterThan">
      <formula>#REF!</formula>
    </cfRule>
  </conditionalFormatting>
  <conditionalFormatting sqref="G117:G124">
    <cfRule type="cellIs" dxfId="0" priority="82" operator="greaterThan">
      <formula>#REF!</formula>
    </cfRule>
  </conditionalFormatting>
  <conditionalFormatting sqref="G125:G146">
    <cfRule type="cellIs" dxfId="0" priority="81" operator="greaterThan">
      <formula>#REF!</formula>
    </cfRule>
  </conditionalFormatting>
  <conditionalFormatting sqref="G147:G148">
    <cfRule type="cellIs" dxfId="0" priority="16" operator="greaterThan">
      <formula>#REF!</formula>
    </cfRule>
  </conditionalFormatting>
  <conditionalFormatting sqref="G151:G152">
    <cfRule type="cellIs" dxfId="0" priority="22" operator="greaterThan">
      <formula>#REF!</formula>
    </cfRule>
  </conditionalFormatting>
  <conditionalFormatting sqref="G153:G154">
    <cfRule type="cellIs" dxfId="0" priority="36" operator="greaterThan">
      <formula>#REF!</formula>
    </cfRule>
  </conditionalFormatting>
  <conditionalFormatting sqref="G159:G160">
    <cfRule type="cellIs" dxfId="0" priority="60" operator="greaterThan">
      <formula>#REF!</formula>
    </cfRule>
  </conditionalFormatting>
  <conditionalFormatting sqref="G169:G170">
    <cfRule type="cellIs" dxfId="0" priority="53" operator="greaterThan">
      <formula>#REF!</formula>
    </cfRule>
  </conditionalFormatting>
  <conditionalFormatting sqref="G175:G176">
    <cfRule type="cellIs" dxfId="0" priority="30" operator="greaterThan">
      <formula>#REF!</formula>
    </cfRule>
  </conditionalFormatting>
  <conditionalFormatting sqref="G177:G178">
    <cfRule type="cellIs" dxfId="0" priority="41" operator="greaterThan">
      <formula>#REF!</formula>
    </cfRule>
  </conditionalFormatting>
  <conditionalFormatting sqref="G179:G180">
    <cfRule type="cellIs" dxfId="0" priority="52" operator="greaterThan">
      <formula>#REF!</formula>
    </cfRule>
  </conditionalFormatting>
  <conditionalFormatting sqref="G185:G186">
    <cfRule type="cellIs" dxfId="0" priority="49" operator="greaterThan">
      <formula>#REF!</formula>
    </cfRule>
  </conditionalFormatting>
  <conditionalFormatting sqref="G193:G194">
    <cfRule type="cellIs" dxfId="0" priority="48" operator="greaterThan">
      <formula>#REF!</formula>
    </cfRule>
  </conditionalFormatting>
  <conditionalFormatting sqref="G197:G204">
    <cfRule type="cellIs" dxfId="0" priority="78" operator="greaterThan">
      <formula>#REF!</formula>
    </cfRule>
  </conditionalFormatting>
  <conditionalFormatting sqref="G209:G210">
    <cfRule type="cellIs" dxfId="0" priority="59" operator="greaterThan">
      <formula>#REF!</formula>
    </cfRule>
  </conditionalFormatting>
  <conditionalFormatting sqref="G211:G216">
    <cfRule type="cellIs" dxfId="0" priority="62" operator="greaterThan">
      <formula>#REF!</formula>
    </cfRule>
  </conditionalFormatting>
  <conditionalFormatting sqref="G217:G218">
    <cfRule type="cellIs" dxfId="0" priority="40" operator="greaterThan">
      <formula>#REF!</formula>
    </cfRule>
  </conditionalFormatting>
  <conditionalFormatting sqref="G219:G220">
    <cfRule type="cellIs" dxfId="0" priority="15" operator="greaterThan">
      <formula>#REF!</formula>
    </cfRule>
  </conditionalFormatting>
  <conditionalFormatting sqref="G221:G222">
    <cfRule type="cellIs" dxfId="0" priority="23" operator="greaterThan">
      <formula>#REF!</formula>
    </cfRule>
  </conditionalFormatting>
  <conditionalFormatting sqref="G225:G226">
    <cfRule type="cellIs" dxfId="0" priority="26" operator="greaterThan">
      <formula>#REF!</formula>
    </cfRule>
  </conditionalFormatting>
  <conditionalFormatting sqref="G235:G236">
    <cfRule type="cellIs" dxfId="0" priority="27" operator="greaterThan">
      <formula>#REF!</formula>
    </cfRule>
  </conditionalFormatting>
  <conditionalFormatting sqref="G239:G240">
    <cfRule type="cellIs" dxfId="0" priority="29" operator="greaterThan">
      <formula>#REF!</formula>
    </cfRule>
  </conditionalFormatting>
  <conditionalFormatting sqref="G241:G242">
    <cfRule type="cellIs" dxfId="0" priority="37" operator="greaterThan">
      <formula>#REF!</formula>
    </cfRule>
  </conditionalFormatting>
  <conditionalFormatting sqref="G243:G244">
    <cfRule type="cellIs" dxfId="0" priority="34" operator="greaterThan">
      <formula>#REF!</formula>
    </cfRule>
  </conditionalFormatting>
  <conditionalFormatting sqref="G249:G256">
    <cfRule type="cellIs" dxfId="0" priority="76" operator="greaterThan">
      <formula>#REF!</formula>
    </cfRule>
  </conditionalFormatting>
  <conditionalFormatting sqref="G257:G278">
    <cfRule type="cellIs" dxfId="0" priority="75" operator="greaterThan">
      <formula>#REF!</formula>
    </cfRule>
  </conditionalFormatting>
  <conditionalFormatting sqref="G279:G286">
    <cfRule type="cellIs" dxfId="0" priority="74" operator="greaterThan">
      <formula>#REF!</formula>
    </cfRule>
  </conditionalFormatting>
  <conditionalFormatting sqref="G291:G292">
    <cfRule type="cellIs" dxfId="0" priority="24" operator="greaterThan">
      <formula>#REF!</formula>
    </cfRule>
  </conditionalFormatting>
  <conditionalFormatting sqref="G295:G296">
    <cfRule type="cellIs" dxfId="0" priority="4" operator="greaterThan">
      <formula>#REF!</formula>
    </cfRule>
  </conditionalFormatting>
  <conditionalFormatting sqref="G297:G298">
    <cfRule type="cellIs" dxfId="0" priority="39" operator="greaterThan">
      <formula>#REF!</formula>
    </cfRule>
  </conditionalFormatting>
  <conditionalFormatting sqref="G301:G302">
    <cfRule type="cellIs" dxfId="0" priority="18" operator="greaterThan">
      <formula>#REF!</formula>
    </cfRule>
  </conditionalFormatting>
  <conditionalFormatting sqref="G303:G304">
    <cfRule type="cellIs" dxfId="0" priority="5" operator="greaterThan">
      <formula>#REF!</formula>
    </cfRule>
  </conditionalFormatting>
  <conditionalFormatting sqref="G305:G306">
    <cfRule type="cellIs" dxfId="0" priority="31" operator="greaterThan">
      <formula>#REF!</formula>
    </cfRule>
  </conditionalFormatting>
  <conditionalFormatting sqref="G315:G316">
    <cfRule type="cellIs" dxfId="0" priority="13" operator="greaterThan">
      <formula>#REF!</formula>
    </cfRule>
  </conditionalFormatting>
  <conditionalFormatting sqref="G317:G318">
    <cfRule type="cellIs" dxfId="0" priority="11" operator="greaterThan">
      <formula>#REF!</formula>
    </cfRule>
  </conditionalFormatting>
  <conditionalFormatting sqref="G321:G322">
    <cfRule type="cellIs" dxfId="0" priority="10" operator="greaterThan">
      <formula>#REF!</formula>
    </cfRule>
  </conditionalFormatting>
  <conditionalFormatting sqref="G323:G324">
    <cfRule type="cellIs" dxfId="0" priority="19" operator="greaterThan">
      <formula>#REF!</formula>
    </cfRule>
  </conditionalFormatting>
  <conditionalFormatting sqref="G331:G332">
    <cfRule type="cellIs" dxfId="0" priority="46" operator="greaterThan">
      <formula>#REF!</formula>
    </cfRule>
  </conditionalFormatting>
  <conditionalFormatting sqref="G339:G340">
    <cfRule type="cellIs" dxfId="0" priority="51" operator="greaterThan">
      <formula>#REF!</formula>
    </cfRule>
  </conditionalFormatting>
  <conditionalFormatting sqref="G353:G354">
    <cfRule type="cellIs" dxfId="0" priority="7" operator="greaterThan">
      <formula>#REF!</formula>
    </cfRule>
  </conditionalFormatting>
  <conditionalFormatting sqref="G361:G368">
    <cfRule type="cellIs" dxfId="0" priority="70" operator="greaterThan">
      <formula>#REF!</formula>
    </cfRule>
  </conditionalFormatting>
  <conditionalFormatting sqref="G373:G374">
    <cfRule type="cellIs" dxfId="0" priority="12" operator="greaterThan">
      <formula>#REF!</formula>
    </cfRule>
  </conditionalFormatting>
  <conditionalFormatting sqref="G375:G376">
    <cfRule type="cellIs" dxfId="0" priority="20" operator="greaterThan">
      <formula>#REF!</formula>
    </cfRule>
  </conditionalFormatting>
  <conditionalFormatting sqref="G377:G378">
    <cfRule type="cellIs" dxfId="0" priority="21" operator="greaterThan">
      <formula>#REF!</formula>
    </cfRule>
  </conditionalFormatting>
  <conditionalFormatting sqref="G391:G392">
    <cfRule type="cellIs" dxfId="0" priority="35" operator="greaterThan">
      <formula>#REF!</formula>
    </cfRule>
  </conditionalFormatting>
  <conditionalFormatting sqref="G405:G406">
    <cfRule type="cellIs" dxfId="0" priority="25" operator="greaterThan">
      <formula>#REF!</formula>
    </cfRule>
  </conditionalFormatting>
  <conditionalFormatting sqref="G407:G408">
    <cfRule type="cellIs" dxfId="0" priority="2" operator="greaterThan">
      <formula>#REF!</formula>
    </cfRule>
  </conditionalFormatting>
  <conditionalFormatting sqref="G411:G412">
    <cfRule type="cellIs" dxfId="0" priority="32" operator="greaterThan">
      <formula>#REF!</formula>
    </cfRule>
  </conditionalFormatting>
  <conditionalFormatting sqref="G417:G418">
    <cfRule type="cellIs" dxfId="0" priority="14" operator="greaterThan">
      <formula>#REF!</formula>
    </cfRule>
  </conditionalFormatting>
  <conditionalFormatting sqref="G427:G428">
    <cfRule type="cellIs" dxfId="0" priority="38" operator="greaterThan">
      <formula>#REF!</formula>
    </cfRule>
  </conditionalFormatting>
  <conditionalFormatting sqref="G429:G430">
    <cfRule type="cellIs" dxfId="0" priority="9" operator="greaterThan">
      <formula>#REF!</formula>
    </cfRule>
  </conditionalFormatting>
  <conditionalFormatting sqref="G433:G434">
    <cfRule type="cellIs" dxfId="0" priority="28" operator="greaterThan">
      <formula>#REF!</formula>
    </cfRule>
  </conditionalFormatting>
  <conditionalFormatting sqref="G447:G448">
    <cfRule type="cellIs" dxfId="0" priority="6" operator="greaterThan">
      <formula>#REF!</formula>
    </cfRule>
  </conditionalFormatting>
  <conditionalFormatting sqref="G449:G450">
    <cfRule type="cellIs" dxfId="0" priority="3" operator="greaterThan">
      <formula>#REF!</formula>
    </cfRule>
  </conditionalFormatting>
  <conditionalFormatting sqref="G455:G472">
    <cfRule type="cellIs" dxfId="0" priority="65" operator="greaterThan">
      <formula>#REF!</formula>
    </cfRule>
  </conditionalFormatting>
  <conditionalFormatting sqref="G473:G480">
    <cfRule type="cellIs" dxfId="0" priority="64" operator="greaterThan">
      <formula>#REF!</formula>
    </cfRule>
  </conditionalFormatting>
  <conditionalFormatting sqref="G481:G482">
    <cfRule type="cellIs" dxfId="0" priority="63" operator="greaterThan">
      <formula>#REF!</formula>
    </cfRule>
  </conditionalFormatting>
  <conditionalFormatting sqref="G483:G500">
    <cfRule type="cellIs" dxfId="0" priority="44" operator="greaterThan">
      <formula>#REF!</formula>
    </cfRule>
  </conditionalFormatting>
  <conditionalFormatting sqref="G501:G508">
    <cfRule type="cellIs" dxfId="0" priority="43" operator="greaterThan">
      <formula>#REF!</formula>
    </cfRule>
  </conditionalFormatting>
  <conditionalFormatting sqref="G509:G510">
    <cfRule type="cellIs" dxfId="0" priority="42" operator="greaterThan">
      <formula>#REF!</formula>
    </cfRule>
  </conditionalFormatting>
  <conditionalFormatting sqref="G5:G8 G13:G16">
    <cfRule type="cellIs" dxfId="0" priority="88" operator="greaterThan">
      <formula>#REF!</formula>
    </cfRule>
  </conditionalFormatting>
  <conditionalFormatting sqref="G17:G18 G23:G42">
    <cfRule type="cellIs" dxfId="0" priority="87" operator="greaterThan">
      <formula>#REF!</formula>
    </cfRule>
  </conditionalFormatting>
  <conditionalFormatting sqref="G43:G48 G55:G56">
    <cfRule type="cellIs" dxfId="0" priority="86" operator="greaterThan">
      <formula>#REF!</formula>
    </cfRule>
  </conditionalFormatting>
  <conditionalFormatting sqref="G59:G68 G73:G84">
    <cfRule type="cellIs" dxfId="0" priority="85" operator="greaterThan">
      <formula>#REF!</formula>
    </cfRule>
  </conditionalFormatting>
  <conditionalFormatting sqref="G93:G96 G99:G116">
    <cfRule type="cellIs" dxfId="0" priority="83" operator="greaterThan">
      <formula>#REF!</formula>
    </cfRule>
  </conditionalFormatting>
  <conditionalFormatting sqref="G149:G150 G161:G162 G155:G158">
    <cfRule type="cellIs" dxfId="0" priority="80" operator="greaterThan">
      <formula>#REF!</formula>
    </cfRule>
  </conditionalFormatting>
  <conditionalFormatting sqref="G163:G168 G187:G192 G195:G196 G181:G184 G171:G174">
    <cfRule type="cellIs" dxfId="0" priority="79" operator="greaterThan">
      <formula>#REF!</formula>
    </cfRule>
  </conditionalFormatting>
  <conditionalFormatting sqref="G205:G208 G223:G224 G237:G238 G245:G248 G227:G234">
    <cfRule type="cellIs" dxfId="0" priority="77" operator="greaterThan">
      <formula>#REF!</formula>
    </cfRule>
  </conditionalFormatting>
  <conditionalFormatting sqref="G287:G290 G319:G320 G307:G314 G299:G300 G293:G294">
    <cfRule type="cellIs" dxfId="0" priority="73" operator="greaterThan">
      <formula>#REF!</formula>
    </cfRule>
  </conditionalFormatting>
  <conditionalFormatting sqref="G325:G330 G333:G334">
    <cfRule type="cellIs" dxfId="0" priority="72" operator="greaterThan">
      <formula>#REF!</formula>
    </cfRule>
  </conditionalFormatting>
  <conditionalFormatting sqref="G335:G338 G355:G360 G341:G352">
    <cfRule type="cellIs" dxfId="0" priority="71" operator="greaterThan">
      <formula>#REF!</formula>
    </cfRule>
  </conditionalFormatting>
  <conditionalFormatting sqref="G369:G372 G393:G398 G379:G390">
    <cfRule type="cellIs" dxfId="0" priority="69" operator="greaterThan">
      <formula>#REF!</formula>
    </cfRule>
  </conditionalFormatting>
  <conditionalFormatting sqref="G399:G404 G409:G410">
    <cfRule type="cellIs" dxfId="0" priority="68" operator="greaterThan">
      <formula>#REF!</formula>
    </cfRule>
  </conditionalFormatting>
  <conditionalFormatting sqref="G413:G416 G419:G426 G431:G432 G435:G442">
    <cfRule type="cellIs" dxfId="0" priority="67" operator="greaterThan">
      <formula>#REF!</formula>
    </cfRule>
  </conditionalFormatting>
  <conditionalFormatting sqref="G443:G446 G451:G454">
    <cfRule type="cellIs" dxfId="0" priority="66" operator="greaterThan">
      <formula>#REF!</formula>
    </cfRule>
  </conditionalFormatting>
  <hyperlinks>
    <hyperlink ref="A1:I1" location="总汇!A1" display="201型（内外牙一字槽）库存明细"/>
  </hyperlink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80"/>
  <sheetViews>
    <sheetView workbookViewId="0">
      <pane xSplit="9" ySplit="4" topLeftCell="AA5" activePane="bottomRight" state="frozen"/>
      <selection/>
      <selection pane="topRight"/>
      <selection pane="bottomLeft"/>
      <selection pane="bottomRight" activeCell="AB6" sqref="AB6"/>
    </sheetView>
  </sheetViews>
  <sheetFormatPr defaultColWidth="9" defaultRowHeight="18.75"/>
  <cols>
    <col min="1" max="1" width="5.5" style="1" customWidth="1"/>
    <col min="2" max="2" width="10.125" style="1" customWidth="1"/>
    <col min="3" max="3" width="28.75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738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5550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3" customFormat="1" ht="18.95" customHeight="1" spans="1:41">
      <c r="A5" s="33">
        <v>1</v>
      </c>
      <c r="B5" s="34" t="s">
        <v>517</v>
      </c>
      <c r="C5" s="35" t="s">
        <v>110</v>
      </c>
      <c r="D5" s="36" t="s">
        <v>739</v>
      </c>
      <c r="E5" s="37">
        <v>9190</v>
      </c>
      <c r="F5" s="38" t="s">
        <v>45</v>
      </c>
      <c r="G5" s="39">
        <f t="shared" ref="G5:G9" si="2">E5+I5-I6</f>
        <v>14740</v>
      </c>
      <c r="H5" s="40" t="s">
        <v>46</v>
      </c>
      <c r="I5" s="40">
        <f>SUM(J5:AO5)</f>
        <v>5550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>
        <v>5550</v>
      </c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 t="shared" ref="I6:I13" si="3">SUM(J6:AO6)</f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 t="s">
        <v>517</v>
      </c>
      <c r="C7" s="35" t="s">
        <v>629</v>
      </c>
      <c r="D7" s="36" t="s">
        <v>739</v>
      </c>
      <c r="E7" s="37">
        <v>12505</v>
      </c>
      <c r="F7" s="48" t="s">
        <v>45</v>
      </c>
      <c r="G7" s="39">
        <f t="shared" si="2"/>
        <v>12505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36"/>
      <c r="E8" s="43"/>
      <c r="F8" s="49"/>
      <c r="G8" s="45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 t="s">
        <v>517</v>
      </c>
      <c r="C9" s="35" t="s">
        <v>370</v>
      </c>
      <c r="D9" s="36" t="s">
        <v>739</v>
      </c>
      <c r="E9" s="37">
        <v>6660</v>
      </c>
      <c r="F9" s="48" t="s">
        <v>45</v>
      </c>
      <c r="G9" s="39">
        <f t="shared" si="2"/>
        <v>6660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36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91" customFormat="1" ht="18.95" customHeight="1" spans="1:44">
      <c r="A11" s="33">
        <v>4</v>
      </c>
      <c r="B11" s="32" t="s">
        <v>517</v>
      </c>
      <c r="C11" s="35" t="s">
        <v>633</v>
      </c>
      <c r="D11" s="47" t="s">
        <v>740</v>
      </c>
      <c r="E11" s="37">
        <v>11093</v>
      </c>
      <c r="F11" s="48" t="s">
        <v>45</v>
      </c>
      <c r="G11" s="39">
        <f>E11+I11-I12</f>
        <v>11093</v>
      </c>
      <c r="H11" s="40" t="s">
        <v>46</v>
      </c>
      <c r="I11" s="40">
        <f t="shared" si="3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3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5" customFormat="1" ht="18.95" customHeight="1" spans="1:41">
      <c r="A13" s="33">
        <v>5</v>
      </c>
      <c r="B13" s="34" t="s">
        <v>517</v>
      </c>
      <c r="C13" s="35" t="s">
        <v>651</v>
      </c>
      <c r="D13" s="36" t="s">
        <v>739</v>
      </c>
      <c r="E13" s="37">
        <v>3200</v>
      </c>
      <c r="F13" s="38" t="s">
        <v>45</v>
      </c>
      <c r="G13" s="39">
        <f t="shared" ref="G13:G17" si="4">E13+I13-I14</f>
        <v>3200</v>
      </c>
      <c r="H13" s="40" t="s">
        <v>46</v>
      </c>
      <c r="I13" s="40">
        <f t="shared" si="3"/>
        <v>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7"/>
    </row>
    <row r="14" s="6" customFormat="1" ht="18.95" customHeight="1" spans="1:41">
      <c r="A14" s="41"/>
      <c r="B14" s="34"/>
      <c r="C14" s="42"/>
      <c r="D14" s="36"/>
      <c r="E14" s="43"/>
      <c r="F14" s="44"/>
      <c r="G14" s="45"/>
      <c r="H14" s="46" t="s">
        <v>47</v>
      </c>
      <c r="I14" s="46">
        <f t="shared" ref="I14:I22" si="5">SUM(J14:AO14)</f>
        <v>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5"/>
    </row>
    <row r="15" s="3" customFormat="1" ht="18.95" customHeight="1" spans="1:41">
      <c r="A15" s="33">
        <v>6</v>
      </c>
      <c r="B15" s="34" t="s">
        <v>517</v>
      </c>
      <c r="C15" s="35" t="s">
        <v>126</v>
      </c>
      <c r="D15" s="36" t="s">
        <v>739</v>
      </c>
      <c r="E15" s="37">
        <v>2840</v>
      </c>
      <c r="F15" s="48" t="s">
        <v>45</v>
      </c>
      <c r="G15" s="39">
        <f t="shared" si="4"/>
        <v>2840</v>
      </c>
      <c r="H15" s="40" t="s">
        <v>46</v>
      </c>
      <c r="I15" s="40">
        <f t="shared" si="5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36"/>
      <c r="E16" s="43"/>
      <c r="F16" s="49"/>
      <c r="G16" s="45"/>
      <c r="H16" s="46" t="s">
        <v>47</v>
      </c>
      <c r="I16" s="46">
        <f t="shared" si="5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 t="s">
        <v>517</v>
      </c>
      <c r="C17" s="35" t="s">
        <v>652</v>
      </c>
      <c r="D17" s="36" t="s">
        <v>739</v>
      </c>
      <c r="E17" s="37">
        <v>6515</v>
      </c>
      <c r="F17" s="48" t="s">
        <v>45</v>
      </c>
      <c r="G17" s="39">
        <f t="shared" si="4"/>
        <v>6515</v>
      </c>
      <c r="H17" s="40" t="s">
        <v>46</v>
      </c>
      <c r="I17" s="40">
        <f t="shared" si="5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36"/>
      <c r="E18" s="43"/>
      <c r="F18" s="49"/>
      <c r="G18" s="45"/>
      <c r="H18" s="46" t="s">
        <v>47</v>
      </c>
      <c r="I18" s="46">
        <f t="shared" si="5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7</v>
      </c>
      <c r="B19" s="34" t="s">
        <v>517</v>
      </c>
      <c r="C19" s="35" t="s">
        <v>654</v>
      </c>
      <c r="D19" s="36" t="s">
        <v>739</v>
      </c>
      <c r="E19" s="37">
        <v>5140</v>
      </c>
      <c r="F19" s="48" t="s">
        <v>45</v>
      </c>
      <c r="G19" s="39">
        <f>E19+I19-I20</f>
        <v>5140</v>
      </c>
      <c r="H19" s="40" t="s">
        <v>46</v>
      </c>
      <c r="I19" s="40">
        <f t="shared" si="5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36"/>
      <c r="E20" s="43"/>
      <c r="F20" s="49"/>
      <c r="G20" s="45"/>
      <c r="H20" s="46" t="s">
        <v>47</v>
      </c>
      <c r="I20" s="46">
        <f t="shared" si="5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7</v>
      </c>
      <c r="B21" s="34" t="s">
        <v>517</v>
      </c>
      <c r="C21" s="35" t="s">
        <v>656</v>
      </c>
      <c r="D21" s="36" t="s">
        <v>739</v>
      </c>
      <c r="E21" s="37">
        <v>5235</v>
      </c>
      <c r="F21" s="48" t="s">
        <v>45</v>
      </c>
      <c r="G21" s="39">
        <f>E21+I21-I22</f>
        <v>5235</v>
      </c>
      <c r="H21" s="40" t="s">
        <v>46</v>
      </c>
      <c r="I21" s="40">
        <f t="shared" si="5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36"/>
      <c r="E22" s="43"/>
      <c r="F22" s="49"/>
      <c r="G22" s="45"/>
      <c r="H22" s="46" t="s">
        <v>47</v>
      </c>
      <c r="I22" s="46">
        <f t="shared" si="5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8</v>
      </c>
      <c r="B23" s="34" t="s">
        <v>517</v>
      </c>
      <c r="C23" s="35" t="s">
        <v>741</v>
      </c>
      <c r="D23" s="36" t="s">
        <v>739</v>
      </c>
      <c r="E23" s="37">
        <v>4265</v>
      </c>
      <c r="F23" s="48" t="s">
        <v>45</v>
      </c>
      <c r="G23" s="39">
        <f t="shared" ref="G23:G27" si="6">E23+I23-I24</f>
        <v>4265</v>
      </c>
      <c r="H23" s="40" t="s">
        <v>46</v>
      </c>
      <c r="I23" s="40">
        <f t="shared" ref="I23:I74" si="7">SUM(J23:AO23)</f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36"/>
      <c r="E24" s="43"/>
      <c r="F24" s="49"/>
      <c r="G24" s="45"/>
      <c r="H24" s="46" t="s">
        <v>47</v>
      </c>
      <c r="I24" s="46">
        <f t="shared" si="7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9</v>
      </c>
      <c r="B25" s="34" t="s">
        <v>517</v>
      </c>
      <c r="C25" s="35" t="s">
        <v>686</v>
      </c>
      <c r="D25" s="36" t="s">
        <v>739</v>
      </c>
      <c r="E25" s="37">
        <v>6640</v>
      </c>
      <c r="F25" s="48" t="s">
        <v>45</v>
      </c>
      <c r="G25" s="39">
        <f t="shared" si="6"/>
        <v>6640</v>
      </c>
      <c r="H25" s="40" t="s">
        <v>46</v>
      </c>
      <c r="I25" s="40">
        <f t="shared" si="7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36"/>
      <c r="E26" s="43"/>
      <c r="F26" s="49"/>
      <c r="G26" s="45"/>
      <c r="H26" s="46" t="s">
        <v>47</v>
      </c>
      <c r="I26" s="46">
        <f t="shared" si="7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10</v>
      </c>
      <c r="B27" s="34" t="s">
        <v>517</v>
      </c>
      <c r="C27" s="35" t="s">
        <v>687</v>
      </c>
      <c r="D27" s="36" t="s">
        <v>739</v>
      </c>
      <c r="E27" s="37">
        <v>4890</v>
      </c>
      <c r="F27" s="48" t="s">
        <v>45</v>
      </c>
      <c r="G27" s="39">
        <f t="shared" si="6"/>
        <v>4890</v>
      </c>
      <c r="H27" s="40" t="s">
        <v>46</v>
      </c>
      <c r="I27" s="40">
        <f t="shared" si="7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36"/>
      <c r="E28" s="43"/>
      <c r="F28" s="49"/>
      <c r="G28" s="45"/>
      <c r="H28" s="46" t="s">
        <v>47</v>
      </c>
      <c r="I28" s="46">
        <f t="shared" si="7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18.95" customHeight="1" spans="1:41">
      <c r="A29" s="33">
        <v>11</v>
      </c>
      <c r="B29" s="34" t="s">
        <v>517</v>
      </c>
      <c r="C29" s="35" t="s">
        <v>702</v>
      </c>
      <c r="D29" s="36" t="s">
        <v>739</v>
      </c>
      <c r="E29" s="37">
        <v>1350</v>
      </c>
      <c r="F29" s="48" t="s">
        <v>45</v>
      </c>
      <c r="G29" s="39">
        <f t="shared" ref="G29:G33" si="8">E29+I29-I30</f>
        <v>1350</v>
      </c>
      <c r="H29" s="40" t="s">
        <v>46</v>
      </c>
      <c r="I29" s="40">
        <f t="shared" si="7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34"/>
      <c r="C30" s="42"/>
      <c r="D30" s="36"/>
      <c r="E30" s="43"/>
      <c r="F30" s="49"/>
      <c r="G30" s="45"/>
      <c r="H30" s="46" t="s">
        <v>47</v>
      </c>
      <c r="I30" s="46">
        <f t="shared" si="7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12</v>
      </c>
      <c r="B31" s="34" t="s">
        <v>517</v>
      </c>
      <c r="C31" s="35" t="s">
        <v>703</v>
      </c>
      <c r="D31" s="36" t="s">
        <v>739</v>
      </c>
      <c r="E31" s="37">
        <v>2140</v>
      </c>
      <c r="F31" s="48" t="s">
        <v>45</v>
      </c>
      <c r="G31" s="39">
        <f t="shared" si="8"/>
        <v>2140</v>
      </c>
      <c r="H31" s="40" t="s">
        <v>46</v>
      </c>
      <c r="I31" s="40">
        <f t="shared" si="7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34"/>
      <c r="C32" s="42"/>
      <c r="D32" s="36"/>
      <c r="E32" s="43"/>
      <c r="F32" s="49"/>
      <c r="G32" s="45"/>
      <c r="H32" s="46" t="s">
        <v>47</v>
      </c>
      <c r="I32" s="46">
        <f t="shared" si="7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3" customFormat="1" ht="18.95" customHeight="1" spans="1:41">
      <c r="A33" s="33">
        <v>13</v>
      </c>
      <c r="B33" s="34" t="s">
        <v>517</v>
      </c>
      <c r="C33" s="35" t="s">
        <v>704</v>
      </c>
      <c r="D33" s="36" t="s">
        <v>739</v>
      </c>
      <c r="E33" s="37">
        <v>2320</v>
      </c>
      <c r="F33" s="48" t="s">
        <v>45</v>
      </c>
      <c r="G33" s="39">
        <f t="shared" si="8"/>
        <v>2320</v>
      </c>
      <c r="H33" s="40" t="s">
        <v>46</v>
      </c>
      <c r="I33" s="40">
        <f t="shared" si="7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7"/>
    </row>
    <row r="34" s="4" customFormat="1" ht="18.95" customHeight="1" spans="1:41">
      <c r="A34" s="41"/>
      <c r="B34" s="34"/>
      <c r="C34" s="42"/>
      <c r="D34" s="36"/>
      <c r="E34" s="43"/>
      <c r="F34" s="49"/>
      <c r="G34" s="45"/>
      <c r="H34" s="46" t="s">
        <v>47</v>
      </c>
      <c r="I34" s="46">
        <f t="shared" si="7"/>
        <v>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5"/>
    </row>
    <row r="35" s="5" customFormat="1" ht="18.95" customHeight="1" spans="1:41">
      <c r="A35" s="33">
        <v>14</v>
      </c>
      <c r="B35" s="34" t="s">
        <v>517</v>
      </c>
      <c r="C35" s="35" t="s">
        <v>705</v>
      </c>
      <c r="D35" s="36" t="s">
        <v>739</v>
      </c>
      <c r="E35" s="37">
        <v>2600</v>
      </c>
      <c r="F35" s="38" t="s">
        <v>45</v>
      </c>
      <c r="G35" s="39">
        <f t="shared" ref="G35:G39" si="9">E35+I35-I36</f>
        <v>2600</v>
      </c>
      <c r="H35" s="40" t="s">
        <v>46</v>
      </c>
      <c r="I35" s="40">
        <f t="shared" si="7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7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15</v>
      </c>
      <c r="B37" s="34" t="s">
        <v>517</v>
      </c>
      <c r="C37" s="35" t="s">
        <v>742</v>
      </c>
      <c r="D37" s="36" t="s">
        <v>743</v>
      </c>
      <c r="E37" s="37">
        <v>485</v>
      </c>
      <c r="F37" s="38" t="s">
        <v>45</v>
      </c>
      <c r="G37" s="39">
        <f t="shared" si="9"/>
        <v>485</v>
      </c>
      <c r="H37" s="40" t="s">
        <v>46</v>
      </c>
      <c r="I37" s="40">
        <f t="shared" si="7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7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16</v>
      </c>
      <c r="B39" s="34" t="s">
        <v>517</v>
      </c>
      <c r="C39" s="35" t="s">
        <v>744</v>
      </c>
      <c r="D39" s="36" t="s">
        <v>739</v>
      </c>
      <c r="E39" s="37">
        <v>1030</v>
      </c>
      <c r="F39" s="38" t="s">
        <v>45</v>
      </c>
      <c r="G39" s="39">
        <f t="shared" si="9"/>
        <v>1030</v>
      </c>
      <c r="H39" s="40" t="s">
        <v>46</v>
      </c>
      <c r="I39" s="40">
        <f t="shared" si="7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7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5" customFormat="1" ht="18.95" customHeight="1" spans="1:41">
      <c r="A41" s="33">
        <v>17</v>
      </c>
      <c r="B41" s="34"/>
      <c r="C41" s="35"/>
      <c r="D41" s="36"/>
      <c r="E41" s="37">
        <v>0</v>
      </c>
      <c r="F41" s="38" t="s">
        <v>45</v>
      </c>
      <c r="G41" s="39">
        <f t="shared" ref="G41:G45" si="10">E41+I41-I42</f>
        <v>0</v>
      </c>
      <c r="H41" s="40" t="s">
        <v>46</v>
      </c>
      <c r="I41" s="40">
        <f t="shared" si="7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43"/>
      <c r="F42" s="44"/>
      <c r="G42" s="45"/>
      <c r="H42" s="46" t="s">
        <v>47</v>
      </c>
      <c r="I42" s="46">
        <f t="shared" si="7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18</v>
      </c>
      <c r="B43" s="34"/>
      <c r="C43" s="35"/>
      <c r="D43" s="36"/>
      <c r="E43" s="37">
        <v>0</v>
      </c>
      <c r="F43" s="38" t="s">
        <v>45</v>
      </c>
      <c r="G43" s="39">
        <f t="shared" si="10"/>
        <v>0</v>
      </c>
      <c r="H43" s="40" t="s">
        <v>46</v>
      </c>
      <c r="I43" s="40">
        <f t="shared" si="7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36"/>
      <c r="E44" s="43"/>
      <c r="F44" s="44"/>
      <c r="G44" s="45"/>
      <c r="H44" s="46" t="s">
        <v>47</v>
      </c>
      <c r="I44" s="46">
        <f t="shared" si="7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5" customFormat="1" ht="18.95" customHeight="1" spans="1:41">
      <c r="A45" s="33">
        <v>19</v>
      </c>
      <c r="B45" s="34"/>
      <c r="C45" s="35"/>
      <c r="D45" s="36"/>
      <c r="E45" s="37">
        <v>0</v>
      </c>
      <c r="F45" s="38" t="s">
        <v>45</v>
      </c>
      <c r="G45" s="39">
        <f t="shared" si="10"/>
        <v>0</v>
      </c>
      <c r="H45" s="40" t="s">
        <v>46</v>
      </c>
      <c r="I45" s="40">
        <f t="shared" si="7"/>
        <v>0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7"/>
    </row>
    <row r="46" s="6" customFormat="1" ht="18.95" customHeight="1" spans="1:41">
      <c r="A46" s="41"/>
      <c r="B46" s="34"/>
      <c r="C46" s="42"/>
      <c r="D46" s="36"/>
      <c r="E46" s="43"/>
      <c r="F46" s="44"/>
      <c r="G46" s="45"/>
      <c r="H46" s="46" t="s">
        <v>47</v>
      </c>
      <c r="I46" s="46">
        <f t="shared" si="7"/>
        <v>0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5"/>
    </row>
    <row r="47" s="3" customFormat="1" ht="18" customHeight="1" spans="1:41">
      <c r="A47" s="33">
        <v>20</v>
      </c>
      <c r="B47" s="34"/>
      <c r="C47" s="35"/>
      <c r="D47" s="47"/>
      <c r="E47" s="37">
        <v>0</v>
      </c>
      <c r="F47" s="48" t="s">
        <v>45</v>
      </c>
      <c r="G47" s="39">
        <f t="shared" ref="G47:G51" si="11">E47+I47-I48</f>
        <v>0</v>
      </c>
      <c r="H47" s="40" t="s">
        <v>46</v>
      </c>
      <c r="I47" s="40">
        <f t="shared" si="7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5" customHeight="1" spans="1:41">
      <c r="A48" s="41"/>
      <c r="B48" s="34"/>
      <c r="C48" s="42"/>
      <c r="D48" s="47"/>
      <c r="E48" s="43"/>
      <c r="F48" s="49"/>
      <c r="G48" s="45"/>
      <c r="H48" s="46" t="s">
        <v>47</v>
      </c>
      <c r="I48" s="46">
        <f t="shared" si="7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3" customFormat="1" ht="18.95" customHeight="1" spans="1:41">
      <c r="A49" s="33">
        <v>21</v>
      </c>
      <c r="B49" s="34"/>
      <c r="C49" s="35"/>
      <c r="D49" s="47"/>
      <c r="E49" s="37">
        <v>0</v>
      </c>
      <c r="F49" s="48" t="s">
        <v>45</v>
      </c>
      <c r="G49" s="39">
        <f t="shared" si="11"/>
        <v>0</v>
      </c>
      <c r="H49" s="40" t="s">
        <v>46</v>
      </c>
      <c r="I49" s="40">
        <f t="shared" si="7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7"/>
    </row>
    <row r="50" s="4" customFormat="1" ht="18.95" customHeight="1" spans="1:41">
      <c r="A50" s="41"/>
      <c r="B50" s="34"/>
      <c r="C50" s="42"/>
      <c r="D50" s="47"/>
      <c r="E50" s="43"/>
      <c r="F50" s="49"/>
      <c r="G50" s="45"/>
      <c r="H50" s="46" t="s">
        <v>47</v>
      </c>
      <c r="I50" s="46">
        <f t="shared" si="7"/>
        <v>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5"/>
    </row>
    <row r="51" s="3" customFormat="1" ht="18.95" customHeight="1" spans="1:41">
      <c r="A51" s="33">
        <v>22</v>
      </c>
      <c r="B51" s="34"/>
      <c r="C51" s="35"/>
      <c r="D51" s="47"/>
      <c r="E51" s="37">
        <v>0</v>
      </c>
      <c r="F51" s="48" t="s">
        <v>45</v>
      </c>
      <c r="G51" s="39">
        <f t="shared" si="11"/>
        <v>0</v>
      </c>
      <c r="H51" s="40" t="s">
        <v>46</v>
      </c>
      <c r="I51" s="40">
        <f t="shared" si="7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8.95" customHeight="1" spans="1:41">
      <c r="A52" s="41"/>
      <c r="B52" s="34"/>
      <c r="C52" s="42"/>
      <c r="D52" s="47"/>
      <c r="E52" s="43"/>
      <c r="F52" s="49"/>
      <c r="G52" s="45"/>
      <c r="H52" s="46" t="s">
        <v>47</v>
      </c>
      <c r="I52" s="46">
        <f t="shared" si="7"/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5" customFormat="1" ht="18.95" customHeight="1" spans="1:41">
      <c r="A53" s="33">
        <v>23</v>
      </c>
      <c r="B53" s="34"/>
      <c r="C53" s="35"/>
      <c r="D53" s="36"/>
      <c r="E53" s="37">
        <v>0</v>
      </c>
      <c r="F53" s="38" t="s">
        <v>45</v>
      </c>
      <c r="G53" s="39">
        <f t="shared" ref="G53:G57" si="12">E53+I53-I54</f>
        <v>0</v>
      </c>
      <c r="H53" s="40" t="s">
        <v>46</v>
      </c>
      <c r="I53" s="40">
        <f t="shared" si="7"/>
        <v>0</v>
      </c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7"/>
    </row>
    <row r="54" s="6" customFormat="1" ht="18.95" customHeight="1" spans="1:41">
      <c r="A54" s="41"/>
      <c r="B54" s="34"/>
      <c r="C54" s="42"/>
      <c r="D54" s="36"/>
      <c r="E54" s="43"/>
      <c r="F54" s="44"/>
      <c r="G54" s="45"/>
      <c r="H54" s="46" t="s">
        <v>47</v>
      </c>
      <c r="I54" s="46">
        <f t="shared" si="7"/>
        <v>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5"/>
    </row>
    <row r="55" s="5" customFormat="1" ht="18.95" customHeight="1" spans="1:41">
      <c r="A55" s="33">
        <v>24</v>
      </c>
      <c r="B55" s="34"/>
      <c r="C55" s="35"/>
      <c r="D55" s="36"/>
      <c r="E55" s="37">
        <v>0</v>
      </c>
      <c r="F55" s="38" t="s">
        <v>45</v>
      </c>
      <c r="G55" s="39">
        <f t="shared" si="12"/>
        <v>0</v>
      </c>
      <c r="H55" s="40" t="s">
        <v>46</v>
      </c>
      <c r="I55" s="40">
        <f t="shared" si="7"/>
        <v>0</v>
      </c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7"/>
    </row>
    <row r="56" s="6" customFormat="1" ht="18.95" customHeight="1" spans="1:41">
      <c r="A56" s="41"/>
      <c r="B56" s="34"/>
      <c r="C56" s="42"/>
      <c r="D56" s="36"/>
      <c r="E56" s="43"/>
      <c r="F56" s="44"/>
      <c r="G56" s="45"/>
      <c r="H56" s="46" t="s">
        <v>47</v>
      </c>
      <c r="I56" s="46">
        <f t="shared" si="7"/>
        <v>0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5"/>
    </row>
    <row r="57" s="3" customFormat="1" ht="18" customHeight="1" spans="1:41">
      <c r="A57" s="33">
        <v>25</v>
      </c>
      <c r="B57" s="34"/>
      <c r="C57" s="35"/>
      <c r="D57" s="47"/>
      <c r="E57" s="37">
        <v>0</v>
      </c>
      <c r="F57" s="48" t="s">
        <v>45</v>
      </c>
      <c r="G57" s="39">
        <f t="shared" si="12"/>
        <v>0</v>
      </c>
      <c r="H57" s="40" t="s">
        <v>46</v>
      </c>
      <c r="I57" s="40">
        <f t="shared" si="7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7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26</v>
      </c>
      <c r="B59" s="34"/>
      <c r="C59" s="35"/>
      <c r="D59" s="47"/>
      <c r="E59" s="37">
        <v>0</v>
      </c>
      <c r="F59" s="48" t="s">
        <v>45</v>
      </c>
      <c r="G59" s="39">
        <f t="shared" ref="G59:G63" si="13">E59+I59-I60</f>
        <v>0</v>
      </c>
      <c r="H59" s="40" t="s">
        <v>46</v>
      </c>
      <c r="I59" s="40">
        <f t="shared" si="7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7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27</v>
      </c>
      <c r="B61" s="34"/>
      <c r="C61" s="35"/>
      <c r="D61" s="47"/>
      <c r="E61" s="37">
        <v>0</v>
      </c>
      <c r="F61" s="48" t="s">
        <v>45</v>
      </c>
      <c r="G61" s="39">
        <f t="shared" si="13"/>
        <v>0</v>
      </c>
      <c r="H61" s="40" t="s">
        <v>46</v>
      </c>
      <c r="I61" s="40">
        <f t="shared" si="7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7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28</v>
      </c>
      <c r="B63" s="34"/>
      <c r="C63" s="35"/>
      <c r="D63" s="47"/>
      <c r="E63" s="37">
        <v>0</v>
      </c>
      <c r="F63" s="48" t="s">
        <v>45</v>
      </c>
      <c r="G63" s="39">
        <f t="shared" si="13"/>
        <v>0</v>
      </c>
      <c r="H63" s="40" t="s">
        <v>46</v>
      </c>
      <c r="I63" s="40">
        <f t="shared" si="7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43"/>
      <c r="F64" s="49"/>
      <c r="G64" s="45"/>
      <c r="H64" s="46" t="s">
        <v>47</v>
      </c>
      <c r="I64" s="46">
        <f t="shared" si="7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3" customFormat="1" ht="18.95" customHeight="1" spans="1:41">
      <c r="A65" s="33">
        <v>29</v>
      </c>
      <c r="B65" s="34"/>
      <c r="C65" s="35"/>
      <c r="D65" s="47"/>
      <c r="E65" s="37">
        <v>0</v>
      </c>
      <c r="F65" s="48" t="s">
        <v>45</v>
      </c>
      <c r="G65" s="39">
        <f t="shared" ref="G65:G69" si="14">E65+I65-I66</f>
        <v>0</v>
      </c>
      <c r="H65" s="40" t="s">
        <v>46</v>
      </c>
      <c r="I65" s="40">
        <f t="shared" si="7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47"/>
      <c r="E66" s="43"/>
      <c r="F66" s="49"/>
      <c r="G66" s="45"/>
      <c r="H66" s="46" t="s">
        <v>47</v>
      </c>
      <c r="I66" s="46">
        <f t="shared" si="7"/>
        <v>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3" customFormat="1" ht="18.95" customHeight="1" spans="1:41">
      <c r="A67" s="33">
        <v>30</v>
      </c>
      <c r="B67" s="34"/>
      <c r="C67" s="35"/>
      <c r="D67" s="47"/>
      <c r="E67" s="37">
        <v>0</v>
      </c>
      <c r="F67" s="48" t="s">
        <v>45</v>
      </c>
      <c r="G67" s="39">
        <f t="shared" si="14"/>
        <v>0</v>
      </c>
      <c r="H67" s="40" t="s">
        <v>46</v>
      </c>
      <c r="I67" s="40">
        <f t="shared" si="7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7"/>
    </row>
    <row r="68" s="4" customFormat="1" ht="18.95" customHeight="1" spans="1:41">
      <c r="A68" s="41"/>
      <c r="B68" s="34"/>
      <c r="C68" s="42"/>
      <c r="D68" s="47"/>
      <c r="E68" s="43"/>
      <c r="F68" s="49"/>
      <c r="G68" s="45"/>
      <c r="H68" s="46" t="s">
        <v>47</v>
      </c>
      <c r="I68" s="46">
        <f t="shared" si="7"/>
        <v>0</v>
      </c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5"/>
    </row>
    <row r="69" s="5" customFormat="1" ht="18.95" customHeight="1" spans="1:41">
      <c r="A69" s="33">
        <v>31</v>
      </c>
      <c r="B69" s="34"/>
      <c r="C69" s="35"/>
      <c r="D69" s="36"/>
      <c r="E69" s="37">
        <v>0</v>
      </c>
      <c r="F69" s="38" t="s">
        <v>45</v>
      </c>
      <c r="G69" s="39">
        <f t="shared" si="14"/>
        <v>0</v>
      </c>
      <c r="H69" s="40" t="s">
        <v>46</v>
      </c>
      <c r="I69" s="40">
        <f t="shared" si="7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7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32</v>
      </c>
      <c r="B71" s="34"/>
      <c r="C71" s="35"/>
      <c r="D71" s="36"/>
      <c r="E71" s="37">
        <v>0</v>
      </c>
      <c r="F71" s="38" t="s">
        <v>45</v>
      </c>
      <c r="G71" s="39">
        <f t="shared" ref="G71:G75" si="15">E71+I71-I72</f>
        <v>0</v>
      </c>
      <c r="H71" s="40" t="s">
        <v>46</v>
      </c>
      <c r="I71" s="40">
        <f t="shared" si="7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7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33</v>
      </c>
      <c r="B73" s="34"/>
      <c r="C73" s="35"/>
      <c r="D73" s="36"/>
      <c r="E73" s="37">
        <v>0</v>
      </c>
      <c r="F73" s="38" t="s">
        <v>45</v>
      </c>
      <c r="G73" s="39">
        <f t="shared" si="15"/>
        <v>0</v>
      </c>
      <c r="H73" s="40" t="s">
        <v>46</v>
      </c>
      <c r="I73" s="40">
        <f t="shared" si="7"/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43"/>
      <c r="F74" s="44"/>
      <c r="G74" s="45"/>
      <c r="H74" s="46" t="s">
        <v>47</v>
      </c>
      <c r="I74" s="46">
        <f t="shared" si="7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5" customFormat="1" ht="18.95" customHeight="1" spans="1:41">
      <c r="A75" s="33">
        <v>34</v>
      </c>
      <c r="B75" s="34"/>
      <c r="C75" s="35"/>
      <c r="D75" s="36"/>
      <c r="E75" s="37">
        <v>0</v>
      </c>
      <c r="F75" s="38" t="s">
        <v>45</v>
      </c>
      <c r="G75" s="39">
        <f t="shared" si="15"/>
        <v>0</v>
      </c>
      <c r="H75" s="40" t="s">
        <v>46</v>
      </c>
      <c r="I75" s="40">
        <f t="shared" ref="I75:I138" si="16">SUM(J75:AO75)</f>
        <v>0</v>
      </c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7"/>
    </row>
    <row r="76" s="6" customFormat="1" ht="18.95" customHeight="1" spans="1:41">
      <c r="A76" s="41"/>
      <c r="B76" s="34"/>
      <c r="C76" s="42"/>
      <c r="D76" s="36"/>
      <c r="E76" s="43"/>
      <c r="F76" s="44"/>
      <c r="G76" s="45"/>
      <c r="H76" s="46" t="s">
        <v>47</v>
      </c>
      <c r="I76" s="46">
        <f t="shared" si="16"/>
        <v>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5"/>
    </row>
    <row r="77" s="5" customFormat="1" ht="18.95" customHeight="1" spans="1:41">
      <c r="A77" s="33">
        <v>35</v>
      </c>
      <c r="B77" s="34"/>
      <c r="C77" s="35"/>
      <c r="D77" s="36"/>
      <c r="E77" s="37">
        <v>0</v>
      </c>
      <c r="F77" s="38" t="s">
        <v>45</v>
      </c>
      <c r="G77" s="39">
        <f t="shared" ref="G77:G81" si="17">E77+I77-I78</f>
        <v>0</v>
      </c>
      <c r="H77" s="40" t="s">
        <v>46</v>
      </c>
      <c r="I77" s="40">
        <f t="shared" si="16"/>
        <v>0</v>
      </c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7"/>
    </row>
    <row r="78" s="6" customFormat="1" ht="18.95" customHeight="1" spans="1:41">
      <c r="A78" s="41"/>
      <c r="B78" s="34"/>
      <c r="C78" s="42"/>
      <c r="D78" s="36"/>
      <c r="E78" s="43"/>
      <c r="F78" s="44"/>
      <c r="G78" s="45"/>
      <c r="H78" s="46" t="s">
        <v>47</v>
      </c>
      <c r="I78" s="46">
        <f t="shared" si="16"/>
        <v>0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5"/>
    </row>
    <row r="79" s="3" customFormat="1" ht="18.95" customHeight="1" spans="1:41">
      <c r="A79" s="33">
        <v>36</v>
      </c>
      <c r="B79" s="34"/>
      <c r="C79" s="35"/>
      <c r="D79" s="47"/>
      <c r="E79" s="37">
        <v>0</v>
      </c>
      <c r="F79" s="48" t="s">
        <v>45</v>
      </c>
      <c r="G79" s="39">
        <f t="shared" si="17"/>
        <v>0</v>
      </c>
      <c r="H79" s="40" t="s">
        <v>46</v>
      </c>
      <c r="I79" s="40">
        <f t="shared" si="16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43"/>
      <c r="F80" s="49"/>
      <c r="G80" s="45"/>
      <c r="H80" s="46" t="s">
        <v>47</v>
      </c>
      <c r="I80" s="46">
        <f t="shared" si="16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3" customFormat="1" ht="18.95" customHeight="1" spans="1:41">
      <c r="A81" s="33">
        <v>37</v>
      </c>
      <c r="B81" s="34"/>
      <c r="C81" s="35"/>
      <c r="D81" s="47"/>
      <c r="E81" s="37">
        <v>0</v>
      </c>
      <c r="F81" s="48" t="s">
        <v>45</v>
      </c>
      <c r="G81" s="39">
        <f t="shared" si="17"/>
        <v>0</v>
      </c>
      <c r="H81" s="40" t="s">
        <v>46</v>
      </c>
      <c r="I81" s="40">
        <f t="shared" si="16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18.95" customHeight="1" spans="1:41">
      <c r="A82" s="41"/>
      <c r="B82" s="34"/>
      <c r="C82" s="42"/>
      <c r="D82" s="47"/>
      <c r="E82" s="43"/>
      <c r="F82" s="49"/>
      <c r="G82" s="45"/>
      <c r="H82" s="46" t="s">
        <v>47</v>
      </c>
      <c r="I82" s="46">
        <f t="shared" si="16"/>
        <v>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5"/>
    </row>
    <row r="83" s="3" customFormat="1" ht="18.95" customHeight="1" spans="1:41">
      <c r="A83" s="33">
        <v>38</v>
      </c>
      <c r="B83" s="34"/>
      <c r="C83" s="35"/>
      <c r="D83" s="47"/>
      <c r="E83" s="37">
        <v>0</v>
      </c>
      <c r="F83" s="48" t="s">
        <v>45</v>
      </c>
      <c r="G83" s="39">
        <f t="shared" ref="G83:G87" si="18">E83+I83-I84</f>
        <v>0</v>
      </c>
      <c r="H83" s="40" t="s">
        <v>46</v>
      </c>
      <c r="I83" s="40">
        <f t="shared" si="16"/>
        <v>0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7"/>
    </row>
    <row r="84" s="4" customFormat="1" ht="18.95" customHeight="1" spans="1:41">
      <c r="A84" s="41"/>
      <c r="B84" s="34"/>
      <c r="C84" s="42"/>
      <c r="D84" s="47"/>
      <c r="E84" s="43"/>
      <c r="F84" s="49"/>
      <c r="G84" s="45"/>
      <c r="H84" s="46" t="s">
        <v>47</v>
      </c>
      <c r="I84" s="46">
        <f t="shared" si="16"/>
        <v>0</v>
      </c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5"/>
    </row>
    <row r="85" s="5" customFormat="1" ht="18.95" customHeight="1" spans="1:41">
      <c r="A85" s="33">
        <v>39</v>
      </c>
      <c r="B85" s="34"/>
      <c r="C85" s="35"/>
      <c r="D85" s="36"/>
      <c r="E85" s="37">
        <v>0</v>
      </c>
      <c r="F85" s="38" t="s">
        <v>45</v>
      </c>
      <c r="G85" s="39">
        <f t="shared" si="18"/>
        <v>0</v>
      </c>
      <c r="H85" s="40" t="s">
        <v>46</v>
      </c>
      <c r="I85" s="40">
        <f t="shared" si="16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16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40</v>
      </c>
      <c r="B87" s="34"/>
      <c r="C87" s="35"/>
      <c r="D87" s="36"/>
      <c r="E87" s="37">
        <v>0</v>
      </c>
      <c r="F87" s="38" t="s">
        <v>45</v>
      </c>
      <c r="G87" s="39">
        <f t="shared" si="18"/>
        <v>0</v>
      </c>
      <c r="H87" s="40" t="s">
        <v>46</v>
      </c>
      <c r="I87" s="40">
        <f t="shared" si="16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16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41</v>
      </c>
      <c r="B89" s="34"/>
      <c r="C89" s="35"/>
      <c r="D89" s="36"/>
      <c r="E89" s="37">
        <v>0</v>
      </c>
      <c r="F89" s="38" t="s">
        <v>45</v>
      </c>
      <c r="G89" s="39">
        <f t="shared" ref="G89:G93" si="19">E89+I89-I90</f>
        <v>0</v>
      </c>
      <c r="H89" s="40" t="s">
        <v>46</v>
      </c>
      <c r="I89" s="40">
        <f t="shared" si="16"/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43"/>
      <c r="F90" s="44"/>
      <c r="G90" s="45"/>
      <c r="H90" s="46" t="s">
        <v>47</v>
      </c>
      <c r="I90" s="46">
        <f t="shared" si="16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42</v>
      </c>
      <c r="B91" s="34"/>
      <c r="C91" s="35"/>
      <c r="D91" s="36"/>
      <c r="E91" s="37">
        <v>0</v>
      </c>
      <c r="F91" s="38" t="s">
        <v>45</v>
      </c>
      <c r="G91" s="39">
        <f t="shared" si="19"/>
        <v>0</v>
      </c>
      <c r="H91" s="40" t="s">
        <v>46</v>
      </c>
      <c r="I91" s="40">
        <f t="shared" si="16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43"/>
      <c r="F92" s="44"/>
      <c r="G92" s="45"/>
      <c r="H92" s="46" t="s">
        <v>47</v>
      </c>
      <c r="I92" s="46">
        <f t="shared" si="16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5" customFormat="1" ht="18.95" customHeight="1" spans="1:41">
      <c r="A93" s="33">
        <v>43</v>
      </c>
      <c r="B93" s="34"/>
      <c r="C93" s="35"/>
      <c r="D93" s="36"/>
      <c r="E93" s="37">
        <v>0</v>
      </c>
      <c r="F93" s="38" t="s">
        <v>45</v>
      </c>
      <c r="G93" s="39">
        <f t="shared" si="19"/>
        <v>0</v>
      </c>
      <c r="H93" s="40" t="s">
        <v>46</v>
      </c>
      <c r="I93" s="40">
        <f t="shared" si="16"/>
        <v>0</v>
      </c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7"/>
    </row>
    <row r="94" s="6" customFormat="1" ht="18.95" customHeight="1" spans="1:41">
      <c r="A94" s="41"/>
      <c r="B94" s="34"/>
      <c r="C94" s="42"/>
      <c r="D94" s="36"/>
      <c r="E94" s="43"/>
      <c r="F94" s="44"/>
      <c r="G94" s="45"/>
      <c r="H94" s="46" t="s">
        <v>47</v>
      </c>
      <c r="I94" s="46">
        <f t="shared" si="16"/>
        <v>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5"/>
    </row>
    <row r="95" s="3" customFormat="1" ht="18.95" customHeight="1" spans="1:41">
      <c r="A95" s="33">
        <v>44</v>
      </c>
      <c r="B95" s="34"/>
      <c r="C95" s="35"/>
      <c r="D95" s="47"/>
      <c r="E95" s="37">
        <v>0</v>
      </c>
      <c r="F95" s="48" t="s">
        <v>45</v>
      </c>
      <c r="G95" s="39">
        <f t="shared" ref="G95:G99" si="20">E95+I95-I96</f>
        <v>0</v>
      </c>
      <c r="H95" s="40" t="s">
        <v>46</v>
      </c>
      <c r="I95" s="40">
        <f t="shared" si="16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43"/>
      <c r="F96" s="49"/>
      <c r="G96" s="45"/>
      <c r="H96" s="46" t="s">
        <v>47</v>
      </c>
      <c r="I96" s="46">
        <f t="shared" si="16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3" customFormat="1" ht="18.95" customHeight="1" spans="1:41">
      <c r="A97" s="33">
        <v>45</v>
      </c>
      <c r="B97" s="34"/>
      <c r="C97" s="35"/>
      <c r="D97" s="47"/>
      <c r="E97" s="37">
        <v>0</v>
      </c>
      <c r="F97" s="48" t="s">
        <v>45</v>
      </c>
      <c r="G97" s="39">
        <f t="shared" si="20"/>
        <v>0</v>
      </c>
      <c r="H97" s="40" t="s">
        <v>46</v>
      </c>
      <c r="I97" s="40">
        <f t="shared" si="16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43"/>
      <c r="F98" s="49"/>
      <c r="G98" s="45"/>
      <c r="H98" s="46" t="s">
        <v>47</v>
      </c>
      <c r="I98" s="46">
        <f t="shared" si="16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3" customFormat="1" ht="18.95" customHeight="1" spans="1:41">
      <c r="A99" s="33">
        <v>46</v>
      </c>
      <c r="B99" s="34"/>
      <c r="C99" s="35"/>
      <c r="D99" s="47"/>
      <c r="E99" s="37">
        <v>0</v>
      </c>
      <c r="F99" s="48" t="s">
        <v>45</v>
      </c>
      <c r="G99" s="39">
        <f t="shared" si="20"/>
        <v>0</v>
      </c>
      <c r="H99" s="40" t="s">
        <v>46</v>
      </c>
      <c r="I99" s="40">
        <f t="shared" si="16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7"/>
    </row>
    <row r="100" s="4" customFormat="1" ht="18.95" customHeight="1" spans="1:41">
      <c r="A100" s="41"/>
      <c r="B100" s="34"/>
      <c r="C100" s="42"/>
      <c r="D100" s="47"/>
      <c r="E100" s="43"/>
      <c r="F100" s="49"/>
      <c r="G100" s="45"/>
      <c r="H100" s="46" t="s">
        <v>47</v>
      </c>
      <c r="I100" s="46">
        <f t="shared" si="16"/>
        <v>0</v>
      </c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5"/>
    </row>
    <row r="101" s="5" customFormat="1" ht="18.95" customHeight="1" spans="1:41">
      <c r="A101" s="33">
        <v>47</v>
      </c>
      <c r="B101" s="34"/>
      <c r="C101" s="35"/>
      <c r="D101" s="36"/>
      <c r="E101" s="37">
        <v>0</v>
      </c>
      <c r="F101" s="38" t="s">
        <v>45</v>
      </c>
      <c r="G101" s="39">
        <f t="shared" ref="G101:G105" si="21">E101+I101-I102</f>
        <v>0</v>
      </c>
      <c r="H101" s="40" t="s">
        <v>46</v>
      </c>
      <c r="I101" s="40">
        <f t="shared" si="16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6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48</v>
      </c>
      <c r="B103" s="34"/>
      <c r="C103" s="35"/>
      <c r="D103" s="36"/>
      <c r="E103" s="37">
        <v>0</v>
      </c>
      <c r="F103" s="38" t="s">
        <v>45</v>
      </c>
      <c r="G103" s="39">
        <f t="shared" si="21"/>
        <v>0</v>
      </c>
      <c r="H103" s="40" t="s">
        <v>46</v>
      </c>
      <c r="I103" s="40">
        <f t="shared" si="16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6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49</v>
      </c>
      <c r="B105" s="34"/>
      <c r="C105" s="35"/>
      <c r="D105" s="36"/>
      <c r="E105" s="37">
        <v>0</v>
      </c>
      <c r="F105" s="38" t="s">
        <v>45</v>
      </c>
      <c r="G105" s="39">
        <f t="shared" si="21"/>
        <v>0</v>
      </c>
      <c r="H105" s="40" t="s">
        <v>46</v>
      </c>
      <c r="I105" s="40">
        <f t="shared" si="16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6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50</v>
      </c>
      <c r="B107" s="34"/>
      <c r="C107" s="35"/>
      <c r="D107" s="36"/>
      <c r="E107" s="37">
        <v>0</v>
      </c>
      <c r="F107" s="38" t="s">
        <v>45</v>
      </c>
      <c r="G107" s="39">
        <f t="shared" ref="G107:G111" si="22">E107+I107-I108</f>
        <v>0</v>
      </c>
      <c r="H107" s="40" t="s">
        <v>46</v>
      </c>
      <c r="I107" s="40">
        <f t="shared" si="16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6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51</v>
      </c>
      <c r="B109" s="34"/>
      <c r="C109" s="35"/>
      <c r="D109" s="36"/>
      <c r="E109" s="37">
        <v>0</v>
      </c>
      <c r="F109" s="38" t="s">
        <v>45</v>
      </c>
      <c r="G109" s="39">
        <f t="shared" si="22"/>
        <v>0</v>
      </c>
      <c r="H109" s="40" t="s">
        <v>46</v>
      </c>
      <c r="I109" s="40">
        <f t="shared" si="16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16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52</v>
      </c>
      <c r="B111" s="34"/>
      <c r="C111" s="35"/>
      <c r="D111" s="36"/>
      <c r="E111" s="37">
        <v>0</v>
      </c>
      <c r="F111" s="38" t="s">
        <v>45</v>
      </c>
      <c r="G111" s="39">
        <f t="shared" si="22"/>
        <v>0</v>
      </c>
      <c r="H111" s="40" t="s">
        <v>46</v>
      </c>
      <c r="I111" s="40">
        <f t="shared" si="16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43"/>
      <c r="F112" s="44"/>
      <c r="G112" s="45"/>
      <c r="H112" s="46" t="s">
        <v>47</v>
      </c>
      <c r="I112" s="46">
        <f t="shared" si="16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5" customFormat="1" ht="18.95" customHeight="1" spans="1:41">
      <c r="A113" s="33">
        <v>53</v>
      </c>
      <c r="B113" s="34"/>
      <c r="C113" s="35"/>
      <c r="D113" s="36"/>
      <c r="E113" s="37">
        <v>0</v>
      </c>
      <c r="F113" s="38" t="s">
        <v>45</v>
      </c>
      <c r="G113" s="39">
        <f t="shared" ref="G113:G117" si="23">E113+I113-I114</f>
        <v>0</v>
      </c>
      <c r="H113" s="40" t="s">
        <v>46</v>
      </c>
      <c r="I113" s="40">
        <f t="shared" si="16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43"/>
      <c r="F114" s="44"/>
      <c r="G114" s="45"/>
      <c r="H114" s="46" t="s">
        <v>47</v>
      </c>
      <c r="I114" s="46">
        <f t="shared" si="16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5" customFormat="1" ht="18.95" customHeight="1" spans="1:41">
      <c r="A115" s="33">
        <v>54</v>
      </c>
      <c r="B115" s="34"/>
      <c r="C115" s="35"/>
      <c r="D115" s="36"/>
      <c r="E115" s="37">
        <v>0</v>
      </c>
      <c r="F115" s="38" t="s">
        <v>45</v>
      </c>
      <c r="G115" s="39">
        <f t="shared" si="23"/>
        <v>0</v>
      </c>
      <c r="H115" s="40" t="s">
        <v>46</v>
      </c>
      <c r="I115" s="40">
        <f t="shared" si="16"/>
        <v>0</v>
      </c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7"/>
    </row>
    <row r="116" s="6" customFormat="1" ht="18.95" customHeight="1" spans="1:41">
      <c r="A116" s="41"/>
      <c r="B116" s="34"/>
      <c r="C116" s="42"/>
      <c r="D116" s="36"/>
      <c r="E116" s="43"/>
      <c r="F116" s="44"/>
      <c r="G116" s="45"/>
      <c r="H116" s="46" t="s">
        <v>47</v>
      </c>
      <c r="I116" s="46">
        <f t="shared" si="16"/>
        <v>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5"/>
    </row>
    <row r="117" s="3" customFormat="1" ht="18.95" customHeight="1" spans="1:41">
      <c r="A117" s="33">
        <v>55</v>
      </c>
      <c r="B117" s="34"/>
      <c r="C117" s="35"/>
      <c r="D117" s="47"/>
      <c r="E117" s="37">
        <v>0</v>
      </c>
      <c r="F117" s="48" t="s">
        <v>45</v>
      </c>
      <c r="G117" s="39">
        <f t="shared" si="23"/>
        <v>0</v>
      </c>
      <c r="H117" s="40" t="s">
        <v>46</v>
      </c>
      <c r="I117" s="40">
        <f t="shared" si="16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7"/>
    </row>
    <row r="118" s="4" customFormat="1" ht="18.95" customHeight="1" spans="1:41">
      <c r="A118" s="41"/>
      <c r="B118" s="34"/>
      <c r="C118" s="42"/>
      <c r="D118" s="47"/>
      <c r="E118" s="43"/>
      <c r="F118" s="49"/>
      <c r="G118" s="45"/>
      <c r="H118" s="46" t="s">
        <v>47</v>
      </c>
      <c r="I118" s="46">
        <f t="shared" si="16"/>
        <v>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5"/>
    </row>
    <row r="119" s="3" customFormat="1" ht="18.95" customHeight="1" spans="1:41">
      <c r="A119" s="33">
        <v>56</v>
      </c>
      <c r="B119" s="34"/>
      <c r="C119" s="35"/>
      <c r="D119" s="47"/>
      <c r="E119" s="37">
        <v>0</v>
      </c>
      <c r="F119" s="48" t="s">
        <v>45</v>
      </c>
      <c r="G119" s="39">
        <f t="shared" ref="G119:G123" si="24">E119+I119-I120</f>
        <v>0</v>
      </c>
      <c r="H119" s="40" t="s">
        <v>46</v>
      </c>
      <c r="I119" s="40">
        <f t="shared" si="16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7"/>
    </row>
    <row r="120" s="4" customFormat="1" ht="18.95" customHeight="1" spans="1:41">
      <c r="A120" s="41"/>
      <c r="B120" s="34"/>
      <c r="C120" s="42"/>
      <c r="D120" s="47"/>
      <c r="E120" s="43"/>
      <c r="F120" s="49"/>
      <c r="G120" s="45"/>
      <c r="H120" s="46" t="s">
        <v>47</v>
      </c>
      <c r="I120" s="46">
        <f t="shared" si="16"/>
        <v>0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5"/>
    </row>
    <row r="121" s="3" customFormat="1" ht="18.95" customHeight="1" spans="1:41">
      <c r="A121" s="33">
        <v>56</v>
      </c>
      <c r="B121" s="34"/>
      <c r="C121" s="35"/>
      <c r="D121" s="47"/>
      <c r="E121" s="37">
        <v>0</v>
      </c>
      <c r="F121" s="48" t="s">
        <v>45</v>
      </c>
      <c r="G121" s="39">
        <f t="shared" si="24"/>
        <v>0</v>
      </c>
      <c r="H121" s="40" t="s">
        <v>46</v>
      </c>
      <c r="I121" s="40">
        <f t="shared" si="16"/>
        <v>0</v>
      </c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7"/>
    </row>
    <row r="122" s="4" customFormat="1" ht="18.95" customHeight="1" spans="1:41">
      <c r="A122" s="41"/>
      <c r="B122" s="34"/>
      <c r="C122" s="42"/>
      <c r="D122" s="47"/>
      <c r="E122" s="43"/>
      <c r="F122" s="49"/>
      <c r="G122" s="45"/>
      <c r="H122" s="46" t="s">
        <v>47</v>
      </c>
      <c r="I122" s="46">
        <f t="shared" si="16"/>
        <v>0</v>
      </c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5"/>
    </row>
    <row r="123" s="5" customFormat="1" ht="18.95" customHeight="1" spans="1:41">
      <c r="A123" s="33">
        <v>57</v>
      </c>
      <c r="B123" s="34"/>
      <c r="C123" s="35"/>
      <c r="D123" s="36"/>
      <c r="E123" s="37">
        <v>0</v>
      </c>
      <c r="F123" s="38" t="s">
        <v>45</v>
      </c>
      <c r="G123" s="39">
        <f t="shared" si="24"/>
        <v>0</v>
      </c>
      <c r="H123" s="40" t="s">
        <v>46</v>
      </c>
      <c r="I123" s="40">
        <f t="shared" si="16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6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58</v>
      </c>
      <c r="B125" s="34"/>
      <c r="C125" s="35"/>
      <c r="D125" s="36"/>
      <c r="E125" s="37">
        <v>0</v>
      </c>
      <c r="F125" s="38" t="s">
        <v>45</v>
      </c>
      <c r="G125" s="39">
        <f t="shared" ref="G125:G129" si="25">E125+I125-I126</f>
        <v>0</v>
      </c>
      <c r="H125" s="40" t="s">
        <v>46</v>
      </c>
      <c r="I125" s="40">
        <f t="shared" si="16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6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59</v>
      </c>
      <c r="B127" s="34"/>
      <c r="C127" s="35"/>
      <c r="D127" s="36"/>
      <c r="E127" s="37">
        <v>0</v>
      </c>
      <c r="F127" s="38" t="s">
        <v>45</v>
      </c>
      <c r="G127" s="39">
        <f t="shared" si="25"/>
        <v>0</v>
      </c>
      <c r="H127" s="40" t="s">
        <v>46</v>
      </c>
      <c r="I127" s="40">
        <f t="shared" si="16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6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60</v>
      </c>
      <c r="B129" s="34"/>
      <c r="C129" s="35"/>
      <c r="D129" s="36"/>
      <c r="E129" s="37">
        <v>0</v>
      </c>
      <c r="F129" s="38" t="s">
        <v>45</v>
      </c>
      <c r="G129" s="39">
        <f t="shared" si="25"/>
        <v>0</v>
      </c>
      <c r="H129" s="40" t="s">
        <v>46</v>
      </c>
      <c r="I129" s="40">
        <f t="shared" si="16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43"/>
      <c r="F130" s="44"/>
      <c r="G130" s="45"/>
      <c r="H130" s="46" t="s">
        <v>47</v>
      </c>
      <c r="I130" s="46">
        <f t="shared" si="16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5" customFormat="1" ht="18.95" customHeight="1" spans="1:41">
      <c r="A131" s="33">
        <v>61</v>
      </c>
      <c r="B131" s="34"/>
      <c r="C131" s="35"/>
      <c r="D131" s="36"/>
      <c r="E131" s="37">
        <v>0</v>
      </c>
      <c r="F131" s="38" t="s">
        <v>45</v>
      </c>
      <c r="G131" s="39">
        <f t="shared" ref="G131:G135" si="26">E131+I131-I132</f>
        <v>0</v>
      </c>
      <c r="H131" s="40" t="s">
        <v>46</v>
      </c>
      <c r="I131" s="40">
        <f t="shared" si="16"/>
        <v>0</v>
      </c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7"/>
    </row>
    <row r="132" s="6" customFormat="1" ht="18.95" customHeight="1" spans="1:41">
      <c r="A132" s="41"/>
      <c r="B132" s="34"/>
      <c r="C132" s="42"/>
      <c r="D132" s="36"/>
      <c r="E132" s="43"/>
      <c r="F132" s="44"/>
      <c r="G132" s="45"/>
      <c r="H132" s="46" t="s">
        <v>47</v>
      </c>
      <c r="I132" s="46">
        <f t="shared" si="16"/>
        <v>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5"/>
    </row>
    <row r="133" s="5" customFormat="1" ht="18.95" customHeight="1" spans="1:41">
      <c r="A133" s="33">
        <v>62</v>
      </c>
      <c r="B133" s="34"/>
      <c r="C133" s="35"/>
      <c r="D133" s="36"/>
      <c r="E133" s="37">
        <v>0</v>
      </c>
      <c r="F133" s="38" t="s">
        <v>45</v>
      </c>
      <c r="G133" s="39">
        <f t="shared" si="26"/>
        <v>0</v>
      </c>
      <c r="H133" s="40" t="s">
        <v>46</v>
      </c>
      <c r="I133" s="40">
        <f t="shared" si="16"/>
        <v>0</v>
      </c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7"/>
    </row>
    <row r="134" s="6" customFormat="1" ht="18.95" customHeight="1" spans="1:41">
      <c r="A134" s="41"/>
      <c r="B134" s="34"/>
      <c r="C134" s="42"/>
      <c r="D134" s="36"/>
      <c r="E134" s="43"/>
      <c r="F134" s="44"/>
      <c r="G134" s="45"/>
      <c r="H134" s="46" t="s">
        <v>47</v>
      </c>
      <c r="I134" s="46">
        <f t="shared" si="16"/>
        <v>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5"/>
    </row>
    <row r="135" s="3" customFormat="1" ht="18.95" customHeight="1" spans="1:41">
      <c r="A135" s="33">
        <v>63</v>
      </c>
      <c r="B135" s="34"/>
      <c r="C135" s="35"/>
      <c r="D135" s="47"/>
      <c r="E135" s="37">
        <v>0</v>
      </c>
      <c r="F135" s="48" t="s">
        <v>45</v>
      </c>
      <c r="G135" s="39">
        <f t="shared" si="26"/>
        <v>0</v>
      </c>
      <c r="H135" s="40" t="s">
        <v>46</v>
      </c>
      <c r="I135" s="40">
        <f t="shared" si="16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43"/>
      <c r="F136" s="49"/>
      <c r="G136" s="45"/>
      <c r="H136" s="46" t="s">
        <v>47</v>
      </c>
      <c r="I136" s="46">
        <f t="shared" si="16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3" customFormat="1" ht="18.95" customHeight="1" spans="1:41">
      <c r="A137" s="33">
        <v>64</v>
      </c>
      <c r="B137" s="34"/>
      <c r="C137" s="35"/>
      <c r="D137" s="47"/>
      <c r="E137" s="37">
        <v>0</v>
      </c>
      <c r="F137" s="48" t="s">
        <v>45</v>
      </c>
      <c r="G137" s="39">
        <f t="shared" ref="G137:G141" si="27">E137+I137-I138</f>
        <v>0</v>
      </c>
      <c r="H137" s="40" t="s">
        <v>46</v>
      </c>
      <c r="I137" s="40">
        <f t="shared" si="16"/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7"/>
    </row>
    <row r="138" s="4" customFormat="1" ht="18.95" customHeight="1" spans="1:41">
      <c r="A138" s="41"/>
      <c r="B138" s="34"/>
      <c r="C138" s="42"/>
      <c r="D138" s="47"/>
      <c r="E138" s="43"/>
      <c r="F138" s="49"/>
      <c r="G138" s="45"/>
      <c r="H138" s="46" t="s">
        <v>47</v>
      </c>
      <c r="I138" s="46">
        <f t="shared" si="16"/>
        <v>0</v>
      </c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5"/>
    </row>
    <row r="139" s="3" customFormat="1" ht="18.95" customHeight="1" spans="1:41">
      <c r="A139" s="33">
        <v>65</v>
      </c>
      <c r="B139" s="34"/>
      <c r="C139" s="35"/>
      <c r="D139" s="47"/>
      <c r="E139" s="37">
        <v>0</v>
      </c>
      <c r="F139" s="48" t="s">
        <v>45</v>
      </c>
      <c r="G139" s="39">
        <f t="shared" si="27"/>
        <v>0</v>
      </c>
      <c r="H139" s="40" t="s">
        <v>46</v>
      </c>
      <c r="I139" s="40">
        <f t="shared" ref="I139:I202" si="28">SUM(J139:AO139)</f>
        <v>0</v>
      </c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7"/>
    </row>
    <row r="140" s="4" customFormat="1" ht="18.95" customHeight="1" spans="1:41">
      <c r="A140" s="41"/>
      <c r="B140" s="34"/>
      <c r="C140" s="42"/>
      <c r="D140" s="47"/>
      <c r="E140" s="43"/>
      <c r="F140" s="49"/>
      <c r="G140" s="45"/>
      <c r="H140" s="46" t="s">
        <v>47</v>
      </c>
      <c r="I140" s="46">
        <f t="shared" si="28"/>
        <v>0</v>
      </c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5"/>
    </row>
    <row r="141" s="5" customFormat="1" ht="18.95" customHeight="1" spans="1:41">
      <c r="A141" s="33">
        <v>66</v>
      </c>
      <c r="B141" s="34"/>
      <c r="C141" s="35"/>
      <c r="D141" s="36"/>
      <c r="E141" s="37">
        <v>0</v>
      </c>
      <c r="F141" s="38" t="s">
        <v>45</v>
      </c>
      <c r="G141" s="39">
        <f t="shared" si="27"/>
        <v>0</v>
      </c>
      <c r="H141" s="40" t="s">
        <v>46</v>
      </c>
      <c r="I141" s="40">
        <f t="shared" si="28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8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67</v>
      </c>
      <c r="B143" s="34"/>
      <c r="C143" s="35"/>
      <c r="D143" s="36"/>
      <c r="E143" s="37">
        <v>0</v>
      </c>
      <c r="F143" s="38" t="s">
        <v>45</v>
      </c>
      <c r="G143" s="39">
        <f t="shared" ref="G143:G147" si="29">E143+I143-I144</f>
        <v>0</v>
      </c>
      <c r="H143" s="40" t="s">
        <v>46</v>
      </c>
      <c r="I143" s="40">
        <f t="shared" si="28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8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68</v>
      </c>
      <c r="B145" s="34"/>
      <c r="C145" s="35"/>
      <c r="D145" s="36"/>
      <c r="E145" s="37">
        <v>0</v>
      </c>
      <c r="F145" s="38" t="s">
        <v>45</v>
      </c>
      <c r="G145" s="39">
        <f t="shared" si="29"/>
        <v>0</v>
      </c>
      <c r="H145" s="40" t="s">
        <v>46</v>
      </c>
      <c r="I145" s="40">
        <f t="shared" si="28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8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69</v>
      </c>
      <c r="B147" s="34"/>
      <c r="C147" s="35"/>
      <c r="D147" s="36"/>
      <c r="E147" s="37">
        <v>0</v>
      </c>
      <c r="F147" s="38" t="s">
        <v>45</v>
      </c>
      <c r="G147" s="39">
        <f t="shared" si="29"/>
        <v>0</v>
      </c>
      <c r="H147" s="40" t="s">
        <v>46</v>
      </c>
      <c r="I147" s="40">
        <f t="shared" si="28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8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70</v>
      </c>
      <c r="B149" s="34"/>
      <c r="C149" s="35"/>
      <c r="D149" s="36"/>
      <c r="E149" s="37">
        <v>0</v>
      </c>
      <c r="F149" s="38" t="s">
        <v>45</v>
      </c>
      <c r="G149" s="39">
        <f t="shared" ref="G149:G153" si="30">E149+I149-I150</f>
        <v>0</v>
      </c>
      <c r="H149" s="40" t="s">
        <v>46</v>
      </c>
      <c r="I149" s="40">
        <f t="shared" si="28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8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71</v>
      </c>
      <c r="B151" s="34"/>
      <c r="C151" s="35"/>
      <c r="D151" s="36"/>
      <c r="E151" s="37">
        <v>0</v>
      </c>
      <c r="F151" s="38" t="s">
        <v>45</v>
      </c>
      <c r="G151" s="39">
        <f t="shared" si="30"/>
        <v>0</v>
      </c>
      <c r="H151" s="40" t="s">
        <v>46</v>
      </c>
      <c r="I151" s="40">
        <f t="shared" si="28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8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72</v>
      </c>
      <c r="B153" s="34"/>
      <c r="C153" s="35"/>
      <c r="D153" s="36"/>
      <c r="E153" s="37">
        <v>0</v>
      </c>
      <c r="F153" s="38" t="s">
        <v>45</v>
      </c>
      <c r="G153" s="39">
        <f t="shared" si="30"/>
        <v>0</v>
      </c>
      <c r="H153" s="40" t="s">
        <v>46</v>
      </c>
      <c r="I153" s="40">
        <f t="shared" si="28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43"/>
      <c r="F154" s="44"/>
      <c r="G154" s="45"/>
      <c r="H154" s="46" t="s">
        <v>47</v>
      </c>
      <c r="I154" s="46">
        <f t="shared" si="28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5" customFormat="1" ht="18.95" customHeight="1" spans="1:41">
      <c r="A155" s="33">
        <v>73</v>
      </c>
      <c r="B155" s="34"/>
      <c r="C155" s="35"/>
      <c r="D155" s="36"/>
      <c r="E155" s="37">
        <v>0</v>
      </c>
      <c r="F155" s="38" t="s">
        <v>45</v>
      </c>
      <c r="G155" s="39">
        <f t="shared" ref="G155:G159" si="31">E155+I155-I156</f>
        <v>0</v>
      </c>
      <c r="H155" s="40" t="s">
        <v>46</v>
      </c>
      <c r="I155" s="40">
        <f t="shared" si="28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8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5" customFormat="1" ht="18.95" customHeight="1" spans="1:41">
      <c r="A157" s="33">
        <v>74</v>
      </c>
      <c r="B157" s="34"/>
      <c r="C157" s="35"/>
      <c r="D157" s="36"/>
      <c r="E157" s="37">
        <v>0</v>
      </c>
      <c r="F157" s="38" t="s">
        <v>45</v>
      </c>
      <c r="G157" s="39">
        <f t="shared" si="31"/>
        <v>0</v>
      </c>
      <c r="H157" s="40" t="s">
        <v>46</v>
      </c>
      <c r="I157" s="40">
        <f t="shared" si="28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36"/>
      <c r="E158" s="43"/>
      <c r="F158" s="44"/>
      <c r="G158" s="45"/>
      <c r="H158" s="46" t="s">
        <v>47</v>
      </c>
      <c r="I158" s="46">
        <f t="shared" si="28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3" customFormat="1" ht="18.95" customHeight="1" spans="1:41">
      <c r="A159" s="33">
        <v>75</v>
      </c>
      <c r="B159" s="34"/>
      <c r="C159" s="35"/>
      <c r="D159" s="47"/>
      <c r="E159" s="37">
        <v>0</v>
      </c>
      <c r="F159" s="48" t="s">
        <v>45</v>
      </c>
      <c r="G159" s="39">
        <f t="shared" si="31"/>
        <v>0</v>
      </c>
      <c r="H159" s="40" t="s">
        <v>46</v>
      </c>
      <c r="I159" s="40">
        <f t="shared" si="28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7"/>
    </row>
    <row r="160" s="4" customFormat="1" ht="18.95" customHeight="1" spans="1:41">
      <c r="A160" s="41"/>
      <c r="B160" s="34"/>
      <c r="C160" s="42"/>
      <c r="D160" s="47"/>
      <c r="E160" s="43"/>
      <c r="F160" s="49"/>
      <c r="G160" s="45"/>
      <c r="H160" s="46" t="s">
        <v>47</v>
      </c>
      <c r="I160" s="46">
        <f t="shared" si="28"/>
        <v>0</v>
      </c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5"/>
    </row>
    <row r="161" s="3" customFormat="1" ht="18.95" customHeight="1" spans="1:41">
      <c r="A161" s="33">
        <v>76</v>
      </c>
      <c r="B161" s="34"/>
      <c r="C161" s="35"/>
      <c r="D161" s="36"/>
      <c r="E161" s="37"/>
      <c r="F161" s="38" t="s">
        <v>45</v>
      </c>
      <c r="G161" s="39">
        <f t="shared" ref="G161:G165" si="32">E161+I161-I162</f>
        <v>0</v>
      </c>
      <c r="H161" s="40" t="s">
        <v>46</v>
      </c>
      <c r="I161" s="40">
        <f t="shared" si="28"/>
        <v>0</v>
      </c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7"/>
    </row>
    <row r="162" s="4" customFormat="1" ht="18.95" customHeight="1" spans="1:41">
      <c r="A162" s="41"/>
      <c r="B162" s="34"/>
      <c r="C162" s="42"/>
      <c r="D162" s="36"/>
      <c r="E162" s="43"/>
      <c r="F162" s="44"/>
      <c r="G162" s="45"/>
      <c r="H162" s="46" t="s">
        <v>47</v>
      </c>
      <c r="I162" s="46">
        <f t="shared" si="28"/>
        <v>0</v>
      </c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5"/>
    </row>
    <row r="163" s="5" customFormat="1" ht="18.95" customHeight="1" spans="1:41">
      <c r="A163" s="33">
        <v>77</v>
      </c>
      <c r="B163" s="34"/>
      <c r="C163" s="35"/>
      <c r="D163" s="47"/>
      <c r="E163" s="37"/>
      <c r="F163" s="48" t="s">
        <v>45</v>
      </c>
      <c r="G163" s="39">
        <f t="shared" si="32"/>
        <v>0</v>
      </c>
      <c r="H163" s="40" t="s">
        <v>46</v>
      </c>
      <c r="I163" s="40">
        <f t="shared" si="28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8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78</v>
      </c>
      <c r="B165" s="34"/>
      <c r="C165" s="35"/>
      <c r="D165" s="47"/>
      <c r="E165" s="37"/>
      <c r="F165" s="48" t="s">
        <v>45</v>
      </c>
      <c r="G165" s="39">
        <f t="shared" si="32"/>
        <v>0</v>
      </c>
      <c r="H165" s="40" t="s">
        <v>46</v>
      </c>
      <c r="I165" s="40">
        <f t="shared" si="28"/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47"/>
      <c r="E166" s="43"/>
      <c r="F166" s="49"/>
      <c r="G166" s="45"/>
      <c r="H166" s="46" t="s">
        <v>47</v>
      </c>
      <c r="I166" s="46">
        <f t="shared" si="28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5" customFormat="1" ht="18.95" customHeight="1" spans="1:41">
      <c r="A167" s="33">
        <v>79</v>
      </c>
      <c r="B167" s="34"/>
      <c r="C167" s="35"/>
      <c r="D167" s="36"/>
      <c r="E167" s="37"/>
      <c r="F167" s="38" t="s">
        <v>45</v>
      </c>
      <c r="G167" s="39">
        <f t="shared" ref="G167:G171" si="33">E167+I167-I168</f>
        <v>0</v>
      </c>
      <c r="H167" s="40" t="s">
        <v>46</v>
      </c>
      <c r="I167" s="40">
        <f t="shared" si="28"/>
        <v>0</v>
      </c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7"/>
    </row>
    <row r="168" s="6" customFormat="1" ht="18.95" customHeight="1" spans="1:41">
      <c r="A168" s="41"/>
      <c r="B168" s="34"/>
      <c r="C168" s="42"/>
      <c r="D168" s="36"/>
      <c r="E168" s="43"/>
      <c r="F168" s="44"/>
      <c r="G168" s="45"/>
      <c r="H168" s="46" t="s">
        <v>47</v>
      </c>
      <c r="I168" s="46">
        <f t="shared" si="28"/>
        <v>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5"/>
    </row>
    <row r="169" s="3" customFormat="1" ht="18.95" customHeight="1" spans="1:41">
      <c r="A169" s="33">
        <v>80</v>
      </c>
      <c r="B169" s="34"/>
      <c r="C169" s="35"/>
      <c r="D169" s="47"/>
      <c r="E169" s="37"/>
      <c r="F169" s="48" t="s">
        <v>45</v>
      </c>
      <c r="G169" s="39">
        <f t="shared" si="33"/>
        <v>0</v>
      </c>
      <c r="H169" s="40" t="s">
        <v>46</v>
      </c>
      <c r="I169" s="40">
        <f t="shared" si="28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47"/>
      <c r="E170" s="43"/>
      <c r="F170" s="49"/>
      <c r="G170" s="45"/>
      <c r="H170" s="46" t="s">
        <v>47</v>
      </c>
      <c r="I170" s="46">
        <f t="shared" si="28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81</v>
      </c>
      <c r="B171" s="34"/>
      <c r="C171" s="35"/>
      <c r="D171" s="47"/>
      <c r="E171" s="37"/>
      <c r="F171" s="48" t="s">
        <v>45</v>
      </c>
      <c r="G171" s="39">
        <f t="shared" si="33"/>
        <v>0</v>
      </c>
      <c r="H171" s="40" t="s">
        <v>46</v>
      </c>
      <c r="I171" s="40">
        <f t="shared" si="28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47"/>
      <c r="E172" s="43"/>
      <c r="F172" s="49"/>
      <c r="G172" s="45"/>
      <c r="H172" s="46" t="s">
        <v>47</v>
      </c>
      <c r="I172" s="46">
        <f t="shared" si="28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82</v>
      </c>
      <c r="B173" s="34"/>
      <c r="C173" s="35"/>
      <c r="D173" s="50"/>
      <c r="E173" s="37"/>
      <c r="F173" s="48" t="s">
        <v>45</v>
      </c>
      <c r="G173" s="39">
        <f t="shared" ref="G173:G177" si="34">E173+I173-I174</f>
        <v>0</v>
      </c>
      <c r="H173" s="40" t="s">
        <v>46</v>
      </c>
      <c r="I173" s="40">
        <f t="shared" si="28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50"/>
      <c r="E174" s="43"/>
      <c r="F174" s="49"/>
      <c r="G174" s="45"/>
      <c r="H174" s="46" t="s">
        <v>47</v>
      </c>
      <c r="I174" s="46">
        <f t="shared" si="28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83</v>
      </c>
      <c r="B175" s="34"/>
      <c r="C175" s="51"/>
      <c r="D175" s="47"/>
      <c r="E175" s="37"/>
      <c r="F175" s="48" t="s">
        <v>45</v>
      </c>
      <c r="G175" s="39">
        <f t="shared" si="34"/>
        <v>0</v>
      </c>
      <c r="H175" s="40" t="s">
        <v>46</v>
      </c>
      <c r="I175" s="40">
        <f t="shared" si="28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52"/>
      <c r="D176" s="47"/>
      <c r="E176" s="43"/>
      <c r="F176" s="49"/>
      <c r="G176" s="45"/>
      <c r="H176" s="46" t="s">
        <v>47</v>
      </c>
      <c r="I176" s="46">
        <f t="shared" si="28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84</v>
      </c>
      <c r="B177" s="34"/>
      <c r="C177" s="35"/>
      <c r="D177" s="47"/>
      <c r="E177" s="37"/>
      <c r="F177" s="48" t="s">
        <v>45</v>
      </c>
      <c r="G177" s="39">
        <f t="shared" si="34"/>
        <v>0</v>
      </c>
      <c r="H177" s="40" t="s">
        <v>46</v>
      </c>
      <c r="I177" s="40">
        <f t="shared" si="28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8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3" customFormat="1" ht="18.95" customHeight="1" spans="1:41">
      <c r="A179" s="33">
        <v>85</v>
      </c>
      <c r="B179" s="34"/>
      <c r="C179" s="35"/>
      <c r="D179" s="47"/>
      <c r="E179" s="37"/>
      <c r="F179" s="48" t="s">
        <v>45</v>
      </c>
      <c r="G179" s="39">
        <f t="shared" ref="G179:G183" si="35">E179+I179-I180</f>
        <v>0</v>
      </c>
      <c r="H179" s="40" t="s">
        <v>46</v>
      </c>
      <c r="I179" s="40">
        <f t="shared" si="28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7"/>
    </row>
    <row r="180" s="4" customFormat="1" ht="18.95" customHeight="1" spans="1:41">
      <c r="A180" s="41"/>
      <c r="B180" s="34"/>
      <c r="C180" s="42"/>
      <c r="D180" s="47"/>
      <c r="E180" s="43"/>
      <c r="F180" s="49"/>
      <c r="G180" s="45"/>
      <c r="H180" s="46" t="s">
        <v>47</v>
      </c>
      <c r="I180" s="46">
        <f t="shared" si="28"/>
        <v>0</v>
      </c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5"/>
    </row>
    <row r="181" s="3" customFormat="1" ht="18.95" customHeight="1" spans="1:41">
      <c r="A181" s="33">
        <v>86</v>
      </c>
      <c r="B181" s="34"/>
      <c r="C181" s="35"/>
      <c r="D181" s="47"/>
      <c r="E181" s="37">
        <v>0</v>
      </c>
      <c r="F181" s="48" t="s">
        <v>45</v>
      </c>
      <c r="G181" s="39">
        <f t="shared" si="35"/>
        <v>0</v>
      </c>
      <c r="H181" s="40" t="s">
        <v>46</v>
      </c>
      <c r="I181" s="40">
        <f t="shared" si="28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7"/>
    </row>
    <row r="182" s="4" customFormat="1" ht="18.95" customHeight="1" spans="1:41">
      <c r="A182" s="41"/>
      <c r="B182" s="34"/>
      <c r="C182" s="42"/>
      <c r="D182" s="47"/>
      <c r="E182" s="43"/>
      <c r="F182" s="49"/>
      <c r="G182" s="45"/>
      <c r="H182" s="46" t="s">
        <v>47</v>
      </c>
      <c r="I182" s="46">
        <f t="shared" si="28"/>
        <v>0</v>
      </c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5"/>
    </row>
    <row r="183" s="3" customFormat="1" ht="18.95" customHeight="1" spans="1:41">
      <c r="A183" s="33">
        <v>87</v>
      </c>
      <c r="B183" s="34"/>
      <c r="C183" s="35"/>
      <c r="D183" s="47"/>
      <c r="E183" s="37">
        <v>0</v>
      </c>
      <c r="F183" s="48" t="s">
        <v>45</v>
      </c>
      <c r="G183" s="39">
        <f t="shared" si="35"/>
        <v>0</v>
      </c>
      <c r="H183" s="40" t="s">
        <v>46</v>
      </c>
      <c r="I183" s="40">
        <f t="shared" si="28"/>
        <v>0</v>
      </c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7"/>
    </row>
    <row r="184" s="4" customFormat="1" ht="18.95" customHeight="1" spans="1:41">
      <c r="A184" s="41"/>
      <c r="B184" s="34"/>
      <c r="C184" s="42"/>
      <c r="D184" s="47"/>
      <c r="E184" s="43"/>
      <c r="F184" s="49"/>
      <c r="G184" s="45"/>
      <c r="H184" s="46" t="s">
        <v>47</v>
      </c>
      <c r="I184" s="46">
        <f t="shared" si="28"/>
        <v>0</v>
      </c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5"/>
    </row>
    <row r="185" s="5" customFormat="1" ht="18.95" customHeight="1" spans="1:41">
      <c r="A185" s="33">
        <v>88</v>
      </c>
      <c r="B185" s="34"/>
      <c r="C185" s="35"/>
      <c r="D185" s="36"/>
      <c r="E185" s="37">
        <v>0</v>
      </c>
      <c r="F185" s="38" t="s">
        <v>45</v>
      </c>
      <c r="G185" s="39">
        <f t="shared" ref="G185:G189" si="36">E185+I185-I186</f>
        <v>0</v>
      </c>
      <c r="H185" s="40" t="s">
        <v>46</v>
      </c>
      <c r="I185" s="40">
        <f t="shared" si="28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28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89</v>
      </c>
      <c r="B187" s="34"/>
      <c r="C187" s="35"/>
      <c r="D187" s="36"/>
      <c r="E187" s="37">
        <v>0</v>
      </c>
      <c r="F187" s="38" t="s">
        <v>45</v>
      </c>
      <c r="G187" s="39">
        <f t="shared" si="36"/>
        <v>0</v>
      </c>
      <c r="H187" s="40" t="s">
        <v>46</v>
      </c>
      <c r="I187" s="40">
        <f t="shared" si="28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28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90</v>
      </c>
      <c r="B189" s="34"/>
      <c r="C189" s="35"/>
      <c r="D189" s="36"/>
      <c r="E189" s="37">
        <v>0</v>
      </c>
      <c r="F189" s="38" t="s">
        <v>45</v>
      </c>
      <c r="G189" s="39">
        <f t="shared" si="36"/>
        <v>0</v>
      </c>
      <c r="H189" s="40" t="s">
        <v>46</v>
      </c>
      <c r="I189" s="40">
        <f t="shared" si="28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28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91</v>
      </c>
      <c r="B191" s="34"/>
      <c r="C191" s="35"/>
      <c r="D191" s="36"/>
      <c r="E191" s="37">
        <v>0</v>
      </c>
      <c r="F191" s="38" t="s">
        <v>45</v>
      </c>
      <c r="G191" s="39">
        <f t="shared" ref="G191:G195" si="37">E191+I191-I192</f>
        <v>0</v>
      </c>
      <c r="H191" s="40" t="s">
        <v>46</v>
      </c>
      <c r="I191" s="40">
        <f t="shared" si="28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43"/>
      <c r="F192" s="44"/>
      <c r="G192" s="45"/>
      <c r="H192" s="46" t="s">
        <v>47</v>
      </c>
      <c r="I192" s="46">
        <f t="shared" si="28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5" customFormat="1" ht="18.95" customHeight="1" spans="1:41">
      <c r="A193" s="33">
        <v>92</v>
      </c>
      <c r="B193" s="34"/>
      <c r="C193" s="35"/>
      <c r="D193" s="36"/>
      <c r="E193" s="37">
        <v>0</v>
      </c>
      <c r="F193" s="38" t="s">
        <v>45</v>
      </c>
      <c r="G193" s="39">
        <f t="shared" si="37"/>
        <v>0</v>
      </c>
      <c r="H193" s="40" t="s">
        <v>46</v>
      </c>
      <c r="I193" s="40">
        <f t="shared" si="28"/>
        <v>0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7"/>
    </row>
    <row r="194" s="6" customFormat="1" ht="18.95" customHeight="1" spans="1:41">
      <c r="A194" s="41"/>
      <c r="B194" s="34"/>
      <c r="C194" s="42"/>
      <c r="D194" s="36"/>
      <c r="E194" s="43"/>
      <c r="F194" s="44"/>
      <c r="G194" s="45"/>
      <c r="H194" s="46" t="s">
        <v>47</v>
      </c>
      <c r="I194" s="46">
        <f t="shared" si="28"/>
        <v>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5"/>
    </row>
    <row r="195" s="5" customFormat="1" ht="18.95" customHeight="1" spans="1:41">
      <c r="A195" s="33">
        <v>93</v>
      </c>
      <c r="B195" s="34"/>
      <c r="C195" s="35"/>
      <c r="D195" s="36"/>
      <c r="E195" s="37">
        <v>0</v>
      </c>
      <c r="F195" s="38" t="s">
        <v>45</v>
      </c>
      <c r="G195" s="39">
        <f t="shared" si="37"/>
        <v>0</v>
      </c>
      <c r="H195" s="40" t="s">
        <v>46</v>
      </c>
      <c r="I195" s="40">
        <f t="shared" si="28"/>
        <v>0</v>
      </c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7"/>
    </row>
    <row r="196" s="6" customFormat="1" ht="18.95" customHeight="1" spans="1:41">
      <c r="A196" s="41"/>
      <c r="B196" s="34"/>
      <c r="C196" s="42"/>
      <c r="D196" s="36"/>
      <c r="E196" s="43"/>
      <c r="F196" s="44"/>
      <c r="G196" s="45"/>
      <c r="H196" s="46" t="s">
        <v>47</v>
      </c>
      <c r="I196" s="46">
        <f t="shared" si="28"/>
        <v>0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5"/>
    </row>
    <row r="197" s="3" customFormat="1" ht="18" customHeight="1" spans="1:41">
      <c r="A197" s="33">
        <v>94</v>
      </c>
      <c r="B197" s="34"/>
      <c r="C197" s="35"/>
      <c r="D197" s="47"/>
      <c r="E197" s="37">
        <v>0</v>
      </c>
      <c r="F197" s="48" t="s">
        <v>45</v>
      </c>
      <c r="G197" s="39">
        <f t="shared" ref="G197:G201" si="38">E197+I197-I198</f>
        <v>0</v>
      </c>
      <c r="H197" s="40" t="s">
        <v>46</v>
      </c>
      <c r="I197" s="40">
        <f t="shared" si="28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5" customHeight="1" spans="1:41">
      <c r="A198" s="41"/>
      <c r="B198" s="34"/>
      <c r="C198" s="42"/>
      <c r="D198" s="47"/>
      <c r="E198" s="43"/>
      <c r="F198" s="49"/>
      <c r="G198" s="45"/>
      <c r="H198" s="46" t="s">
        <v>47</v>
      </c>
      <c r="I198" s="46">
        <f t="shared" si="28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3" customFormat="1" ht="18.95" customHeight="1" spans="1:41">
      <c r="A199" s="33">
        <v>95</v>
      </c>
      <c r="B199" s="34"/>
      <c r="C199" s="35"/>
      <c r="D199" s="47"/>
      <c r="E199" s="37">
        <v>0</v>
      </c>
      <c r="F199" s="48" t="s">
        <v>45</v>
      </c>
      <c r="G199" s="39">
        <f t="shared" si="38"/>
        <v>0</v>
      </c>
      <c r="H199" s="40" t="s">
        <v>46</v>
      </c>
      <c r="I199" s="40">
        <f t="shared" si="28"/>
        <v>0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7"/>
    </row>
    <row r="200" s="4" customFormat="1" ht="18.95" customHeight="1" spans="1:41">
      <c r="A200" s="41"/>
      <c r="B200" s="34"/>
      <c r="C200" s="42"/>
      <c r="D200" s="47"/>
      <c r="E200" s="43"/>
      <c r="F200" s="49"/>
      <c r="G200" s="45"/>
      <c r="H200" s="46" t="s">
        <v>47</v>
      </c>
      <c r="I200" s="46">
        <f t="shared" si="28"/>
        <v>0</v>
      </c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5"/>
    </row>
    <row r="201" s="3" customFormat="1" ht="18.95" customHeight="1" spans="1:41">
      <c r="A201" s="33">
        <v>96</v>
      </c>
      <c r="B201" s="34"/>
      <c r="C201" s="35"/>
      <c r="D201" s="47"/>
      <c r="E201" s="37">
        <v>0</v>
      </c>
      <c r="F201" s="48" t="s">
        <v>45</v>
      </c>
      <c r="G201" s="39">
        <f t="shared" si="38"/>
        <v>0</v>
      </c>
      <c r="H201" s="40" t="s">
        <v>46</v>
      </c>
      <c r="I201" s="40">
        <f t="shared" si="28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7"/>
    </row>
    <row r="202" s="4" customFormat="1" ht="18.95" customHeight="1" spans="1:41">
      <c r="A202" s="41"/>
      <c r="B202" s="34"/>
      <c r="C202" s="42"/>
      <c r="D202" s="47"/>
      <c r="E202" s="43"/>
      <c r="F202" s="49"/>
      <c r="G202" s="45"/>
      <c r="H202" s="46" t="s">
        <v>47</v>
      </c>
      <c r="I202" s="46">
        <f t="shared" si="28"/>
        <v>0</v>
      </c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5"/>
    </row>
    <row r="203" s="5" customFormat="1" ht="18.95" customHeight="1" spans="1:41">
      <c r="A203" s="33">
        <v>97</v>
      </c>
      <c r="B203" s="34"/>
      <c r="C203" s="35"/>
      <c r="D203" s="36"/>
      <c r="E203" s="37">
        <v>0</v>
      </c>
      <c r="F203" s="38" t="s">
        <v>45</v>
      </c>
      <c r="G203" s="39">
        <f t="shared" ref="G203:G207" si="39">E203+I203-I204</f>
        <v>0</v>
      </c>
      <c r="H203" s="40" t="s">
        <v>46</v>
      </c>
      <c r="I203" s="40">
        <f t="shared" ref="I203:I266" si="40">SUM(J203:AO203)</f>
        <v>0</v>
      </c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7"/>
    </row>
    <row r="204" s="6" customFormat="1" ht="18.95" customHeight="1" spans="1:41">
      <c r="A204" s="41"/>
      <c r="B204" s="34"/>
      <c r="C204" s="42"/>
      <c r="D204" s="36"/>
      <c r="E204" s="43"/>
      <c r="F204" s="44"/>
      <c r="G204" s="45"/>
      <c r="H204" s="46" t="s">
        <v>47</v>
      </c>
      <c r="I204" s="46">
        <f t="shared" si="40"/>
        <v>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5"/>
    </row>
    <row r="205" s="5" customFormat="1" ht="18.95" customHeight="1" spans="1:41">
      <c r="A205" s="33">
        <v>98</v>
      </c>
      <c r="B205" s="34"/>
      <c r="C205" s="35"/>
      <c r="D205" s="36"/>
      <c r="E205" s="37">
        <v>0</v>
      </c>
      <c r="F205" s="38" t="s">
        <v>45</v>
      </c>
      <c r="G205" s="39">
        <f t="shared" si="39"/>
        <v>0</v>
      </c>
      <c r="H205" s="40" t="s">
        <v>46</v>
      </c>
      <c r="I205" s="40">
        <f t="shared" si="40"/>
        <v>0</v>
      </c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7"/>
    </row>
    <row r="206" s="6" customFormat="1" ht="18.95" customHeight="1" spans="1:41">
      <c r="A206" s="41"/>
      <c r="B206" s="34"/>
      <c r="C206" s="42"/>
      <c r="D206" s="36"/>
      <c r="E206" s="43"/>
      <c r="F206" s="44"/>
      <c r="G206" s="45"/>
      <c r="H206" s="46" t="s">
        <v>47</v>
      </c>
      <c r="I206" s="46">
        <f t="shared" si="40"/>
        <v>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5"/>
    </row>
    <row r="207" s="3" customFormat="1" ht="18" customHeight="1" spans="1:41">
      <c r="A207" s="33">
        <v>99</v>
      </c>
      <c r="B207" s="34"/>
      <c r="C207" s="35"/>
      <c r="D207" s="47"/>
      <c r="E207" s="37">
        <v>0</v>
      </c>
      <c r="F207" s="48" t="s">
        <v>45</v>
      </c>
      <c r="G207" s="39">
        <f t="shared" si="39"/>
        <v>0</v>
      </c>
      <c r="H207" s="40" t="s">
        <v>46</v>
      </c>
      <c r="I207" s="40">
        <f t="shared" si="40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40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100</v>
      </c>
      <c r="B209" s="34"/>
      <c r="C209" s="35"/>
      <c r="D209" s="47"/>
      <c r="E209" s="37">
        <v>0</v>
      </c>
      <c r="F209" s="48" t="s">
        <v>45</v>
      </c>
      <c r="G209" s="39">
        <f t="shared" ref="G209:G213" si="41">E209+I209-I210</f>
        <v>0</v>
      </c>
      <c r="H209" s="40" t="s">
        <v>46</v>
      </c>
      <c r="I209" s="40">
        <f t="shared" si="40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40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101</v>
      </c>
      <c r="B211" s="34"/>
      <c r="C211" s="35"/>
      <c r="D211" s="47"/>
      <c r="E211" s="37">
        <v>0</v>
      </c>
      <c r="F211" s="48" t="s">
        <v>45</v>
      </c>
      <c r="G211" s="39">
        <f t="shared" si="41"/>
        <v>0</v>
      </c>
      <c r="H211" s="40" t="s">
        <v>46</v>
      </c>
      <c r="I211" s="40">
        <f t="shared" si="40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40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102</v>
      </c>
      <c r="B213" s="34"/>
      <c r="C213" s="35"/>
      <c r="D213" s="47"/>
      <c r="E213" s="37">
        <v>0</v>
      </c>
      <c r="F213" s="48" t="s">
        <v>45</v>
      </c>
      <c r="G213" s="39">
        <f t="shared" si="41"/>
        <v>0</v>
      </c>
      <c r="H213" s="40" t="s">
        <v>46</v>
      </c>
      <c r="I213" s="40">
        <f t="shared" si="40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43"/>
      <c r="F214" s="49"/>
      <c r="G214" s="45"/>
      <c r="H214" s="46" t="s">
        <v>47</v>
      </c>
      <c r="I214" s="46">
        <f t="shared" si="40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3" customFormat="1" ht="18.95" customHeight="1" spans="1:41">
      <c r="A215" s="33">
        <v>103</v>
      </c>
      <c r="B215" s="34"/>
      <c r="C215" s="35"/>
      <c r="D215" s="47"/>
      <c r="E215" s="37">
        <v>0</v>
      </c>
      <c r="F215" s="48" t="s">
        <v>45</v>
      </c>
      <c r="G215" s="39">
        <f t="shared" ref="G215:G219" si="42">E215+I215-I216</f>
        <v>0</v>
      </c>
      <c r="H215" s="40" t="s">
        <v>46</v>
      </c>
      <c r="I215" s="40">
        <f t="shared" si="40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7"/>
    </row>
    <row r="216" s="4" customFormat="1" ht="18.95" customHeight="1" spans="1:41">
      <c r="A216" s="41"/>
      <c r="B216" s="34"/>
      <c r="C216" s="42"/>
      <c r="D216" s="47"/>
      <c r="E216" s="43"/>
      <c r="F216" s="49"/>
      <c r="G216" s="45"/>
      <c r="H216" s="46" t="s">
        <v>47</v>
      </c>
      <c r="I216" s="46">
        <f t="shared" si="40"/>
        <v>0</v>
      </c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5"/>
    </row>
    <row r="217" s="3" customFormat="1" ht="18.95" customHeight="1" spans="1:41">
      <c r="A217" s="33">
        <v>104</v>
      </c>
      <c r="B217" s="34"/>
      <c r="C217" s="35"/>
      <c r="D217" s="47"/>
      <c r="E217" s="37">
        <v>0</v>
      </c>
      <c r="F217" s="48" t="s">
        <v>45</v>
      </c>
      <c r="G217" s="39">
        <f t="shared" si="42"/>
        <v>0</v>
      </c>
      <c r="H217" s="40" t="s">
        <v>46</v>
      </c>
      <c r="I217" s="40">
        <f t="shared" si="40"/>
        <v>0</v>
      </c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7"/>
    </row>
    <row r="218" s="4" customFormat="1" ht="18.95" customHeight="1" spans="1:41">
      <c r="A218" s="41"/>
      <c r="B218" s="34"/>
      <c r="C218" s="42"/>
      <c r="D218" s="47"/>
      <c r="E218" s="43"/>
      <c r="F218" s="49"/>
      <c r="G218" s="45"/>
      <c r="H218" s="46" t="s">
        <v>47</v>
      </c>
      <c r="I218" s="46">
        <f t="shared" si="40"/>
        <v>0</v>
      </c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5"/>
    </row>
    <row r="219" s="5" customFormat="1" ht="18.95" customHeight="1" spans="1:41">
      <c r="A219" s="33">
        <v>105</v>
      </c>
      <c r="B219" s="34"/>
      <c r="C219" s="35"/>
      <c r="D219" s="36"/>
      <c r="E219" s="37">
        <v>0</v>
      </c>
      <c r="F219" s="38" t="s">
        <v>45</v>
      </c>
      <c r="G219" s="39">
        <f t="shared" si="42"/>
        <v>0</v>
      </c>
      <c r="H219" s="40" t="s">
        <v>46</v>
      </c>
      <c r="I219" s="40">
        <f t="shared" si="40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40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106</v>
      </c>
      <c r="B221" s="34"/>
      <c r="C221" s="35"/>
      <c r="D221" s="36"/>
      <c r="E221" s="37">
        <v>0</v>
      </c>
      <c r="F221" s="38" t="s">
        <v>45</v>
      </c>
      <c r="G221" s="39">
        <f t="shared" ref="G221:G225" si="43">E221+I221-I222</f>
        <v>0</v>
      </c>
      <c r="H221" s="40" t="s">
        <v>46</v>
      </c>
      <c r="I221" s="40">
        <f t="shared" si="40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40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5" customFormat="1" ht="18.95" customHeight="1" spans="1:41">
      <c r="A223" s="33">
        <v>107</v>
      </c>
      <c r="B223" s="34"/>
      <c r="C223" s="35"/>
      <c r="D223" s="36"/>
      <c r="E223" s="37">
        <v>0</v>
      </c>
      <c r="F223" s="38" t="s">
        <v>45</v>
      </c>
      <c r="G223" s="39">
        <f t="shared" si="43"/>
        <v>0</v>
      </c>
      <c r="H223" s="40" t="s">
        <v>46</v>
      </c>
      <c r="I223" s="40">
        <f t="shared" si="40"/>
        <v>0</v>
      </c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7"/>
    </row>
    <row r="224" s="6" customFormat="1" ht="18.95" customHeight="1" spans="1:41">
      <c r="A224" s="41"/>
      <c r="B224" s="34"/>
      <c r="C224" s="42"/>
      <c r="D224" s="36"/>
      <c r="E224" s="43"/>
      <c r="F224" s="44"/>
      <c r="G224" s="45"/>
      <c r="H224" s="46" t="s">
        <v>47</v>
      </c>
      <c r="I224" s="46">
        <f t="shared" si="40"/>
        <v>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5"/>
    </row>
    <row r="225" s="5" customFormat="1" ht="18.95" customHeight="1" spans="1:41">
      <c r="A225" s="33">
        <v>108</v>
      </c>
      <c r="B225" s="34"/>
      <c r="C225" s="35"/>
      <c r="D225" s="36"/>
      <c r="E225" s="37">
        <v>0</v>
      </c>
      <c r="F225" s="38" t="s">
        <v>45</v>
      </c>
      <c r="G225" s="39">
        <f t="shared" si="43"/>
        <v>0</v>
      </c>
      <c r="H225" s="40" t="s">
        <v>46</v>
      </c>
      <c r="I225" s="40">
        <f t="shared" si="40"/>
        <v>0</v>
      </c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7"/>
    </row>
    <row r="226" s="6" customFormat="1" ht="18.95" customHeight="1" spans="1:41">
      <c r="A226" s="41"/>
      <c r="B226" s="34"/>
      <c r="C226" s="42"/>
      <c r="D226" s="36"/>
      <c r="E226" s="43"/>
      <c r="F226" s="44"/>
      <c r="G226" s="45"/>
      <c r="H226" s="46" t="s">
        <v>47</v>
      </c>
      <c r="I226" s="46">
        <f t="shared" si="40"/>
        <v>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5"/>
    </row>
    <row r="227" s="5" customFormat="1" ht="18.95" customHeight="1" spans="1:41">
      <c r="A227" s="33">
        <v>109</v>
      </c>
      <c r="B227" s="34"/>
      <c r="C227" s="35"/>
      <c r="D227" s="36"/>
      <c r="E227" s="37">
        <v>0</v>
      </c>
      <c r="F227" s="38" t="s">
        <v>45</v>
      </c>
      <c r="G227" s="39">
        <f t="shared" ref="G227:G231" si="44">E227+I227-I228</f>
        <v>0</v>
      </c>
      <c r="H227" s="40" t="s">
        <v>46</v>
      </c>
      <c r="I227" s="40">
        <f t="shared" si="40"/>
        <v>0</v>
      </c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7"/>
    </row>
    <row r="228" s="6" customFormat="1" ht="18.95" customHeight="1" spans="1:41">
      <c r="A228" s="41"/>
      <c r="B228" s="34"/>
      <c r="C228" s="42"/>
      <c r="D228" s="36"/>
      <c r="E228" s="43"/>
      <c r="F228" s="44"/>
      <c r="G228" s="45"/>
      <c r="H228" s="46" t="s">
        <v>47</v>
      </c>
      <c r="I228" s="46">
        <f t="shared" si="40"/>
        <v>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5"/>
    </row>
    <row r="229" s="3" customFormat="1" ht="18.95" customHeight="1" spans="1:41">
      <c r="A229" s="33">
        <v>110</v>
      </c>
      <c r="B229" s="34"/>
      <c r="C229" s="35"/>
      <c r="D229" s="47"/>
      <c r="E229" s="37">
        <v>0</v>
      </c>
      <c r="F229" s="48" t="s">
        <v>45</v>
      </c>
      <c r="G229" s="39">
        <f t="shared" si="44"/>
        <v>0</v>
      </c>
      <c r="H229" s="40" t="s">
        <v>46</v>
      </c>
      <c r="I229" s="40">
        <f t="shared" si="40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43"/>
      <c r="F230" s="49"/>
      <c r="G230" s="45"/>
      <c r="H230" s="46" t="s">
        <v>47</v>
      </c>
      <c r="I230" s="46">
        <f t="shared" si="40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3" customFormat="1" ht="18.95" customHeight="1" spans="1:41">
      <c r="A231" s="33">
        <v>111</v>
      </c>
      <c r="B231" s="34"/>
      <c r="C231" s="35"/>
      <c r="D231" s="47"/>
      <c r="E231" s="37">
        <v>0</v>
      </c>
      <c r="F231" s="48" t="s">
        <v>45</v>
      </c>
      <c r="G231" s="39">
        <f t="shared" si="44"/>
        <v>0</v>
      </c>
      <c r="H231" s="40" t="s">
        <v>46</v>
      </c>
      <c r="I231" s="40">
        <f t="shared" si="40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7"/>
    </row>
    <row r="232" s="4" customFormat="1" ht="18.95" customHeight="1" spans="1:41">
      <c r="A232" s="41"/>
      <c r="B232" s="34"/>
      <c r="C232" s="42"/>
      <c r="D232" s="47"/>
      <c r="E232" s="43"/>
      <c r="F232" s="49"/>
      <c r="G232" s="45"/>
      <c r="H232" s="46" t="s">
        <v>47</v>
      </c>
      <c r="I232" s="46">
        <f t="shared" si="40"/>
        <v>0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5"/>
    </row>
    <row r="233" s="3" customFormat="1" ht="18.95" customHeight="1" spans="1:41">
      <c r="A233" s="33">
        <v>112</v>
      </c>
      <c r="B233" s="34"/>
      <c r="C233" s="35"/>
      <c r="D233" s="47"/>
      <c r="E233" s="37">
        <v>0</v>
      </c>
      <c r="F233" s="48" t="s">
        <v>45</v>
      </c>
      <c r="G233" s="39">
        <f t="shared" ref="G233:G237" si="45">E233+I233-I234</f>
        <v>0</v>
      </c>
      <c r="H233" s="40" t="s">
        <v>46</v>
      </c>
      <c r="I233" s="40">
        <f t="shared" si="40"/>
        <v>0</v>
      </c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7"/>
    </row>
    <row r="234" s="4" customFormat="1" ht="18.95" customHeight="1" spans="1:41">
      <c r="A234" s="41"/>
      <c r="B234" s="34"/>
      <c r="C234" s="42"/>
      <c r="D234" s="47"/>
      <c r="E234" s="43"/>
      <c r="F234" s="49"/>
      <c r="G234" s="45"/>
      <c r="H234" s="46" t="s">
        <v>47</v>
      </c>
      <c r="I234" s="46">
        <f t="shared" si="40"/>
        <v>0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5"/>
    </row>
    <row r="235" s="5" customFormat="1" ht="18.95" customHeight="1" spans="1:41">
      <c r="A235" s="33">
        <v>113</v>
      </c>
      <c r="B235" s="34"/>
      <c r="C235" s="35"/>
      <c r="D235" s="36"/>
      <c r="E235" s="37">
        <v>0</v>
      </c>
      <c r="F235" s="38" t="s">
        <v>45</v>
      </c>
      <c r="G235" s="39">
        <f t="shared" si="45"/>
        <v>0</v>
      </c>
      <c r="H235" s="40" t="s">
        <v>46</v>
      </c>
      <c r="I235" s="40">
        <f t="shared" si="40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40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114</v>
      </c>
      <c r="B237" s="34"/>
      <c r="C237" s="35"/>
      <c r="D237" s="36"/>
      <c r="E237" s="37">
        <v>0</v>
      </c>
      <c r="F237" s="38" t="s">
        <v>45</v>
      </c>
      <c r="G237" s="39">
        <f t="shared" si="45"/>
        <v>0</v>
      </c>
      <c r="H237" s="40" t="s">
        <v>46</v>
      </c>
      <c r="I237" s="40">
        <f t="shared" si="40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40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115</v>
      </c>
      <c r="B239" s="34"/>
      <c r="C239" s="35"/>
      <c r="D239" s="36"/>
      <c r="E239" s="37">
        <v>0</v>
      </c>
      <c r="F239" s="38" t="s">
        <v>45</v>
      </c>
      <c r="G239" s="39">
        <f t="shared" ref="G239:G243" si="46">E239+I239-I240</f>
        <v>0</v>
      </c>
      <c r="H239" s="40" t="s">
        <v>46</v>
      </c>
      <c r="I239" s="40">
        <f t="shared" si="40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43"/>
      <c r="F240" s="44"/>
      <c r="G240" s="45"/>
      <c r="H240" s="46" t="s">
        <v>47</v>
      </c>
      <c r="I240" s="46">
        <f t="shared" si="40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5" customFormat="1" ht="18.95" customHeight="1" spans="1:41">
      <c r="A241" s="33">
        <v>116</v>
      </c>
      <c r="B241" s="34"/>
      <c r="C241" s="35"/>
      <c r="D241" s="36"/>
      <c r="E241" s="37">
        <v>0</v>
      </c>
      <c r="F241" s="38" t="s">
        <v>45</v>
      </c>
      <c r="G241" s="39">
        <f t="shared" si="46"/>
        <v>0</v>
      </c>
      <c r="H241" s="40" t="s">
        <v>46</v>
      </c>
      <c r="I241" s="40">
        <f t="shared" si="40"/>
        <v>0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7"/>
    </row>
    <row r="242" s="6" customFormat="1" ht="18.95" customHeight="1" spans="1:41">
      <c r="A242" s="41"/>
      <c r="B242" s="34"/>
      <c r="C242" s="42"/>
      <c r="D242" s="36"/>
      <c r="E242" s="43"/>
      <c r="F242" s="44"/>
      <c r="G242" s="45"/>
      <c r="H242" s="46" t="s">
        <v>47</v>
      </c>
      <c r="I242" s="46">
        <f t="shared" si="40"/>
        <v>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5"/>
    </row>
    <row r="243" s="5" customFormat="1" ht="18.95" customHeight="1" spans="1:41">
      <c r="A243" s="33">
        <v>117</v>
      </c>
      <c r="B243" s="34"/>
      <c r="C243" s="35"/>
      <c r="D243" s="36"/>
      <c r="E243" s="37">
        <v>0</v>
      </c>
      <c r="F243" s="38" t="s">
        <v>45</v>
      </c>
      <c r="G243" s="39">
        <f t="shared" si="46"/>
        <v>0</v>
      </c>
      <c r="H243" s="40" t="s">
        <v>46</v>
      </c>
      <c r="I243" s="40">
        <f t="shared" si="40"/>
        <v>0</v>
      </c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7"/>
    </row>
    <row r="244" s="6" customFormat="1" ht="18.95" customHeight="1" spans="1:41">
      <c r="A244" s="41"/>
      <c r="B244" s="34"/>
      <c r="C244" s="42"/>
      <c r="D244" s="36"/>
      <c r="E244" s="43"/>
      <c r="F244" s="44"/>
      <c r="G244" s="45"/>
      <c r="H244" s="46" t="s">
        <v>47</v>
      </c>
      <c r="I244" s="46">
        <f t="shared" si="40"/>
        <v>0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5"/>
    </row>
    <row r="245" s="3" customFormat="1" ht="18.95" customHeight="1" spans="1:41">
      <c r="A245" s="33">
        <v>118</v>
      </c>
      <c r="B245" s="34"/>
      <c r="C245" s="35"/>
      <c r="D245" s="47"/>
      <c r="E245" s="37">
        <v>0</v>
      </c>
      <c r="F245" s="48" t="s">
        <v>45</v>
      </c>
      <c r="G245" s="39">
        <f t="shared" ref="G245:G249" si="47">E245+I245-I246</f>
        <v>0</v>
      </c>
      <c r="H245" s="40" t="s">
        <v>46</v>
      </c>
      <c r="I245" s="40">
        <f t="shared" si="40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43"/>
      <c r="F246" s="49"/>
      <c r="G246" s="45"/>
      <c r="H246" s="46" t="s">
        <v>47</v>
      </c>
      <c r="I246" s="46">
        <f t="shared" si="40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3" customFormat="1" ht="18.95" customHeight="1" spans="1:41">
      <c r="A247" s="33">
        <v>119</v>
      </c>
      <c r="B247" s="34"/>
      <c r="C247" s="35"/>
      <c r="D247" s="47"/>
      <c r="E247" s="37"/>
      <c r="F247" s="48" t="s">
        <v>45</v>
      </c>
      <c r="G247" s="39">
        <f t="shared" si="47"/>
        <v>0</v>
      </c>
      <c r="H247" s="40" t="s">
        <v>46</v>
      </c>
      <c r="I247" s="40">
        <f t="shared" si="40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7"/>
    </row>
    <row r="248" s="4" customFormat="1" ht="18.95" customHeight="1" spans="1:41">
      <c r="A248" s="41"/>
      <c r="B248" s="34"/>
      <c r="C248" s="42"/>
      <c r="D248" s="47"/>
      <c r="E248" s="43"/>
      <c r="F248" s="49"/>
      <c r="G248" s="45"/>
      <c r="H248" s="46" t="s">
        <v>47</v>
      </c>
      <c r="I248" s="46">
        <f t="shared" si="40"/>
        <v>0</v>
      </c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5"/>
    </row>
    <row r="249" s="3" customFormat="1" ht="18.95" customHeight="1" spans="1:41">
      <c r="A249" s="33">
        <v>120</v>
      </c>
      <c r="B249" s="34"/>
      <c r="C249" s="35"/>
      <c r="D249" s="47"/>
      <c r="E249" s="37">
        <v>0</v>
      </c>
      <c r="F249" s="48" t="s">
        <v>45</v>
      </c>
      <c r="G249" s="39">
        <f t="shared" si="47"/>
        <v>0</v>
      </c>
      <c r="H249" s="40" t="s">
        <v>46</v>
      </c>
      <c r="I249" s="40">
        <f t="shared" si="40"/>
        <v>0</v>
      </c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7"/>
    </row>
    <row r="250" s="4" customFormat="1" ht="18.95" customHeight="1" spans="1:41">
      <c r="A250" s="41"/>
      <c r="B250" s="34"/>
      <c r="C250" s="42"/>
      <c r="D250" s="47"/>
      <c r="E250" s="43"/>
      <c r="F250" s="49"/>
      <c r="G250" s="45"/>
      <c r="H250" s="46" t="s">
        <v>47</v>
      </c>
      <c r="I250" s="46">
        <f t="shared" si="40"/>
        <v>0</v>
      </c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5"/>
    </row>
    <row r="251" s="5" customFormat="1" ht="18.95" customHeight="1" spans="1:41">
      <c r="A251" s="33">
        <v>121</v>
      </c>
      <c r="B251" s="34"/>
      <c r="C251" s="35"/>
      <c r="D251" s="36"/>
      <c r="E251" s="37">
        <v>0</v>
      </c>
      <c r="F251" s="38" t="s">
        <v>45</v>
      </c>
      <c r="G251" s="39">
        <f t="shared" ref="G251:G255" si="48">E251+I251-I252</f>
        <v>0</v>
      </c>
      <c r="H251" s="40" t="s">
        <v>46</v>
      </c>
      <c r="I251" s="40">
        <f t="shared" si="40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40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122</v>
      </c>
      <c r="B253" s="34"/>
      <c r="C253" s="35"/>
      <c r="D253" s="36"/>
      <c r="E253" s="37">
        <v>0</v>
      </c>
      <c r="F253" s="38" t="s">
        <v>45</v>
      </c>
      <c r="G253" s="39">
        <f t="shared" si="48"/>
        <v>0</v>
      </c>
      <c r="H253" s="40" t="s">
        <v>46</v>
      </c>
      <c r="I253" s="40">
        <f t="shared" si="40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40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123</v>
      </c>
      <c r="B255" s="34"/>
      <c r="C255" s="35"/>
      <c r="D255" s="36"/>
      <c r="E255" s="37">
        <v>0</v>
      </c>
      <c r="F255" s="38" t="s">
        <v>45</v>
      </c>
      <c r="G255" s="39">
        <f t="shared" si="48"/>
        <v>0</v>
      </c>
      <c r="H255" s="40" t="s">
        <v>46</v>
      </c>
      <c r="I255" s="40">
        <f t="shared" si="40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40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124</v>
      </c>
      <c r="B257" s="34"/>
      <c r="C257" s="35"/>
      <c r="D257" s="36"/>
      <c r="E257" s="37">
        <v>0</v>
      </c>
      <c r="F257" s="38" t="s">
        <v>45</v>
      </c>
      <c r="G257" s="39">
        <f t="shared" ref="G257:G261" si="49">E257+I257-I258</f>
        <v>0</v>
      </c>
      <c r="H257" s="40" t="s">
        <v>46</v>
      </c>
      <c r="I257" s="40">
        <f t="shared" si="40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40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125</v>
      </c>
      <c r="B259" s="34"/>
      <c r="C259" s="35"/>
      <c r="D259" s="36"/>
      <c r="E259" s="37">
        <v>0</v>
      </c>
      <c r="F259" s="38" t="s">
        <v>45</v>
      </c>
      <c r="G259" s="39">
        <f t="shared" si="49"/>
        <v>0</v>
      </c>
      <c r="H259" s="40" t="s">
        <v>46</v>
      </c>
      <c r="I259" s="40">
        <f t="shared" si="40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40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5" customFormat="1" ht="18.95" customHeight="1" spans="1:41">
      <c r="A261" s="33">
        <v>126</v>
      </c>
      <c r="B261" s="34"/>
      <c r="C261" s="35"/>
      <c r="D261" s="36"/>
      <c r="E261" s="37">
        <v>0</v>
      </c>
      <c r="F261" s="38" t="s">
        <v>45</v>
      </c>
      <c r="G261" s="39">
        <f t="shared" si="49"/>
        <v>0</v>
      </c>
      <c r="H261" s="40" t="s">
        <v>46</v>
      </c>
      <c r="I261" s="40">
        <f t="shared" si="40"/>
        <v>0</v>
      </c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7"/>
    </row>
    <row r="262" s="6" customFormat="1" ht="18.95" customHeight="1" spans="1:41">
      <c r="A262" s="41"/>
      <c r="B262" s="34"/>
      <c r="C262" s="42"/>
      <c r="D262" s="36"/>
      <c r="E262" s="43"/>
      <c r="F262" s="44"/>
      <c r="G262" s="45"/>
      <c r="H262" s="46" t="s">
        <v>47</v>
      </c>
      <c r="I262" s="46">
        <f t="shared" si="40"/>
        <v>0</v>
      </c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5"/>
    </row>
    <row r="263" s="5" customFormat="1" ht="18.95" customHeight="1" spans="1:41">
      <c r="A263" s="33">
        <v>127</v>
      </c>
      <c r="B263" s="34"/>
      <c r="C263" s="35"/>
      <c r="D263" s="36"/>
      <c r="E263" s="37">
        <v>0</v>
      </c>
      <c r="F263" s="38" t="s">
        <v>45</v>
      </c>
      <c r="G263" s="39">
        <f t="shared" ref="G263:G267" si="50">E263+I263-I264</f>
        <v>0</v>
      </c>
      <c r="H263" s="40" t="s">
        <v>46</v>
      </c>
      <c r="I263" s="40">
        <f t="shared" si="40"/>
        <v>0</v>
      </c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7"/>
    </row>
    <row r="264" s="6" customFormat="1" ht="18.95" customHeight="1" spans="1:41">
      <c r="A264" s="41"/>
      <c r="B264" s="34"/>
      <c r="C264" s="42"/>
      <c r="D264" s="36"/>
      <c r="E264" s="43"/>
      <c r="F264" s="44"/>
      <c r="G264" s="45"/>
      <c r="H264" s="46" t="s">
        <v>47</v>
      </c>
      <c r="I264" s="46">
        <f t="shared" si="40"/>
        <v>0</v>
      </c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5"/>
    </row>
    <row r="265" s="5" customFormat="1" ht="18.95" customHeight="1" spans="1:41">
      <c r="A265" s="33">
        <v>128</v>
      </c>
      <c r="B265" s="34"/>
      <c r="C265" s="35"/>
      <c r="D265" s="36"/>
      <c r="E265" s="37">
        <v>0</v>
      </c>
      <c r="F265" s="38" t="s">
        <v>45</v>
      </c>
      <c r="G265" s="39">
        <f t="shared" si="50"/>
        <v>0</v>
      </c>
      <c r="H265" s="40" t="s">
        <v>46</v>
      </c>
      <c r="I265" s="40">
        <f t="shared" si="40"/>
        <v>0</v>
      </c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7"/>
    </row>
    <row r="266" s="6" customFormat="1" ht="18.95" customHeight="1" spans="1:41">
      <c r="A266" s="41"/>
      <c r="B266" s="34"/>
      <c r="C266" s="42"/>
      <c r="D266" s="36"/>
      <c r="E266" s="43"/>
      <c r="F266" s="44"/>
      <c r="G266" s="45"/>
      <c r="H266" s="46" t="s">
        <v>47</v>
      </c>
      <c r="I266" s="46">
        <f t="shared" si="40"/>
        <v>0</v>
      </c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5"/>
    </row>
    <row r="267" s="3" customFormat="1" ht="18.95" customHeight="1" spans="1:41">
      <c r="A267" s="33">
        <v>129</v>
      </c>
      <c r="B267" s="34"/>
      <c r="C267" s="35"/>
      <c r="D267" s="47"/>
      <c r="E267" s="37">
        <v>0</v>
      </c>
      <c r="F267" s="48" t="s">
        <v>45</v>
      </c>
      <c r="G267" s="39">
        <f t="shared" si="50"/>
        <v>0</v>
      </c>
      <c r="H267" s="40" t="s">
        <v>46</v>
      </c>
      <c r="I267" s="40">
        <f t="shared" ref="I267:I330" si="51">SUM(J267:AO267)</f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7"/>
    </row>
    <row r="268" s="4" customFormat="1" ht="18.95" customHeight="1" spans="1:41">
      <c r="A268" s="41"/>
      <c r="B268" s="34"/>
      <c r="C268" s="42"/>
      <c r="D268" s="47"/>
      <c r="E268" s="43"/>
      <c r="F268" s="49"/>
      <c r="G268" s="45"/>
      <c r="H268" s="46" t="s">
        <v>47</v>
      </c>
      <c r="I268" s="46">
        <f t="shared" si="51"/>
        <v>0</v>
      </c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5"/>
    </row>
    <row r="269" s="3" customFormat="1" ht="18.95" customHeight="1" spans="1:41">
      <c r="A269" s="33">
        <v>130</v>
      </c>
      <c r="B269" s="34"/>
      <c r="C269" s="35"/>
      <c r="D269" s="47"/>
      <c r="E269" s="37">
        <v>0</v>
      </c>
      <c r="F269" s="48" t="s">
        <v>45</v>
      </c>
      <c r="G269" s="39">
        <f t="shared" ref="G269:G273" si="52">E269+I269-I270</f>
        <v>0</v>
      </c>
      <c r="H269" s="40" t="s">
        <v>46</v>
      </c>
      <c r="I269" s="40">
        <f t="shared" si="51"/>
        <v>0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7"/>
    </row>
    <row r="270" s="4" customFormat="1" ht="18.95" customHeight="1" spans="1:41">
      <c r="A270" s="41"/>
      <c r="B270" s="34"/>
      <c r="C270" s="42"/>
      <c r="D270" s="47"/>
      <c r="E270" s="43"/>
      <c r="F270" s="49"/>
      <c r="G270" s="45"/>
      <c r="H270" s="46" t="s">
        <v>47</v>
      </c>
      <c r="I270" s="46">
        <f t="shared" si="51"/>
        <v>0</v>
      </c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5"/>
    </row>
    <row r="271" s="3" customFormat="1" ht="18.95" customHeight="1" spans="1:41">
      <c r="A271" s="33">
        <v>131</v>
      </c>
      <c r="B271" s="34"/>
      <c r="C271" s="35"/>
      <c r="D271" s="47"/>
      <c r="E271" s="37">
        <v>0</v>
      </c>
      <c r="F271" s="48" t="s">
        <v>45</v>
      </c>
      <c r="G271" s="39">
        <f t="shared" si="52"/>
        <v>0</v>
      </c>
      <c r="H271" s="40" t="s">
        <v>46</v>
      </c>
      <c r="I271" s="40">
        <f t="shared" si="51"/>
        <v>0</v>
      </c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7"/>
    </row>
    <row r="272" s="4" customFormat="1" ht="18.95" customHeight="1" spans="1:41">
      <c r="A272" s="41"/>
      <c r="B272" s="34"/>
      <c r="C272" s="42"/>
      <c r="D272" s="47"/>
      <c r="E272" s="43"/>
      <c r="F272" s="49"/>
      <c r="G272" s="45"/>
      <c r="H272" s="46" t="s">
        <v>47</v>
      </c>
      <c r="I272" s="46">
        <f t="shared" si="51"/>
        <v>0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5"/>
    </row>
    <row r="273" s="5" customFormat="1" ht="18.95" customHeight="1" spans="1:41">
      <c r="A273" s="33">
        <v>132</v>
      </c>
      <c r="B273" s="34"/>
      <c r="C273" s="35"/>
      <c r="D273" s="36"/>
      <c r="E273" s="37">
        <v>0</v>
      </c>
      <c r="F273" s="38" t="s">
        <v>45</v>
      </c>
      <c r="G273" s="39">
        <f t="shared" si="52"/>
        <v>0</v>
      </c>
      <c r="H273" s="40" t="s">
        <v>46</v>
      </c>
      <c r="I273" s="40">
        <f t="shared" si="51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51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133</v>
      </c>
      <c r="B275" s="34"/>
      <c r="C275" s="35"/>
      <c r="D275" s="36"/>
      <c r="E275" s="37">
        <v>0</v>
      </c>
      <c r="F275" s="38" t="s">
        <v>45</v>
      </c>
      <c r="G275" s="39">
        <f t="shared" ref="G275:G279" si="53">E275+I275-I276</f>
        <v>0</v>
      </c>
      <c r="H275" s="40" t="s">
        <v>46</v>
      </c>
      <c r="I275" s="40">
        <f t="shared" si="51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51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134</v>
      </c>
      <c r="B277" s="34"/>
      <c r="C277" s="35"/>
      <c r="D277" s="36"/>
      <c r="E277" s="37">
        <v>0</v>
      </c>
      <c r="F277" s="38" t="s">
        <v>45</v>
      </c>
      <c r="G277" s="39">
        <f t="shared" si="53"/>
        <v>0</v>
      </c>
      <c r="H277" s="40" t="s">
        <v>46</v>
      </c>
      <c r="I277" s="40">
        <f t="shared" si="51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51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135</v>
      </c>
      <c r="B279" s="34"/>
      <c r="C279" s="35"/>
      <c r="D279" s="36"/>
      <c r="E279" s="37">
        <v>0</v>
      </c>
      <c r="F279" s="38" t="s">
        <v>45</v>
      </c>
      <c r="G279" s="39">
        <f t="shared" si="53"/>
        <v>0</v>
      </c>
      <c r="H279" s="40" t="s">
        <v>46</v>
      </c>
      <c r="I279" s="40">
        <f t="shared" si="51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43"/>
      <c r="F280" s="44"/>
      <c r="G280" s="45"/>
      <c r="H280" s="46" t="s">
        <v>47</v>
      </c>
      <c r="I280" s="46">
        <f t="shared" si="51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5" customFormat="1" ht="18.95" customHeight="1" spans="1:41">
      <c r="A281" s="33">
        <v>136</v>
      </c>
      <c r="B281" s="34"/>
      <c r="C281" s="35"/>
      <c r="D281" s="36"/>
      <c r="E281" s="37">
        <v>0</v>
      </c>
      <c r="F281" s="38" t="s">
        <v>45</v>
      </c>
      <c r="G281" s="39">
        <f t="shared" ref="G281:G285" si="54">E281+I281-I282</f>
        <v>0</v>
      </c>
      <c r="H281" s="40" t="s">
        <v>46</v>
      </c>
      <c r="I281" s="40">
        <f t="shared" si="51"/>
        <v>0</v>
      </c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7"/>
    </row>
    <row r="282" s="6" customFormat="1" ht="18.95" customHeight="1" spans="1:41">
      <c r="A282" s="41"/>
      <c r="B282" s="34"/>
      <c r="C282" s="42"/>
      <c r="D282" s="36"/>
      <c r="E282" s="43"/>
      <c r="F282" s="44"/>
      <c r="G282" s="45"/>
      <c r="H282" s="46" t="s">
        <v>47</v>
      </c>
      <c r="I282" s="46">
        <f t="shared" si="51"/>
        <v>0</v>
      </c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5"/>
    </row>
    <row r="283" s="5" customFormat="1" ht="18.95" customHeight="1" spans="1:41">
      <c r="A283" s="33">
        <v>137</v>
      </c>
      <c r="B283" s="34"/>
      <c r="C283" s="35"/>
      <c r="D283" s="36"/>
      <c r="E283" s="37">
        <v>0</v>
      </c>
      <c r="F283" s="38" t="s">
        <v>45</v>
      </c>
      <c r="G283" s="39">
        <f t="shared" si="54"/>
        <v>0</v>
      </c>
      <c r="H283" s="40" t="s">
        <v>46</v>
      </c>
      <c r="I283" s="40">
        <f t="shared" si="51"/>
        <v>0</v>
      </c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7"/>
    </row>
    <row r="284" s="6" customFormat="1" ht="18.95" customHeight="1" spans="1:41">
      <c r="A284" s="41"/>
      <c r="B284" s="34"/>
      <c r="C284" s="42"/>
      <c r="D284" s="36"/>
      <c r="E284" s="43"/>
      <c r="F284" s="44"/>
      <c r="G284" s="45"/>
      <c r="H284" s="46" t="s">
        <v>47</v>
      </c>
      <c r="I284" s="46">
        <f t="shared" si="51"/>
        <v>0</v>
      </c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5"/>
    </row>
    <row r="285" s="3" customFormat="1" ht="18.95" customHeight="1" spans="1:41">
      <c r="A285" s="33">
        <v>138</v>
      </c>
      <c r="B285" s="34"/>
      <c r="C285" s="35"/>
      <c r="D285" s="47"/>
      <c r="E285" s="37">
        <v>0</v>
      </c>
      <c r="F285" s="48" t="s">
        <v>45</v>
      </c>
      <c r="G285" s="39">
        <f t="shared" si="54"/>
        <v>0</v>
      </c>
      <c r="H285" s="40" t="s">
        <v>46</v>
      </c>
      <c r="I285" s="40">
        <f t="shared" si="51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43"/>
      <c r="F286" s="49"/>
      <c r="G286" s="45"/>
      <c r="H286" s="46" t="s">
        <v>47</v>
      </c>
      <c r="I286" s="46">
        <f t="shared" si="51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3" customFormat="1" ht="18.95" customHeight="1" spans="1:41">
      <c r="A287" s="33">
        <v>139</v>
      </c>
      <c r="B287" s="34"/>
      <c r="C287" s="35"/>
      <c r="D287" s="47"/>
      <c r="E287" s="37">
        <v>0</v>
      </c>
      <c r="F287" s="48" t="s">
        <v>45</v>
      </c>
      <c r="G287" s="39">
        <f t="shared" ref="G287:G291" si="55">E287+I287-I288</f>
        <v>0</v>
      </c>
      <c r="H287" s="40" t="s">
        <v>46</v>
      </c>
      <c r="I287" s="40">
        <f t="shared" si="51"/>
        <v>0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7"/>
    </row>
    <row r="288" s="4" customFormat="1" ht="18.95" customHeight="1" spans="1:41">
      <c r="A288" s="41"/>
      <c r="B288" s="34"/>
      <c r="C288" s="42"/>
      <c r="D288" s="47"/>
      <c r="E288" s="43"/>
      <c r="F288" s="49"/>
      <c r="G288" s="45"/>
      <c r="H288" s="46" t="s">
        <v>47</v>
      </c>
      <c r="I288" s="46">
        <f t="shared" si="51"/>
        <v>0</v>
      </c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5"/>
    </row>
    <row r="289" s="3" customFormat="1" ht="18.95" customHeight="1" spans="1:41">
      <c r="A289" s="33">
        <v>140</v>
      </c>
      <c r="B289" s="34"/>
      <c r="C289" s="35"/>
      <c r="D289" s="47"/>
      <c r="E289" s="37">
        <v>0</v>
      </c>
      <c r="F289" s="48" t="s">
        <v>45</v>
      </c>
      <c r="G289" s="39">
        <f t="shared" si="55"/>
        <v>0</v>
      </c>
      <c r="H289" s="40" t="s">
        <v>46</v>
      </c>
      <c r="I289" s="40">
        <f t="shared" si="51"/>
        <v>0</v>
      </c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7"/>
    </row>
    <row r="290" s="4" customFormat="1" ht="18.95" customHeight="1" spans="1:41">
      <c r="A290" s="41"/>
      <c r="B290" s="34"/>
      <c r="C290" s="42"/>
      <c r="D290" s="47"/>
      <c r="E290" s="43"/>
      <c r="F290" s="49"/>
      <c r="G290" s="45"/>
      <c r="H290" s="46" t="s">
        <v>47</v>
      </c>
      <c r="I290" s="46">
        <f t="shared" si="51"/>
        <v>0</v>
      </c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5"/>
    </row>
    <row r="291" s="5" customFormat="1" ht="18.95" customHeight="1" spans="1:41">
      <c r="A291" s="33">
        <v>141</v>
      </c>
      <c r="B291" s="34"/>
      <c r="C291" s="35"/>
      <c r="D291" s="36"/>
      <c r="E291" s="37">
        <v>0</v>
      </c>
      <c r="F291" s="38" t="s">
        <v>45</v>
      </c>
      <c r="G291" s="39">
        <f t="shared" si="55"/>
        <v>0</v>
      </c>
      <c r="H291" s="40" t="s">
        <v>46</v>
      </c>
      <c r="I291" s="40">
        <f t="shared" si="51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51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142</v>
      </c>
      <c r="B293" s="34"/>
      <c r="C293" s="35"/>
      <c r="D293" s="36"/>
      <c r="E293" s="37">
        <v>0</v>
      </c>
      <c r="F293" s="38" t="s">
        <v>45</v>
      </c>
      <c r="G293" s="39">
        <f t="shared" ref="G293:G297" si="56">E293+I293-I294</f>
        <v>0</v>
      </c>
      <c r="H293" s="40" t="s">
        <v>46</v>
      </c>
      <c r="I293" s="40">
        <f t="shared" si="51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51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143</v>
      </c>
      <c r="B295" s="34"/>
      <c r="C295" s="35"/>
      <c r="D295" s="36"/>
      <c r="E295" s="37">
        <v>0</v>
      </c>
      <c r="F295" s="38" t="s">
        <v>45</v>
      </c>
      <c r="G295" s="39">
        <f t="shared" si="56"/>
        <v>0</v>
      </c>
      <c r="H295" s="40" t="s">
        <v>46</v>
      </c>
      <c r="I295" s="40">
        <f t="shared" si="51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51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144</v>
      </c>
      <c r="B297" s="34"/>
      <c r="C297" s="35"/>
      <c r="D297" s="36"/>
      <c r="E297" s="37">
        <v>0</v>
      </c>
      <c r="F297" s="38" t="s">
        <v>45</v>
      </c>
      <c r="G297" s="39">
        <f t="shared" si="56"/>
        <v>0</v>
      </c>
      <c r="H297" s="40" t="s">
        <v>46</v>
      </c>
      <c r="I297" s="40">
        <f t="shared" si="51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51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145</v>
      </c>
      <c r="B299" s="34"/>
      <c r="C299" s="35"/>
      <c r="D299" s="36"/>
      <c r="E299" s="37">
        <v>0</v>
      </c>
      <c r="F299" s="38" t="s">
        <v>45</v>
      </c>
      <c r="G299" s="39">
        <f t="shared" ref="G299:G303" si="57">E299+I299-I300</f>
        <v>0</v>
      </c>
      <c r="H299" s="40" t="s">
        <v>46</v>
      </c>
      <c r="I299" s="40">
        <f t="shared" si="51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51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146</v>
      </c>
      <c r="B301" s="34"/>
      <c r="C301" s="35"/>
      <c r="D301" s="36"/>
      <c r="E301" s="37">
        <v>0</v>
      </c>
      <c r="F301" s="38" t="s">
        <v>45</v>
      </c>
      <c r="G301" s="39">
        <f t="shared" si="57"/>
        <v>0</v>
      </c>
      <c r="H301" s="40" t="s">
        <v>46</v>
      </c>
      <c r="I301" s="40">
        <f t="shared" si="51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51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5" customFormat="1" ht="18.95" customHeight="1" spans="1:41">
      <c r="A303" s="33">
        <v>147</v>
      </c>
      <c r="B303" s="34"/>
      <c r="C303" s="35"/>
      <c r="D303" s="36"/>
      <c r="E303" s="37">
        <v>0</v>
      </c>
      <c r="F303" s="38" t="s">
        <v>45</v>
      </c>
      <c r="G303" s="39">
        <f t="shared" si="57"/>
        <v>0</v>
      </c>
      <c r="H303" s="40" t="s">
        <v>46</v>
      </c>
      <c r="I303" s="40">
        <f t="shared" si="51"/>
        <v>0</v>
      </c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7"/>
    </row>
    <row r="304" s="6" customFormat="1" ht="18.95" customHeight="1" spans="1:41">
      <c r="A304" s="41"/>
      <c r="B304" s="34"/>
      <c r="C304" s="42"/>
      <c r="D304" s="36"/>
      <c r="E304" s="43"/>
      <c r="F304" s="44"/>
      <c r="G304" s="45"/>
      <c r="H304" s="46" t="s">
        <v>47</v>
      </c>
      <c r="I304" s="46">
        <f t="shared" si="51"/>
        <v>0</v>
      </c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5"/>
    </row>
    <row r="305" s="5" customFormat="1" ht="18.95" customHeight="1" spans="1:41">
      <c r="A305" s="33">
        <v>148</v>
      </c>
      <c r="B305" s="34"/>
      <c r="C305" s="35"/>
      <c r="D305" s="36"/>
      <c r="E305" s="37">
        <v>0</v>
      </c>
      <c r="F305" s="38" t="s">
        <v>45</v>
      </c>
      <c r="G305" s="39">
        <f t="shared" ref="G305:G309" si="58">E305+I305-I306</f>
        <v>0</v>
      </c>
      <c r="H305" s="40" t="s">
        <v>46</v>
      </c>
      <c r="I305" s="40">
        <f t="shared" si="51"/>
        <v>0</v>
      </c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7"/>
    </row>
    <row r="306" s="6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51"/>
        <v>0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5"/>
    </row>
    <row r="307" s="5" customFormat="1" ht="18.95" customHeight="1" spans="1:41">
      <c r="A307" s="33">
        <v>149</v>
      </c>
      <c r="B307" s="34"/>
      <c r="C307" s="35"/>
      <c r="D307" s="36"/>
      <c r="E307" s="37">
        <v>0</v>
      </c>
      <c r="F307" s="38" t="s">
        <v>45</v>
      </c>
      <c r="G307" s="39">
        <f t="shared" si="58"/>
        <v>0</v>
      </c>
      <c r="H307" s="40" t="s">
        <v>46</v>
      </c>
      <c r="I307" s="40">
        <f t="shared" si="51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36"/>
      <c r="E308" s="43"/>
      <c r="F308" s="44"/>
      <c r="G308" s="45"/>
      <c r="H308" s="46" t="s">
        <v>47</v>
      </c>
      <c r="I308" s="46">
        <f t="shared" si="51"/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3" customFormat="1" ht="18.95" customHeight="1" spans="1:41">
      <c r="A309" s="33">
        <v>150</v>
      </c>
      <c r="B309" s="34"/>
      <c r="C309" s="35"/>
      <c r="D309" s="47"/>
      <c r="E309" s="37">
        <v>0</v>
      </c>
      <c r="F309" s="48" t="s">
        <v>45</v>
      </c>
      <c r="G309" s="39">
        <f t="shared" si="58"/>
        <v>0</v>
      </c>
      <c r="H309" s="40" t="s">
        <v>46</v>
      </c>
      <c r="I309" s="40">
        <f t="shared" si="51"/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7"/>
    </row>
    <row r="310" s="4" customFormat="1" ht="18.95" customHeight="1" spans="1:41">
      <c r="A310" s="41"/>
      <c r="B310" s="34"/>
      <c r="C310" s="42"/>
      <c r="D310" s="47"/>
      <c r="E310" s="43"/>
      <c r="F310" s="49"/>
      <c r="G310" s="45"/>
      <c r="H310" s="46" t="s">
        <v>47</v>
      </c>
      <c r="I310" s="46">
        <f t="shared" si="51"/>
        <v>0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5"/>
    </row>
    <row r="311" s="3" customFormat="1" ht="18.95" customHeight="1" spans="1:41">
      <c r="A311" s="33">
        <v>151</v>
      </c>
      <c r="B311" s="34"/>
      <c r="C311" s="35"/>
      <c r="D311" s="36"/>
      <c r="E311" s="37"/>
      <c r="F311" s="38" t="s">
        <v>45</v>
      </c>
      <c r="G311" s="39">
        <f t="shared" ref="G311:G315" si="59">E311+I311-I312</f>
        <v>0</v>
      </c>
      <c r="H311" s="40" t="s">
        <v>46</v>
      </c>
      <c r="I311" s="40">
        <f t="shared" si="51"/>
        <v>0</v>
      </c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7"/>
    </row>
    <row r="312" s="4" customFormat="1" ht="18.95" customHeight="1" spans="1:41">
      <c r="A312" s="41"/>
      <c r="B312" s="34"/>
      <c r="C312" s="42"/>
      <c r="D312" s="36"/>
      <c r="E312" s="43"/>
      <c r="F312" s="44"/>
      <c r="G312" s="45"/>
      <c r="H312" s="46" t="s">
        <v>47</v>
      </c>
      <c r="I312" s="46">
        <f t="shared" si="51"/>
        <v>0</v>
      </c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5"/>
    </row>
    <row r="313" s="5" customFormat="1" ht="18.95" customHeight="1" spans="1:41">
      <c r="A313" s="33">
        <v>152</v>
      </c>
      <c r="B313" s="34"/>
      <c r="C313" s="35"/>
      <c r="D313" s="47"/>
      <c r="E313" s="37"/>
      <c r="F313" s="48" t="s">
        <v>45</v>
      </c>
      <c r="G313" s="39">
        <f t="shared" si="59"/>
        <v>0</v>
      </c>
      <c r="H313" s="40" t="s">
        <v>46</v>
      </c>
      <c r="I313" s="40">
        <f t="shared" si="51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51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5" customFormat="1" ht="18.95" customHeight="1" spans="1:41">
      <c r="A315" s="33">
        <v>153</v>
      </c>
      <c r="B315" s="34"/>
      <c r="C315" s="35"/>
      <c r="D315" s="47"/>
      <c r="E315" s="37"/>
      <c r="F315" s="48" t="s">
        <v>45</v>
      </c>
      <c r="G315" s="39">
        <f t="shared" si="59"/>
        <v>0</v>
      </c>
      <c r="H315" s="40" t="s">
        <v>46</v>
      </c>
      <c r="I315" s="40">
        <f t="shared" si="51"/>
        <v>0</v>
      </c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7"/>
    </row>
    <row r="316" s="6" customFormat="1" ht="18.95" customHeight="1" spans="1:41">
      <c r="A316" s="41"/>
      <c r="B316" s="34"/>
      <c r="C316" s="42"/>
      <c r="D316" s="47"/>
      <c r="E316" s="43"/>
      <c r="F316" s="49"/>
      <c r="G316" s="45"/>
      <c r="H316" s="46" t="s">
        <v>47</v>
      </c>
      <c r="I316" s="46">
        <f t="shared" si="51"/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5"/>
    </row>
    <row r="317" s="5" customFormat="1" ht="18.95" customHeight="1" spans="1:41">
      <c r="A317" s="33">
        <v>154</v>
      </c>
      <c r="B317" s="34"/>
      <c r="C317" s="35"/>
      <c r="D317" s="36"/>
      <c r="E317" s="37"/>
      <c r="F317" s="38" t="s">
        <v>45</v>
      </c>
      <c r="G317" s="39">
        <f t="shared" ref="G317:G321" si="60">E317+I317-I318</f>
        <v>0</v>
      </c>
      <c r="H317" s="40" t="s">
        <v>46</v>
      </c>
      <c r="I317" s="40">
        <f t="shared" si="51"/>
        <v>0</v>
      </c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7"/>
    </row>
    <row r="318" s="6" customFormat="1" ht="18.95" customHeight="1" spans="1:41">
      <c r="A318" s="41"/>
      <c r="B318" s="34"/>
      <c r="C318" s="42"/>
      <c r="D318" s="36"/>
      <c r="E318" s="43"/>
      <c r="F318" s="44"/>
      <c r="G318" s="45"/>
      <c r="H318" s="46" t="s">
        <v>47</v>
      </c>
      <c r="I318" s="46">
        <f t="shared" si="51"/>
        <v>0</v>
      </c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5"/>
    </row>
    <row r="319" s="3" customFormat="1" ht="18.95" customHeight="1" spans="1:41">
      <c r="A319" s="33">
        <v>155</v>
      </c>
      <c r="B319" s="34"/>
      <c r="C319" s="35"/>
      <c r="D319" s="47"/>
      <c r="E319" s="37"/>
      <c r="F319" s="48" t="s">
        <v>45</v>
      </c>
      <c r="G319" s="39">
        <f t="shared" si="60"/>
        <v>0</v>
      </c>
      <c r="H319" s="40" t="s">
        <v>46</v>
      </c>
      <c r="I319" s="40">
        <f t="shared" si="51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42"/>
      <c r="D320" s="47"/>
      <c r="E320" s="43"/>
      <c r="F320" s="49"/>
      <c r="G320" s="45"/>
      <c r="H320" s="46" t="s">
        <v>47</v>
      </c>
      <c r="I320" s="46">
        <f t="shared" si="51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156</v>
      </c>
      <c r="B321" s="34"/>
      <c r="C321" s="35"/>
      <c r="D321" s="47"/>
      <c r="E321" s="37"/>
      <c r="F321" s="48" t="s">
        <v>45</v>
      </c>
      <c r="G321" s="39">
        <f t="shared" si="60"/>
        <v>0</v>
      </c>
      <c r="H321" s="40" t="s">
        <v>46</v>
      </c>
      <c r="I321" s="40">
        <f t="shared" si="51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47"/>
      <c r="E322" s="43"/>
      <c r="F322" s="49"/>
      <c r="G322" s="45"/>
      <c r="H322" s="46" t="s">
        <v>47</v>
      </c>
      <c r="I322" s="46">
        <f t="shared" si="51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157</v>
      </c>
      <c r="B323" s="34"/>
      <c r="C323" s="35"/>
      <c r="D323" s="50"/>
      <c r="E323" s="37"/>
      <c r="F323" s="48" t="s">
        <v>45</v>
      </c>
      <c r="G323" s="39">
        <f t="shared" ref="G323:G327" si="61">E323+I323-I324</f>
        <v>0</v>
      </c>
      <c r="H323" s="40" t="s">
        <v>46</v>
      </c>
      <c r="I323" s="40">
        <f t="shared" si="51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50"/>
      <c r="E324" s="43"/>
      <c r="F324" s="49"/>
      <c r="G324" s="45"/>
      <c r="H324" s="46" t="s">
        <v>47</v>
      </c>
      <c r="I324" s="46">
        <f t="shared" si="51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158</v>
      </c>
      <c r="B325" s="34"/>
      <c r="C325" s="51"/>
      <c r="D325" s="47"/>
      <c r="E325" s="37"/>
      <c r="F325" s="48" t="s">
        <v>45</v>
      </c>
      <c r="G325" s="39">
        <f t="shared" si="61"/>
        <v>0</v>
      </c>
      <c r="H325" s="40" t="s">
        <v>46</v>
      </c>
      <c r="I325" s="40">
        <f t="shared" si="51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52"/>
      <c r="D326" s="47"/>
      <c r="E326" s="43"/>
      <c r="F326" s="49"/>
      <c r="G326" s="45"/>
      <c r="H326" s="46" t="s">
        <v>47</v>
      </c>
      <c r="I326" s="46">
        <f t="shared" si="51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159</v>
      </c>
      <c r="B327" s="34"/>
      <c r="C327" s="35"/>
      <c r="D327" s="47"/>
      <c r="E327" s="37"/>
      <c r="F327" s="48" t="s">
        <v>45</v>
      </c>
      <c r="G327" s="39">
        <f t="shared" si="61"/>
        <v>0</v>
      </c>
      <c r="H327" s="40" t="s">
        <v>46</v>
      </c>
      <c r="I327" s="40">
        <f t="shared" si="51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51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3" customFormat="1" ht="18.95" customHeight="1" spans="1:41">
      <c r="A329" s="33">
        <v>160</v>
      </c>
      <c r="B329" s="34"/>
      <c r="C329" s="35"/>
      <c r="D329" s="47"/>
      <c r="E329" s="37"/>
      <c r="F329" s="48" t="s">
        <v>45</v>
      </c>
      <c r="G329" s="39">
        <f t="shared" ref="G329:G333" si="62">E329+I329-I330</f>
        <v>0</v>
      </c>
      <c r="H329" s="40" t="s">
        <v>46</v>
      </c>
      <c r="I329" s="40">
        <f t="shared" si="51"/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7"/>
    </row>
    <row r="330" s="4" customFormat="1" ht="18.95" customHeight="1" spans="1:41">
      <c r="A330" s="41"/>
      <c r="B330" s="34"/>
      <c r="C330" s="42"/>
      <c r="D330" s="47"/>
      <c r="E330" s="43"/>
      <c r="F330" s="49"/>
      <c r="G330" s="45"/>
      <c r="H330" s="46" t="s">
        <v>47</v>
      </c>
      <c r="I330" s="46">
        <f t="shared" si="51"/>
        <v>0</v>
      </c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5"/>
    </row>
    <row r="331" s="3" customFormat="1" ht="18.95" customHeight="1" spans="1:41">
      <c r="A331" s="33">
        <v>161</v>
      </c>
      <c r="B331" s="34"/>
      <c r="C331" s="35"/>
      <c r="D331" s="47"/>
      <c r="E331" s="37">
        <v>0</v>
      </c>
      <c r="F331" s="48" t="s">
        <v>45</v>
      </c>
      <c r="G331" s="39">
        <f t="shared" si="62"/>
        <v>0</v>
      </c>
      <c r="H331" s="40" t="s">
        <v>46</v>
      </c>
      <c r="I331" s="40">
        <f t="shared" ref="I331:I380" si="63">SUM(J331:AO331)</f>
        <v>0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7"/>
    </row>
    <row r="332" s="4" customFormat="1" ht="18.95" customHeight="1" spans="1:41">
      <c r="A332" s="41"/>
      <c r="B332" s="34"/>
      <c r="C332" s="42"/>
      <c r="D332" s="47"/>
      <c r="E332" s="43"/>
      <c r="F332" s="49"/>
      <c r="G332" s="45"/>
      <c r="H332" s="46" t="s">
        <v>47</v>
      </c>
      <c r="I332" s="46">
        <f t="shared" si="63"/>
        <v>0</v>
      </c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5"/>
    </row>
    <row r="333" s="3" customFormat="1" ht="18.95" customHeight="1" spans="1:41">
      <c r="A333" s="33">
        <v>162</v>
      </c>
      <c r="B333" s="34"/>
      <c r="C333" s="35"/>
      <c r="D333" s="47"/>
      <c r="E333" s="37">
        <v>0</v>
      </c>
      <c r="F333" s="48" t="s">
        <v>45</v>
      </c>
      <c r="G333" s="39">
        <f t="shared" si="62"/>
        <v>0</v>
      </c>
      <c r="H333" s="40" t="s">
        <v>46</v>
      </c>
      <c r="I333" s="40">
        <f t="shared" si="63"/>
        <v>0</v>
      </c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7"/>
    </row>
    <row r="334" s="4" customFormat="1" ht="18.95" customHeight="1" spans="1:41">
      <c r="A334" s="41"/>
      <c r="B334" s="34"/>
      <c r="C334" s="42"/>
      <c r="D334" s="47"/>
      <c r="E334" s="43"/>
      <c r="F334" s="49"/>
      <c r="G334" s="45"/>
      <c r="H334" s="46" t="s">
        <v>47</v>
      </c>
      <c r="I334" s="46">
        <f t="shared" si="63"/>
        <v>0</v>
      </c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5"/>
    </row>
    <row r="335" s="5" customFormat="1" ht="18.95" customHeight="1" spans="1:41">
      <c r="A335" s="33">
        <v>163</v>
      </c>
      <c r="B335" s="34"/>
      <c r="C335" s="35"/>
      <c r="D335" s="36"/>
      <c r="E335" s="37">
        <v>0</v>
      </c>
      <c r="F335" s="38" t="s">
        <v>45</v>
      </c>
      <c r="G335" s="39">
        <f t="shared" ref="G335:G339" si="64">E335+I335-I336</f>
        <v>0</v>
      </c>
      <c r="H335" s="40" t="s">
        <v>46</v>
      </c>
      <c r="I335" s="40">
        <f t="shared" si="63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63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164</v>
      </c>
      <c r="B337" s="34"/>
      <c r="C337" s="35"/>
      <c r="D337" s="36"/>
      <c r="E337" s="37">
        <v>0</v>
      </c>
      <c r="F337" s="38" t="s">
        <v>45</v>
      </c>
      <c r="G337" s="39">
        <f t="shared" si="64"/>
        <v>0</v>
      </c>
      <c r="H337" s="40" t="s">
        <v>46</v>
      </c>
      <c r="I337" s="40">
        <f t="shared" si="63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63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165</v>
      </c>
      <c r="B339" s="34"/>
      <c r="C339" s="35"/>
      <c r="D339" s="36"/>
      <c r="E339" s="37">
        <v>0</v>
      </c>
      <c r="F339" s="38" t="s">
        <v>45</v>
      </c>
      <c r="G339" s="39">
        <f t="shared" si="64"/>
        <v>0</v>
      </c>
      <c r="H339" s="40" t="s">
        <v>46</v>
      </c>
      <c r="I339" s="40">
        <f t="shared" si="63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63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5" customFormat="1" ht="18.95" customHeight="1" spans="1:41">
      <c r="A341" s="33">
        <v>166</v>
      </c>
      <c r="B341" s="34"/>
      <c r="C341" s="35"/>
      <c r="D341" s="36"/>
      <c r="E341" s="37">
        <v>0</v>
      </c>
      <c r="F341" s="38" t="s">
        <v>45</v>
      </c>
      <c r="G341" s="39">
        <f t="shared" ref="G341:G345" si="65">E341+I341-I342</f>
        <v>0</v>
      </c>
      <c r="H341" s="40" t="s">
        <v>46</v>
      </c>
      <c r="I341" s="40">
        <f t="shared" si="63"/>
        <v>0</v>
      </c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7"/>
    </row>
    <row r="342" s="6" customFormat="1" ht="18.95" customHeight="1" spans="1:41">
      <c r="A342" s="41"/>
      <c r="B342" s="34"/>
      <c r="C342" s="42"/>
      <c r="D342" s="36"/>
      <c r="E342" s="43"/>
      <c r="F342" s="44"/>
      <c r="G342" s="45"/>
      <c r="H342" s="46" t="s">
        <v>47</v>
      </c>
      <c r="I342" s="46">
        <f t="shared" si="63"/>
        <v>0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5"/>
    </row>
    <row r="343" s="5" customFormat="1" ht="18.95" customHeight="1" spans="1:41">
      <c r="A343" s="33">
        <v>167</v>
      </c>
      <c r="B343" s="34"/>
      <c r="C343" s="35"/>
      <c r="D343" s="36"/>
      <c r="E343" s="37">
        <v>0</v>
      </c>
      <c r="F343" s="38" t="s">
        <v>45</v>
      </c>
      <c r="G343" s="39">
        <f t="shared" si="65"/>
        <v>0</v>
      </c>
      <c r="H343" s="40" t="s">
        <v>46</v>
      </c>
      <c r="I343" s="40">
        <f t="shared" si="63"/>
        <v>0</v>
      </c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7"/>
    </row>
    <row r="344" s="6" customFormat="1" ht="18.95" customHeight="1" spans="1:41">
      <c r="A344" s="41"/>
      <c r="B344" s="34"/>
      <c r="C344" s="42"/>
      <c r="D344" s="36"/>
      <c r="E344" s="43"/>
      <c r="F344" s="44"/>
      <c r="G344" s="45"/>
      <c r="H344" s="46" t="s">
        <v>47</v>
      </c>
      <c r="I344" s="46">
        <f t="shared" si="63"/>
        <v>0</v>
      </c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5"/>
    </row>
    <row r="345" s="5" customFormat="1" ht="18.95" customHeight="1" spans="1:41">
      <c r="A345" s="33">
        <v>168</v>
      </c>
      <c r="B345" s="34"/>
      <c r="C345" s="35"/>
      <c r="D345" s="36"/>
      <c r="E345" s="37">
        <v>0</v>
      </c>
      <c r="F345" s="38" t="s">
        <v>45</v>
      </c>
      <c r="G345" s="39">
        <f t="shared" si="65"/>
        <v>0</v>
      </c>
      <c r="H345" s="40" t="s">
        <v>46</v>
      </c>
      <c r="I345" s="40">
        <f t="shared" si="63"/>
        <v>0</v>
      </c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7"/>
    </row>
    <row r="346" s="6" customFormat="1" ht="18.95" customHeight="1" spans="1:41">
      <c r="A346" s="41"/>
      <c r="B346" s="34"/>
      <c r="C346" s="42"/>
      <c r="D346" s="36"/>
      <c r="E346" s="43"/>
      <c r="F346" s="44"/>
      <c r="G346" s="45"/>
      <c r="H346" s="46" t="s">
        <v>47</v>
      </c>
      <c r="I346" s="46">
        <f t="shared" si="63"/>
        <v>0</v>
      </c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5"/>
    </row>
    <row r="347" s="3" customFormat="1" ht="18" customHeight="1" spans="1:41">
      <c r="A347" s="33">
        <v>169</v>
      </c>
      <c r="B347" s="34"/>
      <c r="C347" s="35"/>
      <c r="D347" s="47"/>
      <c r="E347" s="37">
        <v>0</v>
      </c>
      <c r="F347" s="48" t="s">
        <v>45</v>
      </c>
      <c r="G347" s="39">
        <f t="shared" ref="G347:G351" si="66">E347+I347-I348</f>
        <v>0</v>
      </c>
      <c r="H347" s="40" t="s">
        <v>46</v>
      </c>
      <c r="I347" s="40">
        <f t="shared" si="63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5" customHeight="1" spans="1:41">
      <c r="A348" s="41"/>
      <c r="B348" s="34"/>
      <c r="C348" s="42"/>
      <c r="D348" s="47"/>
      <c r="E348" s="43"/>
      <c r="F348" s="49"/>
      <c r="G348" s="45"/>
      <c r="H348" s="46" t="s">
        <v>47</v>
      </c>
      <c r="I348" s="46">
        <f t="shared" si="63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3" customFormat="1" ht="18.95" customHeight="1" spans="1:41">
      <c r="A349" s="33">
        <v>170</v>
      </c>
      <c r="B349" s="34"/>
      <c r="C349" s="35"/>
      <c r="D349" s="47"/>
      <c r="E349" s="37">
        <v>0</v>
      </c>
      <c r="F349" s="48" t="s">
        <v>45</v>
      </c>
      <c r="G349" s="39">
        <f t="shared" si="66"/>
        <v>0</v>
      </c>
      <c r="H349" s="40" t="s">
        <v>46</v>
      </c>
      <c r="I349" s="40">
        <f t="shared" si="63"/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7"/>
    </row>
    <row r="350" s="4" customFormat="1" ht="18.95" customHeight="1" spans="1:41">
      <c r="A350" s="41"/>
      <c r="B350" s="34"/>
      <c r="C350" s="42"/>
      <c r="D350" s="47"/>
      <c r="E350" s="43"/>
      <c r="F350" s="49"/>
      <c r="G350" s="45"/>
      <c r="H350" s="46" t="s">
        <v>47</v>
      </c>
      <c r="I350" s="46">
        <f t="shared" si="63"/>
        <v>0</v>
      </c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5"/>
    </row>
    <row r="351" s="3" customFormat="1" ht="18.95" customHeight="1" spans="1:41">
      <c r="A351" s="33">
        <v>171</v>
      </c>
      <c r="B351" s="34"/>
      <c r="C351" s="35"/>
      <c r="D351" s="47"/>
      <c r="E351" s="37">
        <v>0</v>
      </c>
      <c r="F351" s="48" t="s">
        <v>45</v>
      </c>
      <c r="G351" s="39">
        <f t="shared" si="66"/>
        <v>0</v>
      </c>
      <c r="H351" s="40" t="s">
        <v>46</v>
      </c>
      <c r="I351" s="40">
        <f t="shared" si="63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7"/>
    </row>
    <row r="352" s="4" customFormat="1" ht="18.95" customHeight="1" spans="1:41">
      <c r="A352" s="41"/>
      <c r="B352" s="34"/>
      <c r="C352" s="42"/>
      <c r="D352" s="47"/>
      <c r="E352" s="43"/>
      <c r="F352" s="49"/>
      <c r="G352" s="45"/>
      <c r="H352" s="46" t="s">
        <v>47</v>
      </c>
      <c r="I352" s="46">
        <f t="shared" si="63"/>
        <v>0</v>
      </c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5"/>
    </row>
    <row r="353" s="5" customFormat="1" ht="18.95" customHeight="1" spans="1:41">
      <c r="A353" s="33">
        <v>172</v>
      </c>
      <c r="B353" s="34"/>
      <c r="C353" s="35"/>
      <c r="D353" s="36"/>
      <c r="E353" s="37">
        <v>0</v>
      </c>
      <c r="F353" s="38" t="s">
        <v>45</v>
      </c>
      <c r="G353" s="39">
        <f t="shared" ref="G353:G357" si="67">E353+I353-I354</f>
        <v>0</v>
      </c>
      <c r="H353" s="40" t="s">
        <v>46</v>
      </c>
      <c r="I353" s="40">
        <f t="shared" si="63"/>
        <v>0</v>
      </c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7"/>
    </row>
    <row r="354" s="6" customFormat="1" ht="18.95" customHeight="1" spans="1:41">
      <c r="A354" s="41"/>
      <c r="B354" s="34"/>
      <c r="C354" s="42"/>
      <c r="D354" s="36"/>
      <c r="E354" s="43"/>
      <c r="F354" s="44"/>
      <c r="G354" s="45"/>
      <c r="H354" s="46" t="s">
        <v>47</v>
      </c>
      <c r="I354" s="46">
        <f t="shared" si="63"/>
        <v>0</v>
      </c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5"/>
    </row>
    <row r="355" s="5" customFormat="1" ht="18.95" customHeight="1" spans="1:41">
      <c r="A355" s="33">
        <v>173</v>
      </c>
      <c r="B355" s="34"/>
      <c r="C355" s="35"/>
      <c r="D355" s="36"/>
      <c r="E355" s="37">
        <v>0</v>
      </c>
      <c r="F355" s="38" t="s">
        <v>45</v>
      </c>
      <c r="G355" s="39">
        <f t="shared" si="67"/>
        <v>0</v>
      </c>
      <c r="H355" s="40" t="s">
        <v>46</v>
      </c>
      <c r="I355" s="40">
        <f t="shared" si="63"/>
        <v>0</v>
      </c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7"/>
    </row>
    <row r="356" s="6" customFormat="1" ht="18.95" customHeight="1" spans="1:41">
      <c r="A356" s="41"/>
      <c r="B356" s="34"/>
      <c r="C356" s="42"/>
      <c r="D356" s="36"/>
      <c r="E356" s="43"/>
      <c r="F356" s="44"/>
      <c r="G356" s="45"/>
      <c r="H356" s="46" t="s">
        <v>47</v>
      </c>
      <c r="I356" s="46">
        <f t="shared" si="63"/>
        <v>0</v>
      </c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5"/>
    </row>
    <row r="357" s="3" customFormat="1" ht="18" customHeight="1" spans="1:41">
      <c r="A357" s="33">
        <v>174</v>
      </c>
      <c r="B357" s="34"/>
      <c r="C357" s="35"/>
      <c r="D357" s="47"/>
      <c r="E357" s="37">
        <v>0</v>
      </c>
      <c r="F357" s="48" t="s">
        <v>45</v>
      </c>
      <c r="G357" s="39">
        <f t="shared" si="67"/>
        <v>0</v>
      </c>
      <c r="H357" s="40" t="s">
        <v>46</v>
      </c>
      <c r="I357" s="40">
        <f t="shared" si="63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63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175</v>
      </c>
      <c r="B359" s="34"/>
      <c r="C359" s="35"/>
      <c r="D359" s="47"/>
      <c r="E359" s="37">
        <v>0</v>
      </c>
      <c r="F359" s="48" t="s">
        <v>45</v>
      </c>
      <c r="G359" s="39">
        <f t="shared" ref="G359:G363" si="68">E359+I359-I360</f>
        <v>0</v>
      </c>
      <c r="H359" s="40" t="s">
        <v>46</v>
      </c>
      <c r="I359" s="40">
        <f t="shared" si="63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63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176</v>
      </c>
      <c r="B361" s="34"/>
      <c r="C361" s="35"/>
      <c r="D361" s="47"/>
      <c r="E361" s="37">
        <v>0</v>
      </c>
      <c r="F361" s="48" t="s">
        <v>45</v>
      </c>
      <c r="G361" s="39">
        <f t="shared" si="68"/>
        <v>0</v>
      </c>
      <c r="H361" s="40" t="s">
        <v>46</v>
      </c>
      <c r="I361" s="40">
        <f t="shared" si="63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3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177</v>
      </c>
      <c r="B363" s="34"/>
      <c r="C363" s="35"/>
      <c r="D363" s="47"/>
      <c r="E363" s="37">
        <v>0</v>
      </c>
      <c r="F363" s="48" t="s">
        <v>45</v>
      </c>
      <c r="G363" s="39">
        <f t="shared" si="68"/>
        <v>0</v>
      </c>
      <c r="H363" s="40" t="s">
        <v>46</v>
      </c>
      <c r="I363" s="40">
        <f t="shared" si="63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43"/>
      <c r="F364" s="49"/>
      <c r="G364" s="45"/>
      <c r="H364" s="46" t="s">
        <v>47</v>
      </c>
      <c r="I364" s="46">
        <f t="shared" si="63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3" customFormat="1" ht="18.95" customHeight="1" spans="1:41">
      <c r="A365" s="33">
        <v>178</v>
      </c>
      <c r="B365" s="34"/>
      <c r="C365" s="35"/>
      <c r="D365" s="47"/>
      <c r="E365" s="37">
        <v>0</v>
      </c>
      <c r="F365" s="48" t="s">
        <v>45</v>
      </c>
      <c r="G365" s="39">
        <f t="shared" ref="G365:G369" si="69">E365+I365-I366</f>
        <v>0</v>
      </c>
      <c r="H365" s="40" t="s">
        <v>46</v>
      </c>
      <c r="I365" s="40">
        <f t="shared" si="63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7"/>
    </row>
    <row r="366" s="4" customFormat="1" ht="18.95" customHeight="1" spans="1:41">
      <c r="A366" s="41"/>
      <c r="B366" s="34"/>
      <c r="C366" s="42"/>
      <c r="D366" s="47"/>
      <c r="E366" s="43"/>
      <c r="F366" s="49"/>
      <c r="G366" s="45"/>
      <c r="H366" s="46" t="s">
        <v>47</v>
      </c>
      <c r="I366" s="46">
        <f t="shared" si="63"/>
        <v>0</v>
      </c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5"/>
    </row>
    <row r="367" s="3" customFormat="1" ht="18.95" customHeight="1" spans="1:41">
      <c r="A367" s="33">
        <v>179</v>
      </c>
      <c r="B367" s="34"/>
      <c r="C367" s="35"/>
      <c r="D367" s="47"/>
      <c r="E367" s="37">
        <v>0</v>
      </c>
      <c r="F367" s="48" t="s">
        <v>45</v>
      </c>
      <c r="G367" s="39">
        <f t="shared" si="69"/>
        <v>0</v>
      </c>
      <c r="H367" s="40" t="s">
        <v>46</v>
      </c>
      <c r="I367" s="40">
        <f t="shared" si="63"/>
        <v>0</v>
      </c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7"/>
    </row>
    <row r="368" s="4" customFormat="1" ht="18.95" customHeight="1" spans="1:41">
      <c r="A368" s="41"/>
      <c r="B368" s="34"/>
      <c r="C368" s="42"/>
      <c r="D368" s="47"/>
      <c r="E368" s="43"/>
      <c r="F368" s="49"/>
      <c r="G368" s="45"/>
      <c r="H368" s="46" t="s">
        <v>47</v>
      </c>
      <c r="I368" s="46">
        <f t="shared" si="63"/>
        <v>0</v>
      </c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5"/>
    </row>
    <row r="369" s="5" customFormat="1" ht="18.95" customHeight="1" spans="1:41">
      <c r="A369" s="33">
        <v>180</v>
      </c>
      <c r="B369" s="34"/>
      <c r="C369" s="35"/>
      <c r="D369" s="36"/>
      <c r="E369" s="37">
        <v>0</v>
      </c>
      <c r="F369" s="38" t="s">
        <v>45</v>
      </c>
      <c r="G369" s="39">
        <f t="shared" si="69"/>
        <v>0</v>
      </c>
      <c r="H369" s="40" t="s">
        <v>46</v>
      </c>
      <c r="I369" s="40">
        <f t="shared" si="63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3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181</v>
      </c>
      <c r="B371" s="34"/>
      <c r="C371" s="35"/>
      <c r="D371" s="36"/>
      <c r="E371" s="37">
        <v>0</v>
      </c>
      <c r="F371" s="38" t="s">
        <v>45</v>
      </c>
      <c r="G371" s="39">
        <f t="shared" ref="G371:G375" si="70">E371+I371-I372</f>
        <v>0</v>
      </c>
      <c r="H371" s="40" t="s">
        <v>46</v>
      </c>
      <c r="I371" s="40">
        <f t="shared" si="63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si="63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5" customFormat="1" ht="18.95" customHeight="1" spans="1:41">
      <c r="A373" s="33">
        <v>182</v>
      </c>
      <c r="B373" s="34"/>
      <c r="C373" s="35"/>
      <c r="D373" s="36"/>
      <c r="E373" s="37">
        <v>0</v>
      </c>
      <c r="F373" s="38" t="s">
        <v>45</v>
      </c>
      <c r="G373" s="39">
        <f t="shared" si="70"/>
        <v>0</v>
      </c>
      <c r="H373" s="40" t="s">
        <v>46</v>
      </c>
      <c r="I373" s="40">
        <f t="shared" si="63"/>
        <v>0</v>
      </c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7"/>
    </row>
    <row r="374" s="6" customFormat="1" ht="18.95" customHeight="1" spans="1:41">
      <c r="A374" s="41"/>
      <c r="B374" s="34"/>
      <c r="C374" s="42"/>
      <c r="D374" s="36"/>
      <c r="E374" s="43"/>
      <c r="F374" s="44"/>
      <c r="G374" s="45"/>
      <c r="H374" s="46" t="s">
        <v>47</v>
      </c>
      <c r="I374" s="46">
        <f t="shared" si="63"/>
        <v>0</v>
      </c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5"/>
    </row>
    <row r="375" s="5" customFormat="1" ht="18.95" customHeight="1" spans="1:41">
      <c r="A375" s="33">
        <v>183</v>
      </c>
      <c r="B375" s="34"/>
      <c r="C375" s="35"/>
      <c r="D375" s="36"/>
      <c r="E375" s="37">
        <v>0</v>
      </c>
      <c r="F375" s="38" t="s">
        <v>45</v>
      </c>
      <c r="G375" s="39">
        <f t="shared" si="70"/>
        <v>0</v>
      </c>
      <c r="H375" s="40" t="s">
        <v>46</v>
      </c>
      <c r="I375" s="40">
        <f t="shared" si="63"/>
        <v>0</v>
      </c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7"/>
    </row>
    <row r="376" s="6" customFormat="1" ht="18.95" customHeight="1" spans="1:41">
      <c r="A376" s="41"/>
      <c r="B376" s="34"/>
      <c r="C376" s="42"/>
      <c r="D376" s="36"/>
      <c r="E376" s="43"/>
      <c r="F376" s="44"/>
      <c r="G376" s="45"/>
      <c r="H376" s="46" t="s">
        <v>47</v>
      </c>
      <c r="I376" s="46">
        <f t="shared" si="63"/>
        <v>0</v>
      </c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5"/>
    </row>
    <row r="377" s="5" customFormat="1" ht="18.95" customHeight="1" spans="1:41">
      <c r="A377" s="33">
        <v>184</v>
      </c>
      <c r="B377" s="34"/>
      <c r="C377" s="35"/>
      <c r="D377" s="36"/>
      <c r="E377" s="37">
        <v>0</v>
      </c>
      <c r="F377" s="38" t="s">
        <v>45</v>
      </c>
      <c r="G377" s="39">
        <f>E377+I377-I378</f>
        <v>0</v>
      </c>
      <c r="H377" s="40" t="s">
        <v>46</v>
      </c>
      <c r="I377" s="40">
        <f t="shared" si="63"/>
        <v>0</v>
      </c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7"/>
    </row>
    <row r="378" s="6" customFormat="1" ht="18.95" customHeight="1" spans="1:41">
      <c r="A378" s="41"/>
      <c r="B378" s="34"/>
      <c r="C378" s="42"/>
      <c r="D378" s="36"/>
      <c r="E378" s="43"/>
      <c r="F378" s="44"/>
      <c r="G378" s="45"/>
      <c r="H378" s="46" t="s">
        <v>47</v>
      </c>
      <c r="I378" s="46">
        <f t="shared" si="63"/>
        <v>0</v>
      </c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5"/>
    </row>
    <row r="379" s="3" customFormat="1" ht="18.95" customHeight="1" spans="1:41">
      <c r="A379" s="33">
        <v>185</v>
      </c>
      <c r="B379" s="34"/>
      <c r="C379" s="35"/>
      <c r="D379" s="47"/>
      <c r="E379" s="37"/>
      <c r="F379" s="48" t="s">
        <v>45</v>
      </c>
      <c r="G379" s="39">
        <f>E379+I379-I380</f>
        <v>0</v>
      </c>
      <c r="H379" s="40" t="s">
        <v>46</v>
      </c>
      <c r="I379" s="40">
        <f t="shared" si="63"/>
        <v>0</v>
      </c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7"/>
    </row>
    <row r="380" s="4" customFormat="1" ht="18.95" customHeight="1" spans="1:41">
      <c r="A380" s="41"/>
      <c r="B380" s="34"/>
      <c r="C380" s="42"/>
      <c r="D380" s="47"/>
      <c r="E380" s="43"/>
      <c r="F380" s="49"/>
      <c r="G380" s="45"/>
      <c r="H380" s="46" t="s">
        <v>47</v>
      </c>
      <c r="I380" s="46">
        <f t="shared" si="63"/>
        <v>0</v>
      </c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5"/>
    </row>
  </sheetData>
  <autoFilter ref="A4:AN380">
    <extLst/>
  </autoFilter>
  <mergeCells count="1322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</mergeCells>
  <conditionalFormatting sqref="G11:G12">
    <cfRule type="cellIs" dxfId="0" priority="3" operator="greaterThan">
      <formula>#REF!</formula>
    </cfRule>
  </conditionalFormatting>
  <conditionalFormatting sqref="G17:G18">
    <cfRule type="cellIs" dxfId="0" priority="63" operator="greaterThan">
      <formula>#REF!</formula>
    </cfRule>
  </conditionalFormatting>
  <conditionalFormatting sqref="G19:G20">
    <cfRule type="cellIs" dxfId="0" priority="2" operator="greaterThan">
      <formula>#REF!</formula>
    </cfRule>
  </conditionalFormatting>
  <conditionalFormatting sqref="G21:G22">
    <cfRule type="cellIs" dxfId="0" priority="1" operator="greaterThan">
      <formula>#REF!</formula>
    </cfRule>
  </conditionalFormatting>
  <conditionalFormatting sqref="G27:G28">
    <cfRule type="cellIs" dxfId="0" priority="64" operator="greaterThan">
      <formula>#REF!</formula>
    </cfRule>
  </conditionalFormatting>
  <conditionalFormatting sqref="G35:G36">
    <cfRule type="cellIs" dxfId="0" priority="67" operator="greaterThan">
      <formula>#REF!</formula>
    </cfRule>
  </conditionalFormatting>
  <conditionalFormatting sqref="G37:G38">
    <cfRule type="cellIs" dxfId="0" priority="65" operator="greaterThan">
      <formula>#REF!</formula>
    </cfRule>
  </conditionalFormatting>
  <conditionalFormatting sqref="G53:G62">
    <cfRule type="cellIs" dxfId="0" priority="62" operator="greaterThan">
      <formula>#REF!</formula>
    </cfRule>
  </conditionalFormatting>
  <conditionalFormatting sqref="G69:G70">
    <cfRule type="cellIs" dxfId="0" priority="60" operator="greaterThan">
      <formula>#REF!</formula>
    </cfRule>
  </conditionalFormatting>
  <conditionalFormatting sqref="G71:G72">
    <cfRule type="cellIs" dxfId="0" priority="59" operator="greaterThan">
      <formula>#REF!</formula>
    </cfRule>
  </conditionalFormatting>
  <conditionalFormatting sqref="G85:G86">
    <cfRule type="cellIs" dxfId="0" priority="57" operator="greaterThan">
      <formula>#REF!</formula>
    </cfRule>
  </conditionalFormatting>
  <conditionalFormatting sqref="G87:G88">
    <cfRule type="cellIs" dxfId="0" priority="56" operator="greaterThan">
      <formula>#REF!</formula>
    </cfRule>
  </conditionalFormatting>
  <conditionalFormatting sqref="G101:G102">
    <cfRule type="cellIs" dxfId="0" priority="54" operator="greaterThan">
      <formula>#REF!</formula>
    </cfRule>
  </conditionalFormatting>
  <conditionalFormatting sqref="G103:G104">
    <cfRule type="cellIs" dxfId="0" priority="53" operator="greaterThan">
      <formula>#REF!</formula>
    </cfRule>
  </conditionalFormatting>
  <conditionalFormatting sqref="G111:G116">
    <cfRule type="cellIs" dxfId="0" priority="52" operator="greaterThan">
      <formula>#REF!</formula>
    </cfRule>
  </conditionalFormatting>
  <conditionalFormatting sqref="G123:G124">
    <cfRule type="cellIs" dxfId="0" priority="50" operator="greaterThan">
      <formula>#REF!</formula>
    </cfRule>
  </conditionalFormatting>
  <conditionalFormatting sqref="G125:G126">
    <cfRule type="cellIs" dxfId="0" priority="49" operator="greaterThan">
      <formula>#REF!</formula>
    </cfRule>
  </conditionalFormatting>
  <conditionalFormatting sqref="G133:G134">
    <cfRule type="cellIs" dxfId="0" priority="48" operator="greaterThan">
      <formula>#REF!</formula>
    </cfRule>
  </conditionalFormatting>
  <conditionalFormatting sqref="G141:G142">
    <cfRule type="cellIs" dxfId="0" priority="46" operator="greaterThan">
      <formula>#REF!</formula>
    </cfRule>
  </conditionalFormatting>
  <conditionalFormatting sqref="G143:G144">
    <cfRule type="cellIs" dxfId="0" priority="45" operator="greaterThan">
      <formula>#REF!</formula>
    </cfRule>
  </conditionalFormatting>
  <conditionalFormatting sqref="G151:G152">
    <cfRule type="cellIs" dxfId="0" priority="44" operator="greaterThan">
      <formula>#REF!</formula>
    </cfRule>
  </conditionalFormatting>
  <conditionalFormatting sqref="G153:G158">
    <cfRule type="cellIs" dxfId="0" priority="43" operator="greaterThan">
      <formula>#REF!</formula>
    </cfRule>
  </conditionalFormatting>
  <conditionalFormatting sqref="G159:G160">
    <cfRule type="cellIs" dxfId="0" priority="42" operator="greaterThan">
      <formula>#REF!</formula>
    </cfRule>
  </conditionalFormatting>
  <conditionalFormatting sqref="G161:G170">
    <cfRule type="cellIs" dxfId="0" priority="39" operator="greaterThan">
      <formula>#REF!</formula>
    </cfRule>
  </conditionalFormatting>
  <conditionalFormatting sqref="G171:G172">
    <cfRule type="cellIs" dxfId="0" priority="36" operator="greaterThan">
      <formula>#REF!</formula>
    </cfRule>
  </conditionalFormatting>
  <conditionalFormatting sqref="G177:G178">
    <cfRule type="cellIs" dxfId="0" priority="37" operator="greaterThan">
      <formula>#REF!</formula>
    </cfRule>
  </conditionalFormatting>
  <conditionalFormatting sqref="G185:G186">
    <cfRule type="cellIs" dxfId="0" priority="40" operator="greaterThan">
      <formula>#REF!</formula>
    </cfRule>
  </conditionalFormatting>
  <conditionalFormatting sqref="G187:G188">
    <cfRule type="cellIs" dxfId="0" priority="38" operator="greaterThan">
      <formula>#REF!</formula>
    </cfRule>
  </conditionalFormatting>
  <conditionalFormatting sqref="G203:G212">
    <cfRule type="cellIs" dxfId="0" priority="35" operator="greaterThan">
      <formula>#REF!</formula>
    </cfRule>
  </conditionalFormatting>
  <conditionalFormatting sqref="G219:G220">
    <cfRule type="cellIs" dxfId="0" priority="33" operator="greaterThan">
      <formula>#REF!</formula>
    </cfRule>
  </conditionalFormatting>
  <conditionalFormatting sqref="G221:G222">
    <cfRule type="cellIs" dxfId="0" priority="32" operator="greaterThan">
      <formula>#REF!</formula>
    </cfRule>
  </conditionalFormatting>
  <conditionalFormatting sqref="G235:G236">
    <cfRule type="cellIs" dxfId="0" priority="30" operator="greaterThan">
      <formula>#REF!</formula>
    </cfRule>
  </conditionalFormatting>
  <conditionalFormatting sqref="G237:G238">
    <cfRule type="cellIs" dxfId="0" priority="29" operator="greaterThan">
      <formula>#REF!</formula>
    </cfRule>
  </conditionalFormatting>
  <conditionalFormatting sqref="G251:G252">
    <cfRule type="cellIs" dxfId="0" priority="27" operator="greaterThan">
      <formula>#REF!</formula>
    </cfRule>
  </conditionalFormatting>
  <conditionalFormatting sqref="G253:G254">
    <cfRule type="cellIs" dxfId="0" priority="26" operator="greaterThan">
      <formula>#REF!</formula>
    </cfRule>
  </conditionalFormatting>
  <conditionalFormatting sqref="G261:G266">
    <cfRule type="cellIs" dxfId="0" priority="25" operator="greaterThan">
      <formula>#REF!</formula>
    </cfRule>
  </conditionalFormatting>
  <conditionalFormatting sqref="G273:G274">
    <cfRule type="cellIs" dxfId="0" priority="23" operator="greaterThan">
      <formula>#REF!</formula>
    </cfRule>
  </conditionalFormatting>
  <conditionalFormatting sqref="G275:G276">
    <cfRule type="cellIs" dxfId="0" priority="22" operator="greaterThan">
      <formula>#REF!</formula>
    </cfRule>
  </conditionalFormatting>
  <conditionalFormatting sqref="G283:G284">
    <cfRule type="cellIs" dxfId="0" priority="21" operator="greaterThan">
      <formula>#REF!</formula>
    </cfRule>
  </conditionalFormatting>
  <conditionalFormatting sqref="G291:G292">
    <cfRule type="cellIs" dxfId="0" priority="19" operator="greaterThan">
      <formula>#REF!</formula>
    </cfRule>
  </conditionalFormatting>
  <conditionalFormatting sqref="G293:G294">
    <cfRule type="cellIs" dxfId="0" priority="18" operator="greaterThan">
      <formula>#REF!</formula>
    </cfRule>
  </conditionalFormatting>
  <conditionalFormatting sqref="G301:G302">
    <cfRule type="cellIs" dxfId="0" priority="17" operator="greaterThan">
      <formula>#REF!</formula>
    </cfRule>
  </conditionalFormatting>
  <conditionalFormatting sqref="G303:G308">
    <cfRule type="cellIs" dxfId="0" priority="16" operator="greaterThan">
      <formula>#REF!</formula>
    </cfRule>
  </conditionalFormatting>
  <conditionalFormatting sqref="G309:G310">
    <cfRule type="cellIs" dxfId="0" priority="15" operator="greaterThan">
      <formula>#REF!</formula>
    </cfRule>
  </conditionalFormatting>
  <conditionalFormatting sqref="G311:G320">
    <cfRule type="cellIs" dxfId="0" priority="12" operator="greaterThan">
      <formula>#REF!</formula>
    </cfRule>
  </conditionalFormatting>
  <conditionalFormatting sqref="G321:G322">
    <cfRule type="cellIs" dxfId="0" priority="9" operator="greaterThan">
      <formula>#REF!</formula>
    </cfRule>
  </conditionalFormatting>
  <conditionalFormatting sqref="G327:G328">
    <cfRule type="cellIs" dxfId="0" priority="10" operator="greaterThan">
      <formula>#REF!</formula>
    </cfRule>
  </conditionalFormatting>
  <conditionalFormatting sqref="G335:G336">
    <cfRule type="cellIs" dxfId="0" priority="13" operator="greaterThan">
      <formula>#REF!</formula>
    </cfRule>
  </conditionalFormatting>
  <conditionalFormatting sqref="G337:G338">
    <cfRule type="cellIs" dxfId="0" priority="11" operator="greaterThan">
      <formula>#REF!</formula>
    </cfRule>
  </conditionalFormatting>
  <conditionalFormatting sqref="G353:G362">
    <cfRule type="cellIs" dxfId="0" priority="8" operator="greaterThan">
      <formula>#REF!</formula>
    </cfRule>
  </conditionalFormatting>
  <conditionalFormatting sqref="G369:G370">
    <cfRule type="cellIs" dxfId="0" priority="6" operator="greaterThan">
      <formula>#REF!</formula>
    </cfRule>
  </conditionalFormatting>
  <conditionalFormatting sqref="G371:G372">
    <cfRule type="cellIs" dxfId="0" priority="5" operator="greaterThan">
      <formula>#REF!</formula>
    </cfRule>
  </conditionalFormatting>
  <conditionalFormatting sqref="G379:G380">
    <cfRule type="cellIs" dxfId="0" priority="4" operator="greaterThan">
      <formula>#REF!</formula>
    </cfRule>
  </conditionalFormatting>
  <conditionalFormatting sqref="G5:G10 G13:G16">
    <cfRule type="cellIs" dxfId="0" priority="66" operator="greaterThan">
      <formula>#REF!</formula>
    </cfRule>
  </conditionalFormatting>
  <conditionalFormatting sqref="G23:G26 G29:G34 G39:G52">
    <cfRule type="cellIs" dxfId="0" priority="68" operator="greaterThan">
      <formula>#REF!</formula>
    </cfRule>
  </conditionalFormatting>
  <conditionalFormatting sqref="G73:G78 G63:G68">
    <cfRule type="cellIs" dxfId="0" priority="61" operator="greaterThan">
      <formula>#REF!</formula>
    </cfRule>
  </conditionalFormatting>
  <conditionalFormatting sqref="G89:G94 G79:G84">
    <cfRule type="cellIs" dxfId="0" priority="58" operator="greaterThan">
      <formula>#REF!</formula>
    </cfRule>
  </conditionalFormatting>
  <conditionalFormatting sqref="G105:G110 G95:G100">
    <cfRule type="cellIs" dxfId="0" priority="55" operator="greaterThan">
      <formula>#REF!</formula>
    </cfRule>
  </conditionalFormatting>
  <conditionalFormatting sqref="G127:G132 G117:G122">
    <cfRule type="cellIs" dxfId="0" priority="51" operator="greaterThan">
      <formula>#REF!</formula>
    </cfRule>
  </conditionalFormatting>
  <conditionalFormatting sqref="G145:G150 G135:G140">
    <cfRule type="cellIs" dxfId="0" priority="47" operator="greaterThan">
      <formula>#REF!</formula>
    </cfRule>
  </conditionalFormatting>
  <conditionalFormatting sqref="G173:G176 G179:G184 G189:G202">
    <cfRule type="cellIs" dxfId="0" priority="41" operator="greaterThan">
      <formula>#REF!</formula>
    </cfRule>
  </conditionalFormatting>
  <conditionalFormatting sqref="G223:G228 G213:G218">
    <cfRule type="cellIs" dxfId="0" priority="34" operator="greaterThan">
      <formula>#REF!</formula>
    </cfRule>
  </conditionalFormatting>
  <conditionalFormatting sqref="G239:G244 G229:G234">
    <cfRule type="cellIs" dxfId="0" priority="31" operator="greaterThan">
      <formula>#REF!</formula>
    </cfRule>
  </conditionalFormatting>
  <conditionalFormatting sqref="G255:G260 G245:G250">
    <cfRule type="cellIs" dxfId="0" priority="28" operator="greaterThan">
      <formula>#REF!</formula>
    </cfRule>
  </conditionalFormatting>
  <conditionalFormatting sqref="G277:G282 G267:G272">
    <cfRule type="cellIs" dxfId="0" priority="24" operator="greaterThan">
      <formula>#REF!</formula>
    </cfRule>
  </conditionalFormatting>
  <conditionalFormatting sqref="G295:G300 G285:G290">
    <cfRule type="cellIs" dxfId="0" priority="20" operator="greaterThan">
      <formula>#REF!</formula>
    </cfRule>
  </conditionalFormatting>
  <conditionalFormatting sqref="G323:G326 G329:G334 G339:G352">
    <cfRule type="cellIs" dxfId="0" priority="14" operator="greaterThan">
      <formula>#REF!</formula>
    </cfRule>
  </conditionalFormatting>
  <conditionalFormatting sqref="G373:G378 G363:G368">
    <cfRule type="cellIs" dxfId="0" priority="7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4"/>
  <sheetViews>
    <sheetView workbookViewId="0">
      <pane xSplit="9" ySplit="4" topLeftCell="AH49" activePane="bottomRight" state="frozen"/>
      <selection/>
      <selection pane="topRight"/>
      <selection pane="bottomLeft"/>
      <selection pane="bottomRight" activeCell="AJ61" sqref="AJ61"/>
    </sheetView>
  </sheetViews>
  <sheetFormatPr defaultColWidth="9" defaultRowHeight="18.75"/>
  <cols>
    <col min="1" max="1" width="5.25" style="1" customWidth="1"/>
    <col min="2" max="2" width="9.75" style="1" customWidth="1"/>
    <col min="3" max="3" width="33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745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746</v>
      </c>
      <c r="C5" s="35" t="s">
        <v>747</v>
      </c>
      <c r="D5" s="47" t="s">
        <v>44</v>
      </c>
      <c r="E5" s="37">
        <v>27200</v>
      </c>
      <c r="F5" s="48" t="s">
        <v>45</v>
      </c>
      <c r="G5" s="39">
        <f t="shared" ref="G5:G9" si="0">E5+I5-I6</f>
        <v>27200</v>
      </c>
      <c r="H5" s="40" t="s">
        <v>46</v>
      </c>
      <c r="I5" s="40">
        <f t="shared" ref="I5:I10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746</v>
      </c>
      <c r="C7" s="35" t="s">
        <v>748</v>
      </c>
      <c r="D7" s="47" t="s">
        <v>44</v>
      </c>
      <c r="E7" s="37">
        <v>40480</v>
      </c>
      <c r="F7" s="48" t="s">
        <v>45</v>
      </c>
      <c r="G7" s="39">
        <f t="shared" si="0"/>
        <v>40440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40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>
        <v>20</v>
      </c>
      <c r="AC8" s="65"/>
      <c r="AD8" s="65"/>
      <c r="AE8" s="65"/>
      <c r="AF8" s="65"/>
      <c r="AG8" s="65"/>
      <c r="AH8" s="65"/>
      <c r="AI8" s="65">
        <v>20</v>
      </c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746</v>
      </c>
      <c r="C9" s="35" t="s">
        <v>749</v>
      </c>
      <c r="D9" s="47" t="s">
        <v>44</v>
      </c>
      <c r="E9" s="37">
        <v>205</v>
      </c>
      <c r="F9" s="48" t="s">
        <v>45</v>
      </c>
      <c r="G9" s="39">
        <f t="shared" si="0"/>
        <v>205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746</v>
      </c>
      <c r="C11" s="35" t="s">
        <v>566</v>
      </c>
      <c r="D11" s="47" t="s">
        <v>67</v>
      </c>
      <c r="E11" s="37">
        <v>90</v>
      </c>
      <c r="F11" s="48" t="s">
        <v>45</v>
      </c>
      <c r="G11" s="39">
        <f>E11+I11-I12</f>
        <v>90</v>
      </c>
      <c r="H11" s="40" t="s">
        <v>46</v>
      </c>
      <c r="I11" s="40">
        <f t="shared" ref="I11:I31" si="2">SUM(J11:AO11)</f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746</v>
      </c>
      <c r="C13" s="35" t="s">
        <v>567</v>
      </c>
      <c r="D13" s="47" t="s">
        <v>44</v>
      </c>
      <c r="E13" s="37">
        <v>520</v>
      </c>
      <c r="F13" s="48" t="s">
        <v>45</v>
      </c>
      <c r="G13" s="39">
        <f t="shared" ref="G13:G17" si="3">E13+I13-I14</f>
        <v>520</v>
      </c>
      <c r="H13" s="40" t="s">
        <v>46</v>
      </c>
      <c r="I13" s="40">
        <f t="shared" si="2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746</v>
      </c>
      <c r="C15" s="35" t="s">
        <v>750</v>
      </c>
      <c r="D15" s="47" t="s">
        <v>44</v>
      </c>
      <c r="E15" s="37">
        <v>52145</v>
      </c>
      <c r="F15" s="48" t="s">
        <v>45</v>
      </c>
      <c r="G15" s="39">
        <f t="shared" si="3"/>
        <v>52145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746</v>
      </c>
      <c r="C17" s="35" t="s">
        <v>751</v>
      </c>
      <c r="D17" s="47" t="s">
        <v>44</v>
      </c>
      <c r="E17" s="37">
        <v>30</v>
      </c>
      <c r="F17" s="48" t="s">
        <v>45</v>
      </c>
      <c r="G17" s="39">
        <f t="shared" si="3"/>
        <v>30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746</v>
      </c>
      <c r="C19" s="35" t="s">
        <v>56</v>
      </c>
      <c r="D19" s="47" t="s">
        <v>44</v>
      </c>
      <c r="E19" s="37">
        <v>7554</v>
      </c>
      <c r="F19" s="48" t="s">
        <v>45</v>
      </c>
      <c r="G19" s="39">
        <f t="shared" ref="G19:G23" si="4">E19+I19-I20</f>
        <v>7554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2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746</v>
      </c>
      <c r="C21" s="35" t="s">
        <v>305</v>
      </c>
      <c r="D21" s="47" t="s">
        <v>44</v>
      </c>
      <c r="E21" s="37">
        <v>925</v>
      </c>
      <c r="F21" s="48" t="s">
        <v>45</v>
      </c>
      <c r="G21" s="39">
        <f t="shared" si="4"/>
        <v>925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2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 t="s">
        <v>746</v>
      </c>
      <c r="C23" s="35" t="s">
        <v>752</v>
      </c>
      <c r="D23" s="47" t="s">
        <v>44</v>
      </c>
      <c r="E23" s="37">
        <v>0</v>
      </c>
      <c r="F23" s="48" t="s">
        <v>45</v>
      </c>
      <c r="G23" s="39">
        <f t="shared" si="4"/>
        <v>0</v>
      </c>
      <c r="H23" s="40" t="s">
        <v>46</v>
      </c>
      <c r="I23" s="40">
        <f t="shared" si="2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2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11</v>
      </c>
      <c r="B25" s="32" t="s">
        <v>746</v>
      </c>
      <c r="C25" s="35" t="s">
        <v>304</v>
      </c>
      <c r="D25" s="47" t="s">
        <v>67</v>
      </c>
      <c r="E25" s="37">
        <v>3095</v>
      </c>
      <c r="F25" s="48" t="s">
        <v>45</v>
      </c>
      <c r="G25" s="39">
        <f t="shared" ref="G25:G29" si="5">E25+I25-I26</f>
        <v>3095</v>
      </c>
      <c r="H25" s="40" t="s">
        <v>46</v>
      </c>
      <c r="I25" s="40">
        <f t="shared" si="2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2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12</v>
      </c>
      <c r="B27" s="32" t="s">
        <v>746</v>
      </c>
      <c r="C27" s="35" t="s">
        <v>304</v>
      </c>
      <c r="D27" s="47" t="s">
        <v>44</v>
      </c>
      <c r="E27" s="37">
        <v>490</v>
      </c>
      <c r="F27" s="48" t="s">
        <v>45</v>
      </c>
      <c r="G27" s="39">
        <f t="shared" si="5"/>
        <v>490</v>
      </c>
      <c r="H27" s="40" t="s">
        <v>46</v>
      </c>
      <c r="I27" s="40">
        <f t="shared" si="2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2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13</v>
      </c>
      <c r="B29" s="32" t="s">
        <v>746</v>
      </c>
      <c r="C29" s="35" t="s">
        <v>306</v>
      </c>
      <c r="D29" s="47" t="s">
        <v>44</v>
      </c>
      <c r="E29" s="37">
        <v>9615</v>
      </c>
      <c r="F29" s="48" t="s">
        <v>45</v>
      </c>
      <c r="G29" s="39">
        <f t="shared" si="5"/>
        <v>9615</v>
      </c>
      <c r="H29" s="40" t="s">
        <v>46</v>
      </c>
      <c r="I29" s="40">
        <f t="shared" si="2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2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14</v>
      </c>
      <c r="B31" s="32" t="s">
        <v>746</v>
      </c>
      <c r="C31" s="35" t="s">
        <v>307</v>
      </c>
      <c r="D31" s="47" t="s">
        <v>44</v>
      </c>
      <c r="E31" s="37">
        <v>27190</v>
      </c>
      <c r="F31" s="48" t="s">
        <v>45</v>
      </c>
      <c r="G31" s="39">
        <f t="shared" ref="G31:G35" si="6">E31+I31-I32</f>
        <v>27190</v>
      </c>
      <c r="H31" s="40" t="s">
        <v>46</v>
      </c>
      <c r="I31" s="40">
        <f t="shared" si="2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ref="I32:I38" si="7">SUM(J32:AO32)</f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 t="s">
        <v>746</v>
      </c>
      <c r="C33" s="35" t="s">
        <v>577</v>
      </c>
      <c r="D33" s="47" t="s">
        <v>44</v>
      </c>
      <c r="E33" s="37">
        <v>1235</v>
      </c>
      <c r="F33" s="48" t="s">
        <v>45</v>
      </c>
      <c r="G33" s="39">
        <f t="shared" si="6"/>
        <v>1235</v>
      </c>
      <c r="H33" s="40" t="s">
        <v>46</v>
      </c>
      <c r="I33" s="40">
        <f t="shared" si="7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7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16</v>
      </c>
      <c r="B35" s="32" t="s">
        <v>746</v>
      </c>
      <c r="C35" s="35" t="s">
        <v>72</v>
      </c>
      <c r="D35" s="47" t="s">
        <v>44</v>
      </c>
      <c r="E35" s="37">
        <v>965</v>
      </c>
      <c r="F35" s="48" t="s">
        <v>45</v>
      </c>
      <c r="G35" s="39">
        <f t="shared" si="6"/>
        <v>965</v>
      </c>
      <c r="H35" s="40" t="s">
        <v>46</v>
      </c>
      <c r="I35" s="40">
        <f t="shared" si="7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7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17</v>
      </c>
      <c r="B37" s="32" t="s">
        <v>746</v>
      </c>
      <c r="C37" s="35" t="s">
        <v>586</v>
      </c>
      <c r="D37" s="47" t="s">
        <v>44</v>
      </c>
      <c r="E37" s="37">
        <v>14875</v>
      </c>
      <c r="F37" s="48" t="s">
        <v>45</v>
      </c>
      <c r="G37" s="39">
        <f t="shared" ref="G37:G41" si="8">E37+I37-I38</f>
        <v>14875</v>
      </c>
      <c r="H37" s="40" t="s">
        <v>46</v>
      </c>
      <c r="I37" s="40">
        <f t="shared" si="7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18</v>
      </c>
      <c r="B39" s="32" t="s">
        <v>746</v>
      </c>
      <c r="C39" s="35" t="s">
        <v>586</v>
      </c>
      <c r="D39" s="133" t="s">
        <v>67</v>
      </c>
      <c r="E39" s="37">
        <v>115</v>
      </c>
      <c r="F39" s="48" t="s">
        <v>45</v>
      </c>
      <c r="G39" s="39">
        <f t="shared" si="8"/>
        <v>115</v>
      </c>
      <c r="H39" s="40" t="s">
        <v>46</v>
      </c>
      <c r="I39" s="40">
        <f t="shared" ref="I39:I42" si="9">SUM(J39:AO39)</f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133"/>
      <c r="E40" s="43"/>
      <c r="F40" s="49"/>
      <c r="G40" s="45"/>
      <c r="H40" s="46" t="s">
        <v>47</v>
      </c>
      <c r="I40" s="46">
        <f t="shared" si="9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18.95" customHeight="1" spans="1:41">
      <c r="A41" s="33">
        <v>18</v>
      </c>
      <c r="B41" s="32" t="s">
        <v>746</v>
      </c>
      <c r="C41" s="35" t="s">
        <v>753</v>
      </c>
      <c r="D41" s="133" t="s">
        <v>67</v>
      </c>
      <c r="E41" s="37">
        <v>90</v>
      </c>
      <c r="F41" s="48" t="s">
        <v>45</v>
      </c>
      <c r="G41" s="39">
        <f t="shared" si="8"/>
        <v>90</v>
      </c>
      <c r="H41" s="40" t="s">
        <v>46</v>
      </c>
      <c r="I41" s="40">
        <f t="shared" si="9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133"/>
      <c r="E42" s="43"/>
      <c r="F42" s="49"/>
      <c r="G42" s="45"/>
      <c r="H42" s="46" t="s">
        <v>47</v>
      </c>
      <c r="I42" s="46">
        <f t="shared" si="9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3" customFormat="1" ht="18.95" customHeight="1" spans="1:41">
      <c r="A43" s="33">
        <v>19</v>
      </c>
      <c r="B43" s="32" t="s">
        <v>746</v>
      </c>
      <c r="C43" s="35" t="s">
        <v>587</v>
      </c>
      <c r="D43" s="133" t="s">
        <v>67</v>
      </c>
      <c r="E43" s="37">
        <v>1900</v>
      </c>
      <c r="F43" s="48" t="s">
        <v>45</v>
      </c>
      <c r="G43" s="39">
        <f t="shared" ref="G43:G47" si="10">E43+I43-I44</f>
        <v>1900</v>
      </c>
      <c r="H43" s="40" t="s">
        <v>46</v>
      </c>
      <c r="I43" s="40">
        <f t="shared" ref="I43:I53" si="11">SUM(J43:AO43)</f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</row>
    <row r="44" s="4" customFormat="1" ht="18.95" customHeight="1" spans="1:41">
      <c r="A44" s="41"/>
      <c r="B44" s="32"/>
      <c r="C44" s="42"/>
      <c r="D44" s="133"/>
      <c r="E44" s="43"/>
      <c r="F44" s="49"/>
      <c r="G44" s="45"/>
      <c r="H44" s="46" t="s">
        <v>47</v>
      </c>
      <c r="I44" s="46">
        <f t="shared" si="11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3" customFormat="1" ht="18.95" customHeight="1" spans="1:41">
      <c r="A45" s="33">
        <v>20</v>
      </c>
      <c r="B45" s="32" t="s">
        <v>746</v>
      </c>
      <c r="C45" s="35" t="s">
        <v>588</v>
      </c>
      <c r="D45" s="133" t="s">
        <v>67</v>
      </c>
      <c r="E45" s="37">
        <v>355</v>
      </c>
      <c r="F45" s="48" t="s">
        <v>45</v>
      </c>
      <c r="G45" s="39">
        <f t="shared" si="10"/>
        <v>355</v>
      </c>
      <c r="H45" s="40" t="s">
        <v>46</v>
      </c>
      <c r="I45" s="40">
        <f t="shared" si="11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</row>
    <row r="46" s="4" customFormat="1" ht="18.95" customHeight="1" spans="1:41">
      <c r="A46" s="41"/>
      <c r="B46" s="32"/>
      <c r="C46" s="42"/>
      <c r="D46" s="133"/>
      <c r="E46" s="43"/>
      <c r="F46" s="49"/>
      <c r="G46" s="45"/>
      <c r="H46" s="46" t="s">
        <v>47</v>
      </c>
      <c r="I46" s="46">
        <f t="shared" si="11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3" customFormat="1" ht="18.95" customHeight="1" spans="1:41">
      <c r="A47" s="33">
        <v>21</v>
      </c>
      <c r="B47" s="32" t="s">
        <v>746</v>
      </c>
      <c r="C47" s="35" t="s">
        <v>588</v>
      </c>
      <c r="D47" s="47" t="s">
        <v>44</v>
      </c>
      <c r="E47" s="37">
        <v>585</v>
      </c>
      <c r="F47" s="48" t="s">
        <v>45</v>
      </c>
      <c r="G47" s="39">
        <f t="shared" si="10"/>
        <v>585</v>
      </c>
      <c r="H47" s="40" t="s">
        <v>46</v>
      </c>
      <c r="I47" s="40">
        <f t="shared" si="11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11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22</v>
      </c>
      <c r="B49" s="32" t="s">
        <v>746</v>
      </c>
      <c r="C49" s="35" t="s">
        <v>590</v>
      </c>
      <c r="D49" s="47" t="s">
        <v>44</v>
      </c>
      <c r="E49" s="37">
        <v>6730</v>
      </c>
      <c r="F49" s="48" t="s">
        <v>45</v>
      </c>
      <c r="G49" s="39">
        <f t="shared" ref="G49:G53" si="12">E49+I49-I50</f>
        <v>6730</v>
      </c>
      <c r="H49" s="40" t="s">
        <v>46</v>
      </c>
      <c r="I49" s="40">
        <f t="shared" si="11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11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23</v>
      </c>
      <c r="B51" s="32" t="s">
        <v>746</v>
      </c>
      <c r="C51" s="35" t="s">
        <v>595</v>
      </c>
      <c r="D51" s="47" t="s">
        <v>44</v>
      </c>
      <c r="E51" s="37">
        <v>350</v>
      </c>
      <c r="F51" s="48" t="s">
        <v>45</v>
      </c>
      <c r="G51" s="39">
        <f t="shared" si="12"/>
        <v>350</v>
      </c>
      <c r="H51" s="40" t="s">
        <v>46</v>
      </c>
      <c r="I51" s="40">
        <f t="shared" si="11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11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24</v>
      </c>
      <c r="B53" s="32" t="s">
        <v>746</v>
      </c>
      <c r="C53" s="35" t="s">
        <v>754</v>
      </c>
      <c r="D53" s="47" t="s">
        <v>44</v>
      </c>
      <c r="E53" s="37">
        <v>4330</v>
      </c>
      <c r="F53" s="48" t="s">
        <v>45</v>
      </c>
      <c r="G53" s="39">
        <f t="shared" si="12"/>
        <v>4330</v>
      </c>
      <c r="H53" s="40" t="s">
        <v>46</v>
      </c>
      <c r="I53" s="40">
        <f t="shared" si="11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ref="I54:I60" si="13">SUM(J54:AO54)</f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32" t="s">
        <v>746</v>
      </c>
      <c r="C55" s="35" t="s">
        <v>600</v>
      </c>
      <c r="D55" s="47" t="s">
        <v>44</v>
      </c>
      <c r="E55" s="37">
        <v>420</v>
      </c>
      <c r="F55" s="48" t="s">
        <v>45</v>
      </c>
      <c r="G55" s="39">
        <f t="shared" ref="G55:G59" si="14">E55+I55-I56</f>
        <v>420</v>
      </c>
      <c r="H55" s="40" t="s">
        <v>46</v>
      </c>
      <c r="I55" s="40">
        <f t="shared" si="13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3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26</v>
      </c>
      <c r="B57" s="32" t="s">
        <v>746</v>
      </c>
      <c r="C57" s="35" t="s">
        <v>755</v>
      </c>
      <c r="D57" s="47" t="s">
        <v>44</v>
      </c>
      <c r="E57" s="37">
        <v>35</v>
      </c>
      <c r="F57" s="48" t="s">
        <v>45</v>
      </c>
      <c r="G57" s="39">
        <f t="shared" si="14"/>
        <v>35</v>
      </c>
      <c r="H57" s="40" t="s">
        <v>46</v>
      </c>
      <c r="I57" s="40">
        <f t="shared" si="13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3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27</v>
      </c>
      <c r="B59" s="32" t="s">
        <v>746</v>
      </c>
      <c r="C59" s="35" t="s">
        <v>756</v>
      </c>
      <c r="D59" s="47" t="s">
        <v>44</v>
      </c>
      <c r="E59" s="37">
        <v>5625</v>
      </c>
      <c r="F59" s="48" t="s">
        <v>45</v>
      </c>
      <c r="G59" s="39">
        <f t="shared" si="14"/>
        <v>25</v>
      </c>
      <c r="H59" s="40" t="s">
        <v>46</v>
      </c>
      <c r="I59" s="40">
        <f t="shared" si="13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3"/>
        <v>5600</v>
      </c>
      <c r="J60" s="65"/>
      <c r="K60" s="65">
        <v>300</v>
      </c>
      <c r="L60" s="65"/>
      <c r="M60" s="65"/>
      <c r="N60" s="65">
        <v>300</v>
      </c>
      <c r="O60" s="65"/>
      <c r="P60" s="65"/>
      <c r="Q60" s="65"/>
      <c r="R60" s="65"/>
      <c r="S60" s="65"/>
      <c r="T60" s="65"/>
      <c r="U60" s="65"/>
      <c r="V60" s="65">
        <v>1000</v>
      </c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>
        <v>4000</v>
      </c>
      <c r="AK60" s="65"/>
      <c r="AL60" s="65"/>
      <c r="AM60" s="65"/>
      <c r="AN60" s="65"/>
      <c r="AO60" s="65"/>
    </row>
    <row r="61" s="91" customFormat="1" ht="18.95" customHeight="1" spans="1:44">
      <c r="A61" s="33">
        <v>28</v>
      </c>
      <c r="B61" s="32" t="s">
        <v>746</v>
      </c>
      <c r="C61" s="35" t="s">
        <v>756</v>
      </c>
      <c r="D61" s="133" t="s">
        <v>67</v>
      </c>
      <c r="E61" s="37">
        <v>1390</v>
      </c>
      <c r="F61" s="48" t="s">
        <v>45</v>
      </c>
      <c r="G61" s="39">
        <f>E61+I61-I62</f>
        <v>1390</v>
      </c>
      <c r="H61" s="40" t="s">
        <v>46</v>
      </c>
      <c r="I61" s="40">
        <f t="shared" ref="I61:I67" si="15">SUM(J61:AO61)</f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133"/>
      <c r="E62" s="43"/>
      <c r="F62" s="49"/>
      <c r="G62" s="45"/>
      <c r="H62" s="46" t="s">
        <v>47</v>
      </c>
      <c r="I62" s="46">
        <f t="shared" si="15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29</v>
      </c>
      <c r="B63" s="32" t="s">
        <v>746</v>
      </c>
      <c r="C63" s="35" t="s">
        <v>94</v>
      </c>
      <c r="D63" s="47" t="s">
        <v>44</v>
      </c>
      <c r="E63" s="37">
        <v>1195</v>
      </c>
      <c r="F63" s="48" t="s">
        <v>45</v>
      </c>
      <c r="G63" s="39">
        <f>E63+I63-I64</f>
        <v>1195</v>
      </c>
      <c r="H63" s="40" t="s">
        <v>46</v>
      </c>
      <c r="I63" s="40">
        <f t="shared" si="15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5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30</v>
      </c>
      <c r="B65" s="32" t="s">
        <v>746</v>
      </c>
      <c r="C65" s="35" t="s">
        <v>757</v>
      </c>
      <c r="D65" s="133" t="s">
        <v>67</v>
      </c>
      <c r="E65" s="37">
        <v>311</v>
      </c>
      <c r="F65" s="48" t="s">
        <v>45</v>
      </c>
      <c r="G65" s="39">
        <f>E65+I65-I66</f>
        <v>311</v>
      </c>
      <c r="H65" s="40" t="s">
        <v>46</v>
      </c>
      <c r="I65" s="40">
        <f t="shared" si="15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133"/>
      <c r="E66" s="43"/>
      <c r="F66" s="49"/>
      <c r="G66" s="45"/>
      <c r="H66" s="46" t="s">
        <v>47</v>
      </c>
      <c r="I66" s="46">
        <f t="shared" si="15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31</v>
      </c>
      <c r="B67" s="32" t="s">
        <v>746</v>
      </c>
      <c r="C67" s="35" t="s">
        <v>312</v>
      </c>
      <c r="D67" s="47" t="s">
        <v>44</v>
      </c>
      <c r="E67" s="37">
        <v>930</v>
      </c>
      <c r="F67" s="48" t="s">
        <v>45</v>
      </c>
      <c r="G67" s="39">
        <f>E67+I67-I68</f>
        <v>930</v>
      </c>
      <c r="H67" s="40" t="s">
        <v>46</v>
      </c>
      <c r="I67" s="40">
        <f t="shared" si="15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ref="I68:I93" si="16">SUM(J68:AO68)</f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32</v>
      </c>
      <c r="B69" s="32" t="s">
        <v>746</v>
      </c>
      <c r="C69" s="35" t="s">
        <v>313</v>
      </c>
      <c r="D69" s="47" t="s">
        <v>44</v>
      </c>
      <c r="E69" s="37">
        <v>11615</v>
      </c>
      <c r="F69" s="48" t="s">
        <v>45</v>
      </c>
      <c r="G69" s="39">
        <f t="shared" ref="G69:G73" si="17">E69+I69-I70</f>
        <v>11615</v>
      </c>
      <c r="H69" s="40" t="s">
        <v>46</v>
      </c>
      <c r="I69" s="40">
        <f t="shared" si="16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6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33</v>
      </c>
      <c r="B71" s="32" t="s">
        <v>746</v>
      </c>
      <c r="C71" s="35" t="s">
        <v>316</v>
      </c>
      <c r="D71" s="47" t="s">
        <v>44</v>
      </c>
      <c r="E71" s="37">
        <v>369</v>
      </c>
      <c r="F71" s="48" t="s">
        <v>45</v>
      </c>
      <c r="G71" s="39">
        <f t="shared" si="17"/>
        <v>369</v>
      </c>
      <c r="H71" s="40" t="s">
        <v>46</v>
      </c>
      <c r="I71" s="40">
        <f t="shared" si="16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6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34</v>
      </c>
      <c r="B73" s="32" t="s">
        <v>746</v>
      </c>
      <c r="C73" s="35" t="s">
        <v>621</v>
      </c>
      <c r="D73" s="47" t="s">
        <v>44</v>
      </c>
      <c r="E73" s="37">
        <v>16</v>
      </c>
      <c r="F73" s="48" t="s">
        <v>45</v>
      </c>
      <c r="G73" s="39">
        <f t="shared" si="17"/>
        <v>16</v>
      </c>
      <c r="H73" s="40" t="s">
        <v>46</v>
      </c>
      <c r="I73" s="40">
        <f t="shared" si="16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6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35</v>
      </c>
      <c r="B75" s="32" t="s">
        <v>746</v>
      </c>
      <c r="C75" s="35" t="s">
        <v>621</v>
      </c>
      <c r="D75" s="133" t="s">
        <v>67</v>
      </c>
      <c r="E75" s="37">
        <v>59</v>
      </c>
      <c r="F75" s="48" t="s">
        <v>45</v>
      </c>
      <c r="G75" s="39">
        <f>E75+I75-I76</f>
        <v>59</v>
      </c>
      <c r="H75" s="40" t="s">
        <v>46</v>
      </c>
      <c r="I75" s="40">
        <f t="shared" si="16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133"/>
      <c r="E76" s="43"/>
      <c r="F76" s="49"/>
      <c r="G76" s="45"/>
      <c r="H76" s="46" t="s">
        <v>47</v>
      </c>
      <c r="I76" s="46">
        <f t="shared" si="16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36</v>
      </c>
      <c r="B77" s="32" t="s">
        <v>746</v>
      </c>
      <c r="C77" s="35" t="s">
        <v>758</v>
      </c>
      <c r="D77" s="47" t="s">
        <v>44</v>
      </c>
      <c r="E77" s="37">
        <v>140</v>
      </c>
      <c r="F77" s="48" t="s">
        <v>45</v>
      </c>
      <c r="G77" s="39">
        <f>E77+I77-I78</f>
        <v>140</v>
      </c>
      <c r="H77" s="40" t="s">
        <v>46</v>
      </c>
      <c r="I77" s="40">
        <f t="shared" si="16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6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36</v>
      </c>
      <c r="B79" s="32" t="s">
        <v>746</v>
      </c>
      <c r="C79" s="35" t="s">
        <v>623</v>
      </c>
      <c r="D79" s="47" t="s">
        <v>44</v>
      </c>
      <c r="E79" s="37">
        <v>40</v>
      </c>
      <c r="F79" s="48" t="s">
        <v>45</v>
      </c>
      <c r="G79" s="39">
        <f t="shared" ref="G79:G83" si="18">E79+I79-I80</f>
        <v>40</v>
      </c>
      <c r="H79" s="40" t="s">
        <v>46</v>
      </c>
      <c r="I79" s="40">
        <f t="shared" si="16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6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36</v>
      </c>
      <c r="B81" s="32" t="s">
        <v>746</v>
      </c>
      <c r="C81" s="35" t="s">
        <v>624</v>
      </c>
      <c r="D81" s="47" t="s">
        <v>44</v>
      </c>
      <c r="E81" s="37">
        <v>785</v>
      </c>
      <c r="F81" s="48" t="s">
        <v>45</v>
      </c>
      <c r="G81" s="39">
        <f t="shared" si="18"/>
        <v>785</v>
      </c>
      <c r="H81" s="40" t="s">
        <v>46</v>
      </c>
      <c r="I81" s="40">
        <f t="shared" si="16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6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36</v>
      </c>
      <c r="B83" s="32" t="s">
        <v>746</v>
      </c>
      <c r="C83" s="35" t="s">
        <v>624</v>
      </c>
      <c r="D83" s="133" t="s">
        <v>759</v>
      </c>
      <c r="E83" s="37">
        <v>0</v>
      </c>
      <c r="F83" s="48" t="s">
        <v>45</v>
      </c>
      <c r="G83" s="39">
        <f t="shared" si="18"/>
        <v>80</v>
      </c>
      <c r="H83" s="40" t="s">
        <v>46</v>
      </c>
      <c r="I83" s="40">
        <f t="shared" si="16"/>
        <v>2080</v>
      </c>
      <c r="J83" s="67"/>
      <c r="K83" s="67"/>
      <c r="L83" s="67"/>
      <c r="M83" s="67"/>
      <c r="N83" s="67"/>
      <c r="O83" s="67"/>
      <c r="P83" s="67"/>
      <c r="Q83" s="67"/>
      <c r="R83" s="67"/>
      <c r="S83" s="67">
        <v>2080</v>
      </c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133"/>
      <c r="E84" s="43"/>
      <c r="F84" s="49"/>
      <c r="G84" s="45"/>
      <c r="H84" s="46" t="s">
        <v>47</v>
      </c>
      <c r="I84" s="46">
        <f t="shared" si="16"/>
        <v>2000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>
        <v>2000</v>
      </c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3" customFormat="1" ht="18.95" customHeight="1" spans="1:41">
      <c r="A85" s="33">
        <v>37</v>
      </c>
      <c r="B85" s="32" t="s">
        <v>746</v>
      </c>
      <c r="C85" s="35" t="s">
        <v>760</v>
      </c>
      <c r="D85" s="47" t="s">
        <v>44</v>
      </c>
      <c r="E85" s="37">
        <v>415</v>
      </c>
      <c r="F85" s="48" t="s">
        <v>45</v>
      </c>
      <c r="G85" s="39">
        <f>E85+I85-I86</f>
        <v>415</v>
      </c>
      <c r="H85" s="40" t="s">
        <v>46</v>
      </c>
      <c r="I85" s="40">
        <f t="shared" si="16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6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38</v>
      </c>
      <c r="B87" s="32" t="s">
        <v>746</v>
      </c>
      <c r="C87" s="35" t="s">
        <v>761</v>
      </c>
      <c r="D87" s="47" t="s">
        <v>44</v>
      </c>
      <c r="E87" s="37">
        <v>1530</v>
      </c>
      <c r="F87" s="48" t="s">
        <v>45</v>
      </c>
      <c r="G87" s="39">
        <f>E87+I87-I88</f>
        <v>1530</v>
      </c>
      <c r="H87" s="40" t="s">
        <v>46</v>
      </c>
      <c r="I87" s="40">
        <f t="shared" si="16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6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39</v>
      </c>
      <c r="B89" s="32" t="s">
        <v>746</v>
      </c>
      <c r="C89" s="35" t="s">
        <v>108</v>
      </c>
      <c r="D89" s="47" t="s">
        <v>44</v>
      </c>
      <c r="E89" s="37">
        <v>185</v>
      </c>
      <c r="F89" s="48" t="s">
        <v>45</v>
      </c>
      <c r="G89" s="39">
        <f>E89+I89-I90</f>
        <v>185</v>
      </c>
      <c r="H89" s="40" t="s">
        <v>46</v>
      </c>
      <c r="I89" s="40">
        <f t="shared" si="16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40</v>
      </c>
      <c r="B91" s="32" t="s">
        <v>746</v>
      </c>
      <c r="C91" s="35" t="s">
        <v>109</v>
      </c>
      <c r="D91" s="47" t="s">
        <v>44</v>
      </c>
      <c r="E91" s="37">
        <v>760</v>
      </c>
      <c r="F91" s="48" t="s">
        <v>45</v>
      </c>
      <c r="G91" s="39">
        <f>E91+I91-I92</f>
        <v>760</v>
      </c>
      <c r="H91" s="40" t="s">
        <v>46</v>
      </c>
      <c r="I91" s="40">
        <f t="shared" si="16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6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41</v>
      </c>
      <c r="B93" s="32" t="s">
        <v>746</v>
      </c>
      <c r="C93" s="35" t="s">
        <v>105</v>
      </c>
      <c r="D93" s="47" t="s">
        <v>44</v>
      </c>
      <c r="E93" s="37">
        <v>18</v>
      </c>
      <c r="F93" s="48" t="s">
        <v>45</v>
      </c>
      <c r="G93" s="39">
        <f>E93+I93-I94</f>
        <v>18</v>
      </c>
      <c r="H93" s="40" t="s">
        <v>46</v>
      </c>
      <c r="I93" s="40">
        <f t="shared" si="16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ref="I94:I100" si="19">SUM(J94:AO94)</f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42</v>
      </c>
      <c r="B95" s="32" t="s">
        <v>746</v>
      </c>
      <c r="C95" s="35" t="s">
        <v>105</v>
      </c>
      <c r="D95" s="133" t="s">
        <v>67</v>
      </c>
      <c r="E95" s="37">
        <v>126</v>
      </c>
      <c r="F95" s="48" t="s">
        <v>45</v>
      </c>
      <c r="G95" s="39">
        <f t="shared" ref="G95:G99" si="20">E95+I95-I96</f>
        <v>126</v>
      </c>
      <c r="H95" s="40" t="s">
        <v>46</v>
      </c>
      <c r="I95" s="40">
        <f t="shared" si="19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133"/>
      <c r="E96" s="43"/>
      <c r="F96" s="49"/>
      <c r="G96" s="45"/>
      <c r="H96" s="46" t="s">
        <v>47</v>
      </c>
      <c r="I96" s="46">
        <f t="shared" si="19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43</v>
      </c>
      <c r="B97" s="32" t="s">
        <v>746</v>
      </c>
      <c r="C97" s="35" t="s">
        <v>370</v>
      </c>
      <c r="D97" s="47" t="s">
        <v>44</v>
      </c>
      <c r="E97" s="37">
        <v>30</v>
      </c>
      <c r="F97" s="48" t="s">
        <v>45</v>
      </c>
      <c r="G97" s="39">
        <f t="shared" si="20"/>
        <v>30</v>
      </c>
      <c r="H97" s="40" t="s">
        <v>46</v>
      </c>
      <c r="I97" s="40">
        <f t="shared" si="19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9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43</v>
      </c>
      <c r="B99" s="32" t="s">
        <v>746</v>
      </c>
      <c r="C99" s="35" t="s">
        <v>762</v>
      </c>
      <c r="D99" s="47" t="s">
        <v>739</v>
      </c>
      <c r="E99" s="37">
        <v>110</v>
      </c>
      <c r="F99" s="48" t="s">
        <v>45</v>
      </c>
      <c r="G99" s="39">
        <f t="shared" si="20"/>
        <v>110</v>
      </c>
      <c r="H99" s="40" t="s">
        <v>46</v>
      </c>
      <c r="I99" s="40">
        <f t="shared" si="19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9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44</v>
      </c>
      <c r="B101" s="32" t="s">
        <v>746</v>
      </c>
      <c r="C101" s="35" t="s">
        <v>640</v>
      </c>
      <c r="D101" s="47" t="s">
        <v>44</v>
      </c>
      <c r="E101" s="37">
        <v>288</v>
      </c>
      <c r="F101" s="48" t="s">
        <v>45</v>
      </c>
      <c r="G101" s="39">
        <f>E101+I101-I102</f>
        <v>288</v>
      </c>
      <c r="H101" s="40" t="s">
        <v>46</v>
      </c>
      <c r="I101" s="40">
        <f t="shared" ref="I101:I124" si="21">SUM(J101:AO101)</f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21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45</v>
      </c>
      <c r="B103" s="32" t="s">
        <v>746</v>
      </c>
      <c r="C103" s="35" t="s">
        <v>763</v>
      </c>
      <c r="D103" s="47" t="s">
        <v>44</v>
      </c>
      <c r="E103" s="37">
        <v>0</v>
      </c>
      <c r="F103" s="48" t="s">
        <v>45</v>
      </c>
      <c r="G103" s="39">
        <f>E103+I103-I104</f>
        <v>0</v>
      </c>
      <c r="H103" s="40" t="s">
        <v>46</v>
      </c>
      <c r="I103" s="40">
        <f t="shared" si="21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21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46</v>
      </c>
      <c r="B105" s="32" t="s">
        <v>746</v>
      </c>
      <c r="C105" s="35" t="s">
        <v>764</v>
      </c>
      <c r="D105" s="47" t="s">
        <v>44</v>
      </c>
      <c r="E105" s="37">
        <v>0</v>
      </c>
      <c r="F105" s="48" t="s">
        <v>45</v>
      </c>
      <c r="G105" s="39">
        <f>E105+I105-I106</f>
        <v>0</v>
      </c>
      <c r="H105" s="40" t="s">
        <v>46</v>
      </c>
      <c r="I105" s="40">
        <f t="shared" si="21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21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47</v>
      </c>
      <c r="B107" s="32" t="s">
        <v>746</v>
      </c>
      <c r="C107" s="35" t="s">
        <v>765</v>
      </c>
      <c r="D107" s="47" t="s">
        <v>44</v>
      </c>
      <c r="E107" s="37">
        <v>1110</v>
      </c>
      <c r="F107" s="48" t="s">
        <v>45</v>
      </c>
      <c r="G107" s="39">
        <f>E107+I107-I108</f>
        <v>1110</v>
      </c>
      <c r="H107" s="40" t="s">
        <v>46</v>
      </c>
      <c r="I107" s="40">
        <f t="shared" si="21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21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48</v>
      </c>
      <c r="B109" s="32" t="s">
        <v>746</v>
      </c>
      <c r="C109" s="35" t="s">
        <v>651</v>
      </c>
      <c r="D109" s="47" t="s">
        <v>44</v>
      </c>
      <c r="E109" s="37">
        <v>1840</v>
      </c>
      <c r="F109" s="48" t="s">
        <v>45</v>
      </c>
      <c r="G109" s="39">
        <f>E109+I109-I110</f>
        <v>1840</v>
      </c>
      <c r="H109" s="40" t="s">
        <v>46</v>
      </c>
      <c r="I109" s="40">
        <f t="shared" si="21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21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49</v>
      </c>
      <c r="B111" s="32" t="s">
        <v>746</v>
      </c>
      <c r="C111" s="35" t="s">
        <v>126</v>
      </c>
      <c r="D111" s="47" t="s">
        <v>44</v>
      </c>
      <c r="E111" s="37">
        <v>2052</v>
      </c>
      <c r="F111" s="48" t="s">
        <v>45</v>
      </c>
      <c r="G111" s="39">
        <f t="shared" ref="G111:G115" si="22">E111+I111-I112</f>
        <v>2052</v>
      </c>
      <c r="H111" s="40" t="s">
        <v>46</v>
      </c>
      <c r="I111" s="40">
        <f t="shared" si="21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21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21" customHeight="1" spans="1:44">
      <c r="A113" s="33">
        <v>50</v>
      </c>
      <c r="B113" s="32" t="s">
        <v>746</v>
      </c>
      <c r="C113" s="35" t="s">
        <v>652</v>
      </c>
      <c r="D113" s="47" t="s">
        <v>44</v>
      </c>
      <c r="E113" s="37">
        <v>5634</v>
      </c>
      <c r="F113" s="48" t="s">
        <v>45</v>
      </c>
      <c r="G113" s="39">
        <f t="shared" si="22"/>
        <v>5634</v>
      </c>
      <c r="H113" s="40" t="s">
        <v>46</v>
      </c>
      <c r="I113" s="40">
        <f t="shared" si="21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21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21" customHeight="1" spans="1:44">
      <c r="A115" s="33">
        <v>50</v>
      </c>
      <c r="B115" s="32" t="s">
        <v>746</v>
      </c>
      <c r="C115" s="35" t="s">
        <v>652</v>
      </c>
      <c r="D115" s="47" t="s">
        <v>766</v>
      </c>
      <c r="E115" s="37">
        <v>255</v>
      </c>
      <c r="F115" s="48" t="s">
        <v>45</v>
      </c>
      <c r="G115" s="39">
        <f t="shared" si="22"/>
        <v>255</v>
      </c>
      <c r="H115" s="40" t="s">
        <v>46</v>
      </c>
      <c r="I115" s="40">
        <f t="shared" si="21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21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21" customHeight="1" spans="1:44">
      <c r="A117" s="33">
        <v>51</v>
      </c>
      <c r="B117" s="32" t="s">
        <v>746</v>
      </c>
      <c r="C117" s="35" t="s">
        <v>653</v>
      </c>
      <c r="D117" s="47" t="s">
        <v>44</v>
      </c>
      <c r="E117" s="37">
        <v>8</v>
      </c>
      <c r="F117" s="48" t="s">
        <v>45</v>
      </c>
      <c r="G117" s="39">
        <f>E117+I117-I118</f>
        <v>8</v>
      </c>
      <c r="H117" s="40" t="s">
        <v>46</v>
      </c>
      <c r="I117" s="40">
        <f t="shared" si="21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21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21" customHeight="1" spans="1:44">
      <c r="A119" s="33">
        <v>52</v>
      </c>
      <c r="B119" s="32" t="s">
        <v>746</v>
      </c>
      <c r="C119" s="35" t="s">
        <v>654</v>
      </c>
      <c r="D119" s="47" t="s">
        <v>44</v>
      </c>
      <c r="E119" s="37">
        <v>18</v>
      </c>
      <c r="F119" s="48" t="s">
        <v>45</v>
      </c>
      <c r="G119" s="39">
        <f t="shared" ref="G119:G123" si="23">E119+I119-I120</f>
        <v>18</v>
      </c>
      <c r="H119" s="40" t="s">
        <v>46</v>
      </c>
      <c r="I119" s="40">
        <f t="shared" si="21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21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53</v>
      </c>
      <c r="B121" s="32" t="s">
        <v>746</v>
      </c>
      <c r="C121" s="35" t="s">
        <v>656</v>
      </c>
      <c r="D121" s="47" t="s">
        <v>67</v>
      </c>
      <c r="E121" s="37">
        <v>538</v>
      </c>
      <c r="F121" s="48" t="s">
        <v>45</v>
      </c>
      <c r="G121" s="39">
        <f t="shared" si="23"/>
        <v>538</v>
      </c>
      <c r="H121" s="40" t="s">
        <v>46</v>
      </c>
      <c r="I121" s="40">
        <f t="shared" si="21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21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21" customHeight="1" spans="1:44">
      <c r="A123" s="33">
        <v>52</v>
      </c>
      <c r="B123" s="32" t="s">
        <v>746</v>
      </c>
      <c r="C123" s="35" t="s">
        <v>767</v>
      </c>
      <c r="D123" s="47" t="s">
        <v>44</v>
      </c>
      <c r="E123" s="37">
        <v>75</v>
      </c>
      <c r="F123" s="48" t="s">
        <v>45</v>
      </c>
      <c r="G123" s="39">
        <f t="shared" si="23"/>
        <v>75</v>
      </c>
      <c r="H123" s="40" t="s">
        <v>46</v>
      </c>
      <c r="I123" s="40">
        <f t="shared" si="21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21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54</v>
      </c>
      <c r="B125" s="32" t="s">
        <v>746</v>
      </c>
      <c r="C125" s="35" t="s">
        <v>768</v>
      </c>
      <c r="D125" s="47" t="s">
        <v>44</v>
      </c>
      <c r="E125" s="37">
        <v>1165</v>
      </c>
      <c r="F125" s="48" t="s">
        <v>45</v>
      </c>
      <c r="G125" s="39">
        <f>E125+I125-I126</f>
        <v>1165</v>
      </c>
      <c r="H125" s="40" t="s">
        <v>46</v>
      </c>
      <c r="I125" s="40">
        <f t="shared" ref="I125:I130" si="24">SUM(J125:AO125)</f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4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55</v>
      </c>
      <c r="B127" s="32" t="s">
        <v>746</v>
      </c>
      <c r="C127" s="35" t="s">
        <v>769</v>
      </c>
      <c r="D127" s="47" t="s">
        <v>44</v>
      </c>
      <c r="E127" s="37">
        <v>10</v>
      </c>
      <c r="F127" s="48" t="s">
        <v>45</v>
      </c>
      <c r="G127" s="39">
        <f>E127+I127-I128</f>
        <v>10</v>
      </c>
      <c r="H127" s="40" t="s">
        <v>46</v>
      </c>
      <c r="I127" s="40">
        <f t="shared" si="24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4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56</v>
      </c>
      <c r="B129" s="32" t="s">
        <v>746</v>
      </c>
      <c r="C129" s="35" t="s">
        <v>212</v>
      </c>
      <c r="D129" s="47" t="s">
        <v>44</v>
      </c>
      <c r="E129" s="37">
        <v>500</v>
      </c>
      <c r="F129" s="48" t="s">
        <v>45</v>
      </c>
      <c r="G129" s="39">
        <f>E129+I129-I130</f>
        <v>500</v>
      </c>
      <c r="H129" s="40" t="s">
        <v>46</v>
      </c>
      <c r="I129" s="40">
        <f t="shared" si="24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4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57</v>
      </c>
      <c r="B131" s="32" t="s">
        <v>746</v>
      </c>
      <c r="C131" s="35" t="s">
        <v>770</v>
      </c>
      <c r="D131" s="47" t="s">
        <v>44</v>
      </c>
      <c r="E131" s="37">
        <v>85</v>
      </c>
      <c r="F131" s="48" t="s">
        <v>45</v>
      </c>
      <c r="G131" s="39">
        <f>E131+I131-I132</f>
        <v>85</v>
      </c>
      <c r="H131" s="40" t="s">
        <v>46</v>
      </c>
      <c r="I131" s="40">
        <f t="shared" ref="I131:I140" si="25">SUM(J131:AO131)</f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5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58</v>
      </c>
      <c r="B133" s="32" t="s">
        <v>746</v>
      </c>
      <c r="C133" s="35" t="s">
        <v>771</v>
      </c>
      <c r="D133" s="47" t="s">
        <v>44</v>
      </c>
      <c r="E133" s="37">
        <v>0</v>
      </c>
      <c r="F133" s="48" t="s">
        <v>45</v>
      </c>
      <c r="G133" s="39">
        <f>E133+I133-I134</f>
        <v>0</v>
      </c>
      <c r="H133" s="40" t="s">
        <v>46</v>
      </c>
      <c r="I133" s="40">
        <f t="shared" si="25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5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59</v>
      </c>
      <c r="B135" s="32" t="s">
        <v>746</v>
      </c>
      <c r="C135" s="35" t="s">
        <v>772</v>
      </c>
      <c r="D135" s="133" t="s">
        <v>67</v>
      </c>
      <c r="E135" s="37">
        <v>2860</v>
      </c>
      <c r="F135" s="48" t="s">
        <v>45</v>
      </c>
      <c r="G135" s="39">
        <f>E135+I135-I136</f>
        <v>2860</v>
      </c>
      <c r="H135" s="40" t="s">
        <v>46</v>
      </c>
      <c r="I135" s="40">
        <f t="shared" si="25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133"/>
      <c r="E136" s="43"/>
      <c r="F136" s="49"/>
      <c r="G136" s="45"/>
      <c r="H136" s="46" t="s">
        <v>47</v>
      </c>
      <c r="I136" s="46">
        <f t="shared" si="25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60</v>
      </c>
      <c r="B137" s="32" t="s">
        <v>746</v>
      </c>
      <c r="C137" s="35" t="s">
        <v>773</v>
      </c>
      <c r="D137" s="47" t="s">
        <v>44</v>
      </c>
      <c r="E137" s="37">
        <v>84</v>
      </c>
      <c r="F137" s="48" t="s">
        <v>45</v>
      </c>
      <c r="G137" s="39">
        <f t="shared" ref="G137:G141" si="26">E137+I137-I138</f>
        <v>904</v>
      </c>
      <c r="H137" s="40" t="s">
        <v>46</v>
      </c>
      <c r="I137" s="40">
        <f t="shared" si="25"/>
        <v>2820</v>
      </c>
      <c r="J137" s="67"/>
      <c r="K137" s="67"/>
      <c r="L137" s="67"/>
      <c r="M137" s="67"/>
      <c r="N137" s="67"/>
      <c r="O137" s="67">
        <v>2820</v>
      </c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5"/>
        <v>2000</v>
      </c>
      <c r="J138" s="65"/>
      <c r="K138" s="65"/>
      <c r="L138" s="65"/>
      <c r="M138" s="65"/>
      <c r="N138" s="65"/>
      <c r="O138" s="65">
        <v>2000</v>
      </c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21" customHeight="1" spans="1:44">
      <c r="A139" s="33">
        <v>61</v>
      </c>
      <c r="B139" s="32" t="s">
        <v>746</v>
      </c>
      <c r="C139" s="35" t="s">
        <v>774</v>
      </c>
      <c r="D139" s="47" t="s">
        <v>44</v>
      </c>
      <c r="E139" s="37">
        <v>0</v>
      </c>
      <c r="F139" s="48" t="s">
        <v>45</v>
      </c>
      <c r="G139" s="39">
        <f t="shared" si="26"/>
        <v>0</v>
      </c>
      <c r="H139" s="40" t="s">
        <v>46</v>
      </c>
      <c r="I139" s="40">
        <f t="shared" ref="I139:I150" si="27">SUM(J139:AO139)</f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7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21" customHeight="1" spans="1:44">
      <c r="A141" s="33">
        <v>62</v>
      </c>
      <c r="B141" s="32" t="s">
        <v>746</v>
      </c>
      <c r="C141" s="35" t="s">
        <v>775</v>
      </c>
      <c r="D141" s="47" t="s">
        <v>44</v>
      </c>
      <c r="E141" s="37">
        <v>0</v>
      </c>
      <c r="F141" s="48" t="s">
        <v>45</v>
      </c>
      <c r="G141" s="39">
        <f t="shared" si="26"/>
        <v>0</v>
      </c>
      <c r="H141" s="40" t="s">
        <v>46</v>
      </c>
      <c r="I141" s="40">
        <f t="shared" si="27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7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21" customHeight="1" spans="1:44">
      <c r="A143" s="33">
        <v>63</v>
      </c>
      <c r="B143" s="32" t="s">
        <v>746</v>
      </c>
      <c r="C143" s="35" t="s">
        <v>776</v>
      </c>
      <c r="D143" s="47" t="s">
        <v>44</v>
      </c>
      <c r="E143" s="37">
        <v>0</v>
      </c>
      <c r="F143" s="48" t="s">
        <v>45</v>
      </c>
      <c r="G143" s="39">
        <f t="shared" ref="G143:G147" si="28">E143+I143-I144</f>
        <v>0</v>
      </c>
      <c r="H143" s="40" t="s">
        <v>46</v>
      </c>
      <c r="I143" s="40">
        <f t="shared" si="27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7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21" customHeight="1" spans="1:44">
      <c r="A145" s="33">
        <v>64</v>
      </c>
      <c r="B145" s="32" t="s">
        <v>746</v>
      </c>
      <c r="C145" s="35" t="s">
        <v>693</v>
      </c>
      <c r="D145" s="47" t="s">
        <v>44</v>
      </c>
      <c r="E145" s="37">
        <v>0</v>
      </c>
      <c r="F145" s="48" t="s">
        <v>45</v>
      </c>
      <c r="G145" s="39">
        <f t="shared" si="28"/>
        <v>0</v>
      </c>
      <c r="H145" s="40" t="s">
        <v>46</v>
      </c>
      <c r="I145" s="40">
        <f t="shared" si="27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7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21" customHeight="1" spans="1:44">
      <c r="A147" s="33">
        <v>65</v>
      </c>
      <c r="B147" s="32" t="s">
        <v>746</v>
      </c>
      <c r="C147" s="35" t="s">
        <v>695</v>
      </c>
      <c r="D147" s="47" t="s">
        <v>44</v>
      </c>
      <c r="E147" s="37">
        <v>0</v>
      </c>
      <c r="F147" s="48" t="s">
        <v>45</v>
      </c>
      <c r="G147" s="39">
        <f t="shared" si="28"/>
        <v>0</v>
      </c>
      <c r="H147" s="40" t="s">
        <v>46</v>
      </c>
      <c r="I147" s="40">
        <f t="shared" si="27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7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66</v>
      </c>
      <c r="B149" s="134" t="s">
        <v>746</v>
      </c>
      <c r="C149" s="35" t="s">
        <v>777</v>
      </c>
      <c r="D149" s="47" t="s">
        <v>44</v>
      </c>
      <c r="E149" s="37">
        <v>117</v>
      </c>
      <c r="F149" s="48" t="s">
        <v>45</v>
      </c>
      <c r="G149" s="39">
        <f t="shared" ref="G149:G153" si="29">E149+I149-I150</f>
        <v>117</v>
      </c>
      <c r="H149" s="40" t="s">
        <v>46</v>
      </c>
      <c r="I149" s="40">
        <f t="shared" si="27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135"/>
      <c r="C150" s="42"/>
      <c r="D150" s="47"/>
      <c r="E150" s="43"/>
      <c r="F150" s="49"/>
      <c r="G150" s="45"/>
      <c r="H150" s="46" t="s">
        <v>47</v>
      </c>
      <c r="I150" s="46">
        <f t="shared" si="27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67</v>
      </c>
      <c r="B151" s="32" t="s">
        <v>746</v>
      </c>
      <c r="C151" s="35" t="s">
        <v>778</v>
      </c>
      <c r="D151" s="47" t="s">
        <v>100</v>
      </c>
      <c r="E151" s="37">
        <v>2750</v>
      </c>
      <c r="F151" s="48" t="s">
        <v>45</v>
      </c>
      <c r="G151" s="39">
        <f t="shared" si="29"/>
        <v>2750</v>
      </c>
      <c r="H151" s="40" t="s">
        <v>46</v>
      </c>
      <c r="I151" s="40">
        <f t="shared" ref="I151:I154" si="30">SUM(J151:AO151)</f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30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68</v>
      </c>
      <c r="B153" s="32" t="s">
        <v>746</v>
      </c>
      <c r="C153" s="35" t="s">
        <v>140</v>
      </c>
      <c r="D153" s="47" t="s">
        <v>44</v>
      </c>
      <c r="E153" s="37">
        <v>22</v>
      </c>
      <c r="F153" s="48" t="s">
        <v>45</v>
      </c>
      <c r="G153" s="39">
        <f t="shared" si="29"/>
        <v>22</v>
      </c>
      <c r="H153" s="40" t="s">
        <v>46</v>
      </c>
      <c r="I153" s="40">
        <f t="shared" si="30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30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69</v>
      </c>
      <c r="B155" s="32" t="s">
        <v>746</v>
      </c>
      <c r="C155" s="35" t="s">
        <v>704</v>
      </c>
      <c r="D155" s="47" t="s">
        <v>100</v>
      </c>
      <c r="E155" s="37">
        <v>135</v>
      </c>
      <c r="F155" s="48" t="s">
        <v>45</v>
      </c>
      <c r="G155" s="39">
        <f t="shared" ref="G155:G159" si="31">E155+I155-I156</f>
        <v>135</v>
      </c>
      <c r="H155" s="40" t="s">
        <v>46</v>
      </c>
      <c r="I155" s="40">
        <f t="shared" ref="I155:I162" si="32">SUM(J155:AO155)</f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32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70</v>
      </c>
      <c r="B157" s="32" t="s">
        <v>746</v>
      </c>
      <c r="C157" s="35" t="s">
        <v>702</v>
      </c>
      <c r="D157" s="47" t="s">
        <v>44</v>
      </c>
      <c r="E157" s="37">
        <v>895</v>
      </c>
      <c r="F157" s="48" t="s">
        <v>45</v>
      </c>
      <c r="G157" s="39">
        <f t="shared" si="31"/>
        <v>895</v>
      </c>
      <c r="H157" s="40" t="s">
        <v>46</v>
      </c>
      <c r="I157" s="40">
        <f t="shared" si="32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32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71</v>
      </c>
      <c r="B159" s="32" t="s">
        <v>746</v>
      </c>
      <c r="C159" s="35" t="s">
        <v>702</v>
      </c>
      <c r="D159" s="136" t="s">
        <v>779</v>
      </c>
      <c r="E159" s="37">
        <v>157</v>
      </c>
      <c r="F159" s="48" t="s">
        <v>45</v>
      </c>
      <c r="G159" s="39">
        <f t="shared" si="31"/>
        <v>157</v>
      </c>
      <c r="H159" s="40" t="s">
        <v>46</v>
      </c>
      <c r="I159" s="40">
        <f t="shared" si="32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32"/>
      <c r="C160" s="42"/>
      <c r="D160" s="136"/>
      <c r="E160" s="43"/>
      <c r="F160" s="49"/>
      <c r="G160" s="45"/>
      <c r="H160" s="46" t="s">
        <v>47</v>
      </c>
      <c r="I160" s="46">
        <f t="shared" si="32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70</v>
      </c>
      <c r="B161" s="32" t="s">
        <v>746</v>
      </c>
      <c r="C161" s="35" t="s">
        <v>702</v>
      </c>
      <c r="D161" s="47" t="s">
        <v>766</v>
      </c>
      <c r="E161" s="37">
        <v>50</v>
      </c>
      <c r="F161" s="48" t="s">
        <v>45</v>
      </c>
      <c r="G161" s="39">
        <f>E161+I161-I162</f>
        <v>50</v>
      </c>
      <c r="H161" s="40" t="s">
        <v>46</v>
      </c>
      <c r="I161" s="40">
        <f t="shared" si="32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32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72</v>
      </c>
      <c r="B163" s="32" t="s">
        <v>746</v>
      </c>
      <c r="C163" s="35" t="s">
        <v>704</v>
      </c>
      <c r="D163" s="47" t="s">
        <v>44</v>
      </c>
      <c r="E163" s="37">
        <v>1170</v>
      </c>
      <c r="F163" s="48" t="s">
        <v>45</v>
      </c>
      <c r="G163" s="39">
        <f>E163+I163-I164</f>
        <v>1170</v>
      </c>
      <c r="H163" s="40" t="s">
        <v>46</v>
      </c>
      <c r="I163" s="40">
        <f t="shared" ref="I163:I166" si="33">SUM(J163:AO163)</f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33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73</v>
      </c>
      <c r="B165" s="32" t="s">
        <v>746</v>
      </c>
      <c r="C165" s="35" t="s">
        <v>705</v>
      </c>
      <c r="D165" s="47" t="s">
        <v>44</v>
      </c>
      <c r="E165" s="37">
        <v>444</v>
      </c>
      <c r="F165" s="48" t="s">
        <v>45</v>
      </c>
      <c r="G165" s="39">
        <f>E165+I165-I166</f>
        <v>444</v>
      </c>
      <c r="H165" s="40" t="s">
        <v>46</v>
      </c>
      <c r="I165" s="40">
        <f t="shared" si="33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33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74</v>
      </c>
      <c r="B167" s="32" t="s">
        <v>746</v>
      </c>
      <c r="C167" s="35" t="s">
        <v>780</v>
      </c>
      <c r="D167" s="47" t="s">
        <v>739</v>
      </c>
      <c r="E167" s="37">
        <v>615</v>
      </c>
      <c r="F167" s="48" t="s">
        <v>45</v>
      </c>
      <c r="G167" s="39">
        <f>E167+I167-I168</f>
        <v>615</v>
      </c>
      <c r="H167" s="40" t="s">
        <v>46</v>
      </c>
      <c r="I167" s="40">
        <f t="shared" ref="I167:I199" si="34">SUM(J167:AO167)</f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34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75</v>
      </c>
      <c r="B169" s="32" t="s">
        <v>746</v>
      </c>
      <c r="C169" s="35" t="s">
        <v>781</v>
      </c>
      <c r="D169" s="47" t="s">
        <v>44</v>
      </c>
      <c r="E169" s="37">
        <v>10</v>
      </c>
      <c r="F169" s="48" t="s">
        <v>45</v>
      </c>
      <c r="G169" s="39">
        <f>E169+I169-I170</f>
        <v>10</v>
      </c>
      <c r="H169" s="40" t="s">
        <v>46</v>
      </c>
      <c r="I169" s="40">
        <f t="shared" si="34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34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76</v>
      </c>
      <c r="B171" s="32" t="s">
        <v>746</v>
      </c>
      <c r="C171" s="35" t="s">
        <v>782</v>
      </c>
      <c r="D171" s="47" t="s">
        <v>44</v>
      </c>
      <c r="E171" s="37">
        <v>28</v>
      </c>
      <c r="F171" s="48" t="s">
        <v>45</v>
      </c>
      <c r="G171" s="39">
        <f t="shared" ref="G171:G175" si="35">E171+I171-I172</f>
        <v>28</v>
      </c>
      <c r="H171" s="40" t="s">
        <v>46</v>
      </c>
      <c r="I171" s="40">
        <f t="shared" si="34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34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77</v>
      </c>
      <c r="B173" s="32" t="s">
        <v>746</v>
      </c>
      <c r="C173" s="35" t="s">
        <v>783</v>
      </c>
      <c r="D173" s="47" t="s">
        <v>44</v>
      </c>
      <c r="E173" s="37">
        <v>55</v>
      </c>
      <c r="F173" s="48" t="s">
        <v>45</v>
      </c>
      <c r="G173" s="39">
        <f t="shared" si="35"/>
        <v>55</v>
      </c>
      <c r="H173" s="40" t="s">
        <v>46</v>
      </c>
      <c r="I173" s="40">
        <f t="shared" si="34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34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78</v>
      </c>
      <c r="B175" s="32" t="s">
        <v>746</v>
      </c>
      <c r="C175" s="35" t="s">
        <v>784</v>
      </c>
      <c r="D175" s="47" t="s">
        <v>44</v>
      </c>
      <c r="E175" s="37">
        <v>45</v>
      </c>
      <c r="F175" s="48" t="s">
        <v>45</v>
      </c>
      <c r="G175" s="39">
        <f t="shared" si="35"/>
        <v>45</v>
      </c>
      <c r="H175" s="40" t="s">
        <v>46</v>
      </c>
      <c r="I175" s="40">
        <f t="shared" si="34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34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79</v>
      </c>
      <c r="B177" s="32" t="s">
        <v>746</v>
      </c>
      <c r="C177" s="35" t="s">
        <v>785</v>
      </c>
      <c r="D177" s="47" t="s">
        <v>44</v>
      </c>
      <c r="E177" s="37">
        <v>80</v>
      </c>
      <c r="F177" s="48" t="s">
        <v>45</v>
      </c>
      <c r="G177" s="39">
        <f>E177+I177-I178</f>
        <v>80</v>
      </c>
      <c r="H177" s="40" t="s">
        <v>46</v>
      </c>
      <c r="I177" s="40">
        <f t="shared" si="34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4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80</v>
      </c>
      <c r="B179" s="32" t="s">
        <v>746</v>
      </c>
      <c r="C179" s="35" t="s">
        <v>786</v>
      </c>
      <c r="D179" s="47" t="s">
        <v>44</v>
      </c>
      <c r="E179" s="37">
        <v>85</v>
      </c>
      <c r="F179" s="48" t="s">
        <v>45</v>
      </c>
      <c r="G179" s="39">
        <f t="shared" ref="G179:G183" si="36">E179+I179-I180</f>
        <v>85</v>
      </c>
      <c r="H179" s="40" t="s">
        <v>46</v>
      </c>
      <c r="I179" s="40">
        <f t="shared" si="34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4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81</v>
      </c>
      <c r="B181" s="32" t="s">
        <v>746</v>
      </c>
      <c r="C181" s="35" t="s">
        <v>787</v>
      </c>
      <c r="D181" s="47" t="s">
        <v>44</v>
      </c>
      <c r="E181" s="37">
        <v>13</v>
      </c>
      <c r="F181" s="48" t="s">
        <v>45</v>
      </c>
      <c r="G181" s="39">
        <f t="shared" si="36"/>
        <v>13</v>
      </c>
      <c r="H181" s="40" t="s">
        <v>46</v>
      </c>
      <c r="I181" s="40">
        <f t="shared" si="34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4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82</v>
      </c>
      <c r="B183" s="32" t="s">
        <v>746</v>
      </c>
      <c r="C183" s="35" t="s">
        <v>788</v>
      </c>
      <c r="D183" s="47" t="s">
        <v>351</v>
      </c>
      <c r="E183" s="37">
        <v>1300</v>
      </c>
      <c r="F183" s="48" t="s">
        <v>45</v>
      </c>
      <c r="G183" s="39">
        <f t="shared" si="36"/>
        <v>1300</v>
      </c>
      <c r="H183" s="40" t="s">
        <v>46</v>
      </c>
      <c r="I183" s="40">
        <f t="shared" si="34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34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83</v>
      </c>
      <c r="B185" s="32" t="s">
        <v>746</v>
      </c>
      <c r="C185" s="35" t="s">
        <v>728</v>
      </c>
      <c r="D185" s="47" t="s">
        <v>44</v>
      </c>
      <c r="E185" s="37">
        <v>156</v>
      </c>
      <c r="F185" s="48" t="s">
        <v>45</v>
      </c>
      <c r="G185" s="39">
        <f t="shared" ref="G185:G189" si="37">E185+I185-I186</f>
        <v>156</v>
      </c>
      <c r="H185" s="40" t="s">
        <v>46</v>
      </c>
      <c r="I185" s="40">
        <f t="shared" si="34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4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84</v>
      </c>
      <c r="B187" s="32" t="s">
        <v>746</v>
      </c>
      <c r="C187" s="35" t="s">
        <v>730</v>
      </c>
      <c r="D187" s="47" t="s">
        <v>44</v>
      </c>
      <c r="E187" s="37">
        <v>55</v>
      </c>
      <c r="F187" s="48" t="s">
        <v>45</v>
      </c>
      <c r="G187" s="39">
        <f t="shared" si="37"/>
        <v>55</v>
      </c>
      <c r="H187" s="40" t="s">
        <v>46</v>
      </c>
      <c r="I187" s="40">
        <f t="shared" si="34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4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85</v>
      </c>
      <c r="B189" s="32" t="s">
        <v>746</v>
      </c>
      <c r="C189" s="35" t="s">
        <v>789</v>
      </c>
      <c r="D189" s="47" t="s">
        <v>44</v>
      </c>
      <c r="E189" s="37">
        <v>15</v>
      </c>
      <c r="F189" s="48" t="s">
        <v>45</v>
      </c>
      <c r="G189" s="39">
        <f t="shared" si="37"/>
        <v>15</v>
      </c>
      <c r="H189" s="40" t="s">
        <v>46</v>
      </c>
      <c r="I189" s="40">
        <f t="shared" si="34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4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86</v>
      </c>
      <c r="B191" s="110" t="s">
        <v>746</v>
      </c>
      <c r="C191" s="35" t="s">
        <v>790</v>
      </c>
      <c r="D191" s="133" t="s">
        <v>57</v>
      </c>
      <c r="E191" s="37">
        <v>20</v>
      </c>
      <c r="F191" s="48" t="s">
        <v>45</v>
      </c>
      <c r="G191" s="39">
        <f>E191+I191-I192</f>
        <v>20</v>
      </c>
      <c r="H191" s="40" t="s">
        <v>46</v>
      </c>
      <c r="I191" s="40">
        <f t="shared" ref="I191:I240" si="38">SUM(J191:AO191)</f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110"/>
      <c r="C192" s="42"/>
      <c r="D192" s="133"/>
      <c r="E192" s="43"/>
      <c r="F192" s="49"/>
      <c r="G192" s="45"/>
      <c r="H192" s="46" t="s">
        <v>47</v>
      </c>
      <c r="I192" s="46">
        <f t="shared" si="38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3" customFormat="1" ht="18.95" customHeight="1" spans="1:41">
      <c r="A193" s="33">
        <v>87</v>
      </c>
      <c r="B193" s="110" t="s">
        <v>746</v>
      </c>
      <c r="C193" s="35" t="s">
        <v>791</v>
      </c>
      <c r="D193" s="133" t="s">
        <v>57</v>
      </c>
      <c r="E193" s="37">
        <v>20</v>
      </c>
      <c r="F193" s="48" t="s">
        <v>45</v>
      </c>
      <c r="G193" s="39">
        <f>E193+I193-I194</f>
        <v>20</v>
      </c>
      <c r="H193" s="40" t="s">
        <v>46</v>
      </c>
      <c r="I193" s="40">
        <f t="shared" si="38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</row>
    <row r="194" s="4" customFormat="1" ht="18.95" customHeight="1" spans="1:41">
      <c r="A194" s="41"/>
      <c r="B194" s="110"/>
      <c r="C194" s="42"/>
      <c r="D194" s="133"/>
      <c r="E194" s="43"/>
      <c r="F194" s="49"/>
      <c r="G194" s="45"/>
      <c r="H194" s="46" t="s">
        <v>47</v>
      </c>
      <c r="I194" s="46">
        <f t="shared" si="38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88</v>
      </c>
      <c r="B195" s="110"/>
      <c r="C195" s="35"/>
      <c r="D195" s="47"/>
      <c r="E195" s="37">
        <v>0</v>
      </c>
      <c r="F195" s="48" t="s">
        <v>45</v>
      </c>
      <c r="G195" s="39">
        <f t="shared" ref="G195:G199" si="39">E195+I195-I196</f>
        <v>0</v>
      </c>
      <c r="H195" s="40" t="s">
        <v>46</v>
      </c>
      <c r="I195" s="40">
        <f t="shared" si="38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10"/>
      <c r="C196" s="42"/>
      <c r="D196" s="47"/>
      <c r="E196" s="43"/>
      <c r="F196" s="49"/>
      <c r="G196" s="45"/>
      <c r="H196" s="46" t="s">
        <v>47</v>
      </c>
      <c r="I196" s="46">
        <f t="shared" si="38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89</v>
      </c>
      <c r="B197" s="110"/>
      <c r="C197" s="35"/>
      <c r="D197" s="47"/>
      <c r="E197" s="37">
        <v>0</v>
      </c>
      <c r="F197" s="48" t="s">
        <v>45</v>
      </c>
      <c r="G197" s="39">
        <f t="shared" si="39"/>
        <v>0</v>
      </c>
      <c r="H197" s="40" t="s">
        <v>46</v>
      </c>
      <c r="I197" s="40">
        <f t="shared" si="38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10"/>
      <c r="C198" s="42"/>
      <c r="D198" s="47"/>
      <c r="E198" s="43"/>
      <c r="F198" s="49"/>
      <c r="G198" s="45"/>
      <c r="H198" s="46" t="s">
        <v>47</v>
      </c>
      <c r="I198" s="46">
        <f t="shared" si="38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90</v>
      </c>
      <c r="B199" s="110"/>
      <c r="C199" s="35"/>
      <c r="D199" s="47"/>
      <c r="E199" s="37"/>
      <c r="F199" s="48" t="s">
        <v>45</v>
      </c>
      <c r="G199" s="39">
        <f t="shared" si="39"/>
        <v>0</v>
      </c>
      <c r="H199" s="40" t="s">
        <v>46</v>
      </c>
      <c r="I199" s="40">
        <f t="shared" si="38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10"/>
      <c r="C200" s="42"/>
      <c r="D200" s="47"/>
      <c r="E200" s="43"/>
      <c r="F200" s="49"/>
      <c r="G200" s="45"/>
      <c r="H200" s="46" t="s">
        <v>47</v>
      </c>
      <c r="I200" s="46">
        <f t="shared" si="38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91</v>
      </c>
      <c r="B201" s="32"/>
      <c r="C201" s="35"/>
      <c r="D201" s="47"/>
      <c r="E201" s="37"/>
      <c r="F201" s="48" t="s">
        <v>45</v>
      </c>
      <c r="G201" s="39">
        <f t="shared" ref="G201:G205" si="40">E201+I201-I202</f>
        <v>0</v>
      </c>
      <c r="H201" s="40" t="s">
        <v>46</v>
      </c>
      <c r="I201" s="40">
        <f t="shared" si="38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8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92</v>
      </c>
      <c r="B203" s="32"/>
      <c r="C203" s="35"/>
      <c r="D203" s="47"/>
      <c r="E203" s="37"/>
      <c r="F203" s="48" t="s">
        <v>45</v>
      </c>
      <c r="G203" s="39">
        <f t="shared" si="40"/>
        <v>0</v>
      </c>
      <c r="H203" s="40" t="s">
        <v>46</v>
      </c>
      <c r="I203" s="40">
        <f t="shared" si="38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93</v>
      </c>
      <c r="B205" s="125"/>
      <c r="C205" s="35"/>
      <c r="D205" s="47"/>
      <c r="E205" s="37"/>
      <c r="F205" s="48" t="s">
        <v>45</v>
      </c>
      <c r="G205" s="39">
        <f t="shared" si="40"/>
        <v>0</v>
      </c>
      <c r="H205" s="40" t="s">
        <v>46</v>
      </c>
      <c r="I205" s="40">
        <f t="shared" si="38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125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94</v>
      </c>
      <c r="B207" s="125"/>
      <c r="C207" s="35"/>
      <c r="D207" s="47"/>
      <c r="E207" s="37"/>
      <c r="F207" s="48" t="s">
        <v>45</v>
      </c>
      <c r="G207" s="39">
        <f t="shared" ref="G207:G211" si="41">E207+I207-I208</f>
        <v>0</v>
      </c>
      <c r="H207" s="40" t="s">
        <v>46</v>
      </c>
      <c r="I207" s="40">
        <f t="shared" si="38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125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95</v>
      </c>
      <c r="B209" s="125"/>
      <c r="C209" s="35"/>
      <c r="D209" s="47"/>
      <c r="E209" s="37"/>
      <c r="F209" s="48" t="s">
        <v>45</v>
      </c>
      <c r="G209" s="39">
        <f t="shared" si="41"/>
        <v>0</v>
      </c>
      <c r="H209" s="40" t="s">
        <v>46</v>
      </c>
      <c r="I209" s="40">
        <f t="shared" si="38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125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96</v>
      </c>
      <c r="B211" s="125"/>
      <c r="C211" s="35"/>
      <c r="D211" s="47"/>
      <c r="E211" s="37"/>
      <c r="F211" s="48" t="s">
        <v>45</v>
      </c>
      <c r="G211" s="39">
        <f t="shared" si="41"/>
        <v>0</v>
      </c>
      <c r="H211" s="40" t="s">
        <v>46</v>
      </c>
      <c r="I211" s="40">
        <f t="shared" si="38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125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97</v>
      </c>
      <c r="B213" s="32"/>
      <c r="C213" s="35"/>
      <c r="D213" s="47"/>
      <c r="E213" s="37"/>
      <c r="F213" s="48" t="s">
        <v>45</v>
      </c>
      <c r="G213" s="39">
        <f t="shared" ref="G213:G217" si="42">E213+I213-I214</f>
        <v>0</v>
      </c>
      <c r="H213" s="40" t="s">
        <v>46</v>
      </c>
      <c r="I213" s="40">
        <f t="shared" si="38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8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3" customFormat="1" ht="18.95" customHeight="1" spans="1:41">
      <c r="A215" s="33">
        <v>98</v>
      </c>
      <c r="B215" s="32"/>
      <c r="C215" s="35"/>
      <c r="D215" s="47"/>
      <c r="E215" s="37"/>
      <c r="F215" s="48" t="s">
        <v>45</v>
      </c>
      <c r="G215" s="39">
        <f t="shared" si="42"/>
        <v>0</v>
      </c>
      <c r="H215" s="40" t="s">
        <v>46</v>
      </c>
      <c r="I215" s="40">
        <f t="shared" si="38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</row>
    <row r="216" s="4" customFormat="1" ht="18.95" customHeight="1" spans="1:41">
      <c r="A216" s="41"/>
      <c r="B216" s="32"/>
      <c r="C216" s="42"/>
      <c r="D216" s="47"/>
      <c r="E216" s="43"/>
      <c r="F216" s="49"/>
      <c r="G216" s="45"/>
      <c r="H216" s="46" t="s">
        <v>47</v>
      </c>
      <c r="I216" s="46">
        <f t="shared" si="38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3" customFormat="1" ht="18.95" customHeight="1" spans="1:41">
      <c r="A217" s="33">
        <v>99</v>
      </c>
      <c r="B217" s="32"/>
      <c r="C217" s="35"/>
      <c r="D217" s="47"/>
      <c r="E217" s="37"/>
      <c r="F217" s="48" t="s">
        <v>45</v>
      </c>
      <c r="G217" s="39">
        <f t="shared" si="42"/>
        <v>0</v>
      </c>
      <c r="H217" s="40" t="s">
        <v>46</v>
      </c>
      <c r="I217" s="40">
        <f t="shared" si="38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</row>
    <row r="218" s="4" customFormat="1" ht="18.95" customHeight="1" spans="1:41">
      <c r="A218" s="41"/>
      <c r="B218" s="32"/>
      <c r="C218" s="42"/>
      <c r="D218" s="47"/>
      <c r="E218" s="43"/>
      <c r="F218" s="49"/>
      <c r="G218" s="45"/>
      <c r="H218" s="46" t="s">
        <v>47</v>
      </c>
      <c r="I218" s="46">
        <f t="shared" si="38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3" customFormat="1" ht="18.95" customHeight="1" spans="1:41">
      <c r="A219" s="33">
        <v>100</v>
      </c>
      <c r="B219" s="32"/>
      <c r="C219" s="35"/>
      <c r="D219" s="47"/>
      <c r="E219" s="37"/>
      <c r="F219" s="48" t="s">
        <v>45</v>
      </c>
      <c r="G219" s="39">
        <f t="shared" ref="G219:G223" si="43">E219+I219-I220</f>
        <v>0</v>
      </c>
      <c r="H219" s="40" t="s">
        <v>46</v>
      </c>
      <c r="I219" s="40">
        <f t="shared" si="38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</row>
    <row r="220" s="4" customFormat="1" ht="18.95" customHeight="1" spans="1:41">
      <c r="A220" s="41"/>
      <c r="B220" s="32"/>
      <c r="C220" s="42"/>
      <c r="D220" s="47"/>
      <c r="E220" s="43"/>
      <c r="F220" s="49"/>
      <c r="G220" s="45"/>
      <c r="H220" s="46" t="s">
        <v>47</v>
      </c>
      <c r="I220" s="46">
        <f t="shared" si="38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3" customFormat="1" ht="18.95" customHeight="1" spans="1:41">
      <c r="A221" s="33">
        <v>101</v>
      </c>
      <c r="B221" s="32"/>
      <c r="C221" s="35"/>
      <c r="D221" s="47"/>
      <c r="E221" s="37"/>
      <c r="F221" s="48" t="s">
        <v>45</v>
      </c>
      <c r="G221" s="39">
        <f t="shared" si="43"/>
        <v>0</v>
      </c>
      <c r="H221" s="40" t="s">
        <v>46</v>
      </c>
      <c r="I221" s="40">
        <f t="shared" si="38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</row>
    <row r="222" s="4" customFormat="1" ht="18.95" customHeight="1" spans="1:41">
      <c r="A222" s="41"/>
      <c r="B222" s="32"/>
      <c r="C222" s="42"/>
      <c r="D222" s="47"/>
      <c r="E222" s="43"/>
      <c r="F222" s="49"/>
      <c r="G222" s="45"/>
      <c r="H222" s="46" t="s">
        <v>47</v>
      </c>
      <c r="I222" s="46">
        <f t="shared" si="38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3" customFormat="1" ht="18.95" customHeight="1" spans="1:41">
      <c r="A223" s="33">
        <v>102</v>
      </c>
      <c r="B223" s="32"/>
      <c r="C223" s="35"/>
      <c r="D223" s="47"/>
      <c r="E223" s="37"/>
      <c r="F223" s="48" t="s">
        <v>45</v>
      </c>
      <c r="G223" s="39">
        <f t="shared" si="43"/>
        <v>0</v>
      </c>
      <c r="H223" s="40" t="s">
        <v>46</v>
      </c>
      <c r="I223" s="40">
        <f t="shared" si="38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</row>
    <row r="224" s="4" customFormat="1" ht="18.95" customHeight="1" spans="1:41">
      <c r="A224" s="41"/>
      <c r="B224" s="32"/>
      <c r="C224" s="42"/>
      <c r="D224" s="47"/>
      <c r="E224" s="43"/>
      <c r="F224" s="49"/>
      <c r="G224" s="45"/>
      <c r="H224" s="46" t="s">
        <v>47</v>
      </c>
      <c r="I224" s="46">
        <f t="shared" si="38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103</v>
      </c>
      <c r="B225" s="32"/>
      <c r="C225" s="35"/>
      <c r="D225" s="47"/>
      <c r="E225" s="37"/>
      <c r="F225" s="48" t="s">
        <v>45</v>
      </c>
      <c r="G225" s="39">
        <f t="shared" ref="G225:G229" si="44">E225+I225-I226</f>
        <v>0</v>
      </c>
      <c r="H225" s="40" t="s">
        <v>46</v>
      </c>
      <c r="I225" s="40">
        <f t="shared" si="38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32"/>
      <c r="C226" s="42"/>
      <c r="D226" s="47"/>
      <c r="E226" s="43"/>
      <c r="F226" s="49"/>
      <c r="G226" s="45"/>
      <c r="H226" s="46" t="s">
        <v>47</v>
      </c>
      <c r="I226" s="46">
        <f t="shared" si="38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104</v>
      </c>
      <c r="B227" s="32"/>
      <c r="C227" s="35"/>
      <c r="D227" s="47"/>
      <c r="E227" s="37"/>
      <c r="F227" s="48" t="s">
        <v>45</v>
      </c>
      <c r="G227" s="39">
        <f t="shared" si="44"/>
        <v>0</v>
      </c>
      <c r="H227" s="40" t="s">
        <v>46</v>
      </c>
      <c r="I227" s="40">
        <f t="shared" si="38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32"/>
      <c r="C228" s="42"/>
      <c r="D228" s="47"/>
      <c r="E228" s="43"/>
      <c r="F228" s="49"/>
      <c r="G228" s="45"/>
      <c r="H228" s="46" t="s">
        <v>47</v>
      </c>
      <c r="I228" s="46">
        <f t="shared" si="38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105</v>
      </c>
      <c r="B229" s="32"/>
      <c r="C229" s="35"/>
      <c r="D229" s="47"/>
      <c r="E229" s="37"/>
      <c r="F229" s="48" t="s">
        <v>45</v>
      </c>
      <c r="G229" s="39">
        <f t="shared" si="44"/>
        <v>0</v>
      </c>
      <c r="H229" s="40" t="s">
        <v>46</v>
      </c>
      <c r="I229" s="40">
        <f t="shared" si="38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38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106</v>
      </c>
      <c r="B231" s="32"/>
      <c r="C231" s="35"/>
      <c r="D231" s="47"/>
      <c r="E231" s="37"/>
      <c r="F231" s="48" t="s">
        <v>45</v>
      </c>
      <c r="G231" s="39">
        <f t="shared" ref="G231:G235" si="45">E231+I231-I232</f>
        <v>0</v>
      </c>
      <c r="H231" s="40" t="s">
        <v>46</v>
      </c>
      <c r="I231" s="40">
        <f t="shared" si="38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38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91" customFormat="1" ht="18.95" customHeight="1" spans="1:44">
      <c r="A233" s="33">
        <v>107</v>
      </c>
      <c r="B233" s="32"/>
      <c r="C233" s="35"/>
      <c r="D233" s="47"/>
      <c r="E233" s="37">
        <v>0</v>
      </c>
      <c r="F233" s="48" t="s">
        <v>45</v>
      </c>
      <c r="G233" s="39">
        <f t="shared" si="45"/>
        <v>0</v>
      </c>
      <c r="H233" s="40" t="s">
        <v>46</v>
      </c>
      <c r="I233" s="40">
        <f t="shared" si="38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3"/>
      <c r="AQ233" s="3"/>
      <c r="AR233" s="3"/>
    </row>
    <row r="234" s="4" customFormat="1" ht="18.95" customHeight="1" spans="1:41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38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91" customFormat="1" ht="18.95" customHeight="1" spans="1:44">
      <c r="A235" s="33">
        <v>108</v>
      </c>
      <c r="B235" s="125"/>
      <c r="C235" s="35"/>
      <c r="D235" s="47"/>
      <c r="E235" s="37">
        <v>0</v>
      </c>
      <c r="F235" s="48" t="s">
        <v>45</v>
      </c>
      <c r="G235" s="39">
        <f t="shared" si="45"/>
        <v>0</v>
      </c>
      <c r="H235" s="40" t="s">
        <v>46</v>
      </c>
      <c r="I235" s="40">
        <f t="shared" si="38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3"/>
      <c r="AQ235" s="3"/>
      <c r="AR235" s="3"/>
    </row>
    <row r="236" s="4" customFormat="1" ht="18.95" customHeight="1" spans="1:41">
      <c r="A236" s="41"/>
      <c r="B236" s="125"/>
      <c r="C236" s="42"/>
      <c r="D236" s="47"/>
      <c r="E236" s="43"/>
      <c r="F236" s="49"/>
      <c r="G236" s="45"/>
      <c r="H236" s="46" t="s">
        <v>47</v>
      </c>
      <c r="I236" s="46">
        <f t="shared" si="38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91" customFormat="1" ht="18.95" customHeight="1" spans="1:44">
      <c r="A237" s="33">
        <v>109</v>
      </c>
      <c r="B237" s="125"/>
      <c r="C237" s="35"/>
      <c r="D237" s="47"/>
      <c r="E237" s="37">
        <v>0</v>
      </c>
      <c r="F237" s="48" t="s">
        <v>45</v>
      </c>
      <c r="G237" s="39">
        <f t="shared" ref="G237:G241" si="46">E237+I237-I238</f>
        <v>0</v>
      </c>
      <c r="H237" s="40" t="s">
        <v>46</v>
      </c>
      <c r="I237" s="40">
        <f t="shared" si="38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3"/>
      <c r="AQ237" s="3"/>
      <c r="AR237" s="3"/>
    </row>
    <row r="238" s="4" customFormat="1" ht="18.95" customHeight="1" spans="1:41">
      <c r="A238" s="41"/>
      <c r="B238" s="125"/>
      <c r="C238" s="42"/>
      <c r="D238" s="47"/>
      <c r="E238" s="43"/>
      <c r="F238" s="49"/>
      <c r="G238" s="45"/>
      <c r="H238" s="46" t="s">
        <v>47</v>
      </c>
      <c r="I238" s="46">
        <f t="shared" si="38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110</v>
      </c>
      <c r="B239" s="125"/>
      <c r="C239" s="35"/>
      <c r="D239" s="47"/>
      <c r="E239" s="37">
        <v>0</v>
      </c>
      <c r="F239" s="48" t="s">
        <v>45</v>
      </c>
      <c r="G239" s="39">
        <f t="shared" si="46"/>
        <v>0</v>
      </c>
      <c r="H239" s="40" t="s">
        <v>46</v>
      </c>
      <c r="I239" s="40">
        <f t="shared" si="38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125"/>
      <c r="C240" s="42"/>
      <c r="D240" s="47"/>
      <c r="E240" s="43"/>
      <c r="F240" s="49"/>
      <c r="G240" s="45"/>
      <c r="H240" s="46" t="s">
        <v>47</v>
      </c>
      <c r="I240" s="46">
        <f t="shared" si="38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111</v>
      </c>
      <c r="B241" s="125"/>
      <c r="C241" s="35"/>
      <c r="D241" s="47"/>
      <c r="E241" s="37">
        <v>0</v>
      </c>
      <c r="F241" s="48" t="s">
        <v>45</v>
      </c>
      <c r="G241" s="39">
        <f t="shared" si="46"/>
        <v>0</v>
      </c>
      <c r="H241" s="40" t="s">
        <v>46</v>
      </c>
      <c r="I241" s="40">
        <f t="shared" ref="I241:I254" si="47">SUM(J241:AO241)</f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125"/>
      <c r="C242" s="42"/>
      <c r="D242" s="47"/>
      <c r="E242" s="43"/>
      <c r="F242" s="49"/>
      <c r="G242" s="45"/>
      <c r="H242" s="46" t="s">
        <v>47</v>
      </c>
      <c r="I242" s="46">
        <f t="shared" si="47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91" customFormat="1" ht="18.95" customHeight="1" spans="1:44">
      <c r="A243" s="33">
        <v>112</v>
      </c>
      <c r="B243" s="32"/>
      <c r="C243" s="35"/>
      <c r="D243" s="47"/>
      <c r="E243" s="37">
        <v>0</v>
      </c>
      <c r="F243" s="48" t="s">
        <v>45</v>
      </c>
      <c r="G243" s="39">
        <f t="shared" ref="G243:G247" si="48">E243+I243-I244</f>
        <v>0</v>
      </c>
      <c r="H243" s="40" t="s">
        <v>46</v>
      </c>
      <c r="I243" s="40">
        <f t="shared" si="47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3"/>
      <c r="AQ243" s="3"/>
      <c r="AR243" s="3"/>
    </row>
    <row r="244" s="4" customFormat="1" ht="18.95" customHeight="1" spans="1:41">
      <c r="A244" s="41"/>
      <c r="B244" s="32"/>
      <c r="C244" s="42"/>
      <c r="D244" s="47"/>
      <c r="E244" s="43"/>
      <c r="F244" s="49"/>
      <c r="G244" s="45"/>
      <c r="H244" s="46" t="s">
        <v>47</v>
      </c>
      <c r="I244" s="46">
        <f t="shared" si="47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3" customFormat="1" ht="18.95" customHeight="1" spans="1:41">
      <c r="A245" s="33">
        <v>113</v>
      </c>
      <c r="B245" s="32"/>
      <c r="C245" s="35"/>
      <c r="D245" s="47"/>
      <c r="E245" s="37">
        <v>0</v>
      </c>
      <c r="F245" s="48" t="s">
        <v>45</v>
      </c>
      <c r="G245" s="39">
        <f t="shared" si="48"/>
        <v>0</v>
      </c>
      <c r="H245" s="40" t="s">
        <v>46</v>
      </c>
      <c r="I245" s="40">
        <f t="shared" si="47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</row>
    <row r="246" s="4" customFormat="1" ht="18.95" customHeight="1" spans="1:41">
      <c r="A246" s="41"/>
      <c r="B246" s="32"/>
      <c r="C246" s="42"/>
      <c r="D246" s="47"/>
      <c r="E246" s="43"/>
      <c r="F246" s="49"/>
      <c r="G246" s="45"/>
      <c r="H246" s="46" t="s">
        <v>47</v>
      </c>
      <c r="I246" s="46">
        <f t="shared" si="47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3" customFormat="1" ht="18.95" customHeight="1" spans="1:41">
      <c r="A247" s="33">
        <v>114</v>
      </c>
      <c r="B247" s="32"/>
      <c r="C247" s="35"/>
      <c r="D247" s="47"/>
      <c r="E247" s="37">
        <v>0</v>
      </c>
      <c r="F247" s="48" t="s">
        <v>45</v>
      </c>
      <c r="G247" s="39">
        <f t="shared" si="48"/>
        <v>0</v>
      </c>
      <c r="H247" s="40" t="s">
        <v>46</v>
      </c>
      <c r="I247" s="40">
        <f t="shared" si="47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</row>
    <row r="248" s="4" customFormat="1" ht="18.95" customHeight="1" spans="1:41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47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3" customFormat="1" ht="18.95" customHeight="1" spans="1:41">
      <c r="A249" s="33">
        <v>115</v>
      </c>
      <c r="B249" s="32"/>
      <c r="C249" s="35"/>
      <c r="D249" s="47"/>
      <c r="E249" s="37">
        <v>0</v>
      </c>
      <c r="F249" s="48" t="s">
        <v>45</v>
      </c>
      <c r="G249" s="39">
        <f t="shared" ref="G249:G253" si="49">E249+I249-I250</f>
        <v>0</v>
      </c>
      <c r="H249" s="40" t="s">
        <v>46</v>
      </c>
      <c r="I249" s="40">
        <f t="shared" si="47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</row>
    <row r="250" s="4" customFormat="1" ht="18.95" customHeight="1" spans="1:41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47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3" customFormat="1" ht="18.95" customHeight="1" spans="1:41">
      <c r="A251" s="33">
        <v>116</v>
      </c>
      <c r="B251" s="32"/>
      <c r="C251" s="35"/>
      <c r="D251" s="47"/>
      <c r="E251" s="37">
        <v>0</v>
      </c>
      <c r="F251" s="48" t="s">
        <v>45</v>
      </c>
      <c r="G251" s="39">
        <f t="shared" si="49"/>
        <v>0</v>
      </c>
      <c r="H251" s="40" t="s">
        <v>46</v>
      </c>
      <c r="I251" s="40">
        <f t="shared" si="47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</row>
    <row r="252" s="4" customFormat="1" ht="18.95" customHeight="1" spans="1:41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47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3" customFormat="1" ht="18.95" customHeight="1" spans="1:41">
      <c r="A253" s="33">
        <v>117</v>
      </c>
      <c r="B253" s="32"/>
      <c r="C253" s="35"/>
      <c r="D253" s="47"/>
      <c r="E253" s="37">
        <v>0</v>
      </c>
      <c r="F253" s="48" t="s">
        <v>45</v>
      </c>
      <c r="G253" s="39">
        <f t="shared" si="49"/>
        <v>0</v>
      </c>
      <c r="H253" s="40" t="s">
        <v>46</v>
      </c>
      <c r="I253" s="40">
        <f t="shared" si="47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>
        <v>0</v>
      </c>
    </row>
    <row r="254" s="4" customFormat="1" ht="8" customHeight="1" spans="1:41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si="47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</sheetData>
  <autoFilter ref="A4:AN254">
    <extLst/>
  </autoFilter>
  <mergeCells count="88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</mergeCells>
  <conditionalFormatting sqref="G9:G10">
    <cfRule type="cellIs" dxfId="0" priority="28" operator="greaterThan">
      <formula>#REF!</formula>
    </cfRule>
  </conditionalFormatting>
  <conditionalFormatting sqref="G17:G18">
    <cfRule type="cellIs" dxfId="0" priority="29" operator="greaterThan">
      <formula>#REF!</formula>
    </cfRule>
  </conditionalFormatting>
  <conditionalFormatting sqref="G21:G22">
    <cfRule type="cellIs" dxfId="0" priority="35" operator="greaterThan">
      <formula>#REF!</formula>
    </cfRule>
  </conditionalFormatting>
  <conditionalFormatting sqref="G23:G24">
    <cfRule type="cellIs" dxfId="0" priority="26" operator="greaterThan">
      <formula>#REF!</formula>
    </cfRule>
  </conditionalFormatting>
  <conditionalFormatting sqref="G35:G36">
    <cfRule type="cellIs" dxfId="0" priority="40" operator="greaterThan">
      <formula>#REF!</formula>
    </cfRule>
  </conditionalFormatting>
  <conditionalFormatting sqref="G37:G38">
    <cfRule type="cellIs" dxfId="0" priority="23" operator="greaterThan">
      <formula>#REF!</formula>
    </cfRule>
  </conditionalFormatting>
  <conditionalFormatting sqref="G41:G42">
    <cfRule type="cellIs" dxfId="0" priority="6" operator="greaterThan">
      <formula>#REF!</formula>
    </cfRule>
  </conditionalFormatting>
  <conditionalFormatting sqref="G53:G54">
    <cfRule type="cellIs" dxfId="0" priority="52" operator="greaterThan">
      <formula>#REF!</formula>
    </cfRule>
  </conditionalFormatting>
  <conditionalFormatting sqref="G55:G56">
    <cfRule type="cellIs" dxfId="0" priority="51" operator="greaterThan">
      <formula>#REF!</formula>
    </cfRule>
  </conditionalFormatting>
  <conditionalFormatting sqref="G59:G60">
    <cfRule type="cellIs" dxfId="0" priority="24" operator="greaterThan">
      <formula>#REF!</formula>
    </cfRule>
  </conditionalFormatting>
  <conditionalFormatting sqref="G63:G64">
    <cfRule type="cellIs" dxfId="0" priority="50" operator="greaterThan">
      <formula>#REF!</formula>
    </cfRule>
  </conditionalFormatting>
  <conditionalFormatting sqref="G73:G74">
    <cfRule type="cellIs" dxfId="0" priority="49" operator="greaterThan">
      <formula>#REF!</formula>
    </cfRule>
  </conditionalFormatting>
  <conditionalFormatting sqref="G77:G78">
    <cfRule type="cellIs" dxfId="0" priority="7" operator="greaterThan">
      <formula>#REF!</formula>
    </cfRule>
  </conditionalFormatting>
  <conditionalFormatting sqref="G79:G80">
    <cfRule type="cellIs" dxfId="0" priority="8" operator="greaterThan">
      <formula>#REF!</formula>
    </cfRule>
  </conditionalFormatting>
  <conditionalFormatting sqref="G83:G84">
    <cfRule type="cellIs" dxfId="0" priority="1" operator="greaterThan">
      <formula>#REF!</formula>
    </cfRule>
  </conditionalFormatting>
  <conditionalFormatting sqref="G85:G86">
    <cfRule type="cellIs" dxfId="0" priority="27" operator="greaterThan">
      <formula>#REF!</formula>
    </cfRule>
  </conditionalFormatting>
  <conditionalFormatting sqref="G93:G94">
    <cfRule type="cellIs" dxfId="0" priority="48" operator="greaterThan">
      <formula>#REF!</formula>
    </cfRule>
  </conditionalFormatting>
  <conditionalFormatting sqref="G99:G100">
    <cfRule type="cellIs" dxfId="0" priority="2" operator="greaterThan">
      <formula>#REF!</formula>
    </cfRule>
  </conditionalFormatting>
  <conditionalFormatting sqref="G103:G104">
    <cfRule type="cellIs" dxfId="0" priority="19" operator="greaterThan">
      <formula>#REF!</formula>
    </cfRule>
  </conditionalFormatting>
  <conditionalFormatting sqref="G105:G106">
    <cfRule type="cellIs" dxfId="0" priority="21" operator="greaterThan">
      <formula>#REF!</formula>
    </cfRule>
  </conditionalFormatting>
  <conditionalFormatting sqref="G115:G116">
    <cfRule type="cellIs" dxfId="0" priority="4" operator="greaterThan">
      <formula>#REF!</formula>
    </cfRule>
  </conditionalFormatting>
  <conditionalFormatting sqref="G117:G118">
    <cfRule type="cellIs" dxfId="0" priority="47" operator="greaterThan">
      <formula>#REF!</formula>
    </cfRule>
  </conditionalFormatting>
  <conditionalFormatting sqref="G119:G120">
    <cfRule type="cellIs" dxfId="0" priority="46" operator="greaterThan">
      <formula>#REF!</formula>
    </cfRule>
  </conditionalFormatting>
  <conditionalFormatting sqref="G123:G124">
    <cfRule type="cellIs" dxfId="0" priority="3" operator="greaterThan">
      <formula>#REF!</formula>
    </cfRule>
  </conditionalFormatting>
  <conditionalFormatting sqref="G127:G128">
    <cfRule type="cellIs" dxfId="0" priority="11" operator="greaterThan">
      <formula>#REF!</formula>
    </cfRule>
  </conditionalFormatting>
  <conditionalFormatting sqref="G129:G130">
    <cfRule type="cellIs" dxfId="0" priority="10" operator="greaterThan">
      <formula>#REF!</formula>
    </cfRule>
  </conditionalFormatting>
  <conditionalFormatting sqref="G131:G132">
    <cfRule type="cellIs" dxfId="0" priority="25" operator="greaterThan">
      <formula>#REF!</formula>
    </cfRule>
  </conditionalFormatting>
  <conditionalFormatting sqref="G133:G134">
    <cfRule type="cellIs" dxfId="0" priority="20" operator="greaterThan">
      <formula>#REF!</formula>
    </cfRule>
  </conditionalFormatting>
  <conditionalFormatting sqref="G139:G140">
    <cfRule type="cellIs" dxfId="0" priority="18" operator="greaterThan">
      <formula>#REF!</formula>
    </cfRule>
  </conditionalFormatting>
  <conditionalFormatting sqref="G141:G142">
    <cfRule type="cellIs" dxfId="0" priority="17" operator="greaterThan">
      <formula>#REF!</formula>
    </cfRule>
  </conditionalFormatting>
  <conditionalFormatting sqref="G143:G144">
    <cfRule type="cellIs" dxfId="0" priority="16" operator="greaterThan">
      <formula>#REF!</formula>
    </cfRule>
  </conditionalFormatting>
  <conditionalFormatting sqref="G145:G146">
    <cfRule type="cellIs" dxfId="0" priority="15" operator="greaterThan">
      <formula>#REF!</formula>
    </cfRule>
  </conditionalFormatting>
  <conditionalFormatting sqref="G147:G148">
    <cfRule type="cellIs" dxfId="0" priority="14" operator="greaterThan">
      <formula>#REF!</formula>
    </cfRule>
  </conditionalFormatting>
  <conditionalFormatting sqref="G149:G150">
    <cfRule type="cellIs" dxfId="0" priority="45" operator="greaterThan">
      <formula>#REF!</formula>
    </cfRule>
  </conditionalFormatting>
  <conditionalFormatting sqref="G153:G154">
    <cfRule type="cellIs" dxfId="0" priority="44" operator="greaterThan">
      <formula>#REF!</formula>
    </cfRule>
  </conditionalFormatting>
  <conditionalFormatting sqref="G159:G160">
    <cfRule type="cellIs" dxfId="0" priority="43" operator="greaterThan">
      <formula>#REF!</formula>
    </cfRule>
  </conditionalFormatting>
  <conditionalFormatting sqref="G161:G162">
    <cfRule type="cellIs" dxfId="0" priority="5" operator="greaterThan">
      <formula>#REF!</formula>
    </cfRule>
  </conditionalFormatting>
  <conditionalFormatting sqref="G165:G166">
    <cfRule type="cellIs" dxfId="0" priority="36" operator="greaterThan">
      <formula>#REF!</formula>
    </cfRule>
  </conditionalFormatting>
  <conditionalFormatting sqref="G169:G178">
    <cfRule type="cellIs" dxfId="0" priority="41" operator="greaterThan">
      <formula>#REF!</formula>
    </cfRule>
  </conditionalFormatting>
  <conditionalFormatting sqref="G179:G180">
    <cfRule type="cellIs" dxfId="0" priority="37" operator="greaterThan">
      <formula>#REF!</formula>
    </cfRule>
  </conditionalFormatting>
  <conditionalFormatting sqref="G181:G182">
    <cfRule type="cellIs" dxfId="0" priority="38" operator="greaterThan">
      <formula>#REF!</formula>
    </cfRule>
  </conditionalFormatting>
  <conditionalFormatting sqref="G183:G184">
    <cfRule type="cellIs" dxfId="0" priority="31" operator="greaterThan">
      <formula>#REF!</formula>
    </cfRule>
  </conditionalFormatting>
  <conditionalFormatting sqref="G185:G186">
    <cfRule type="cellIs" dxfId="0" priority="67" operator="greaterThan">
      <formula>#REF!</formula>
    </cfRule>
  </conditionalFormatting>
  <conditionalFormatting sqref="G187:G188">
    <cfRule type="cellIs" dxfId="0" priority="42" operator="greaterThan">
      <formula>#REF!</formula>
    </cfRule>
  </conditionalFormatting>
  <conditionalFormatting sqref="G189:G190">
    <cfRule type="cellIs" dxfId="0" priority="12" operator="greaterThan">
      <formula>#REF!</formula>
    </cfRule>
  </conditionalFormatting>
  <conditionalFormatting sqref="G191:G194">
    <cfRule type="cellIs" dxfId="0" priority="60" operator="greaterThan">
      <formula>#REF!</formula>
    </cfRule>
  </conditionalFormatting>
  <conditionalFormatting sqref="G195:G202">
    <cfRule type="cellIs" dxfId="0" priority="59" operator="greaterThan">
      <formula>#REF!</formula>
    </cfRule>
  </conditionalFormatting>
  <conditionalFormatting sqref="G203:G224">
    <cfRule type="cellIs" dxfId="0" priority="58" operator="greaterThan">
      <formula>#REF!</formula>
    </cfRule>
  </conditionalFormatting>
  <conditionalFormatting sqref="G225:G232">
    <cfRule type="cellIs" dxfId="0" priority="57" operator="greaterThan">
      <formula>#REF!</formula>
    </cfRule>
  </conditionalFormatting>
  <conditionalFormatting sqref="G233:G254">
    <cfRule type="cellIs" dxfId="0" priority="56" operator="greaterThan">
      <formula>#REF!</formula>
    </cfRule>
  </conditionalFormatting>
  <conditionalFormatting sqref="G5:G8 G11:G14">
    <cfRule type="cellIs" dxfId="0" priority="73" operator="greaterThan">
      <formula>#REF!</formula>
    </cfRule>
  </conditionalFormatting>
  <conditionalFormatting sqref="G15:G16 G19:G20 G25:G34 G39:G40 G43:G48">
    <cfRule type="cellIs" dxfId="0" priority="72" operator="greaterThan">
      <formula>#REF!</formula>
    </cfRule>
  </conditionalFormatting>
  <conditionalFormatting sqref="G49:G52 G57:G58 G61:G62">
    <cfRule type="cellIs" dxfId="0" priority="71" operator="greaterThan">
      <formula>#REF!</formula>
    </cfRule>
  </conditionalFormatting>
  <conditionalFormatting sqref="G65:G72 G75:G76 G81:G82 G95:G98 G87:G92">
    <cfRule type="cellIs" dxfId="0" priority="70" operator="greaterThan">
      <formula>#REF!</formula>
    </cfRule>
  </conditionalFormatting>
  <conditionalFormatting sqref="G101:G102 G107:G112">
    <cfRule type="cellIs" dxfId="0" priority="69" operator="greaterThan">
      <formula>#REF!</formula>
    </cfRule>
  </conditionalFormatting>
  <conditionalFormatting sqref="G113:G114 G121:G122 G125:G126 G155:G158 G151:G152 G163:G164 G135:G138 G167:G168">
    <cfRule type="cellIs" dxfId="0" priority="68" operator="greaterThan">
      <formula>#REF!</formula>
    </cfRule>
  </conditionalFormatting>
  <hyperlinks>
    <hyperlink ref="A1:I1" location="总汇!A1" display="200型B,H型（内外牙）库存明细"/>
  </hyperlink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14"/>
  <sheetViews>
    <sheetView workbookViewId="0">
      <pane xSplit="9" ySplit="4" topLeftCell="AI105" activePane="bottomRight" state="frozen"/>
      <selection/>
      <selection pane="topRight"/>
      <selection pane="bottomLeft"/>
      <selection pane="bottomRight" activeCell="AL116" sqref="AL116"/>
    </sheetView>
  </sheetViews>
  <sheetFormatPr defaultColWidth="9" defaultRowHeight="18.75"/>
  <cols>
    <col min="1" max="1" width="5.25" style="1" customWidth="1"/>
    <col min="2" max="2" width="9.75" style="1" customWidth="1"/>
    <col min="3" max="3" width="33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745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132" t="s">
        <v>519</v>
      </c>
      <c r="C5" s="35" t="s">
        <v>305</v>
      </c>
      <c r="D5" s="47" t="s">
        <v>44</v>
      </c>
      <c r="E5" s="37">
        <v>840</v>
      </c>
      <c r="F5" s="48" t="s">
        <v>45</v>
      </c>
      <c r="G5" s="39">
        <f>E5+I5-I6</f>
        <v>840</v>
      </c>
      <c r="H5" s="40" t="s">
        <v>46</v>
      </c>
      <c r="I5" s="40">
        <f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132"/>
      <c r="C6" s="42"/>
      <c r="D6" s="47"/>
      <c r="E6" s="43"/>
      <c r="F6" s="49"/>
      <c r="G6" s="45"/>
      <c r="H6" s="46" t="s">
        <v>47</v>
      </c>
      <c r="I6" s="46">
        <f t="shared" ref="I6:I15" si="0">SUM(J6:AO6)</f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132" t="s">
        <v>519</v>
      </c>
      <c r="C7" s="35" t="s">
        <v>184</v>
      </c>
      <c r="D7" s="47" t="s">
        <v>44</v>
      </c>
      <c r="E7" s="37">
        <v>5792</v>
      </c>
      <c r="F7" s="48" t="s">
        <v>45</v>
      </c>
      <c r="G7" s="39">
        <f t="shared" ref="G7:G11" si="1">E7+I7-I8</f>
        <v>5792</v>
      </c>
      <c r="H7" s="40" t="s">
        <v>46</v>
      </c>
      <c r="I7" s="40">
        <f t="shared" si="0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132"/>
      <c r="C8" s="42"/>
      <c r="D8" s="47"/>
      <c r="E8" s="43"/>
      <c r="F8" s="49"/>
      <c r="G8" s="45"/>
      <c r="H8" s="46" t="s">
        <v>47</v>
      </c>
      <c r="I8" s="46">
        <f t="shared" si="0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132" t="s">
        <v>519</v>
      </c>
      <c r="C9" s="35" t="s">
        <v>792</v>
      </c>
      <c r="D9" s="47" t="s">
        <v>44</v>
      </c>
      <c r="E9" s="37">
        <v>3227</v>
      </c>
      <c r="F9" s="48" t="s">
        <v>45</v>
      </c>
      <c r="G9" s="39">
        <f t="shared" si="1"/>
        <v>3227</v>
      </c>
      <c r="H9" s="40" t="s">
        <v>46</v>
      </c>
      <c r="I9" s="40">
        <f t="shared" si="0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132"/>
      <c r="C10" s="42"/>
      <c r="D10" s="47"/>
      <c r="E10" s="43"/>
      <c r="F10" s="49"/>
      <c r="G10" s="45"/>
      <c r="H10" s="46" t="s">
        <v>47</v>
      </c>
      <c r="I10" s="46">
        <f t="shared" si="0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132" t="s">
        <v>519</v>
      </c>
      <c r="C11" s="35" t="s">
        <v>793</v>
      </c>
      <c r="D11" s="47" t="s">
        <v>44</v>
      </c>
      <c r="E11" s="37">
        <v>20</v>
      </c>
      <c r="F11" s="48" t="s">
        <v>45</v>
      </c>
      <c r="G11" s="39">
        <f t="shared" si="1"/>
        <v>20</v>
      </c>
      <c r="H11" s="40" t="s">
        <v>46</v>
      </c>
      <c r="I11" s="40">
        <f t="shared" si="0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132"/>
      <c r="C12" s="42"/>
      <c r="D12" s="47"/>
      <c r="E12" s="43"/>
      <c r="F12" s="49"/>
      <c r="G12" s="45"/>
      <c r="H12" s="46" t="s">
        <v>47</v>
      </c>
      <c r="I12" s="46">
        <f t="shared" si="0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4</v>
      </c>
      <c r="B13" s="132" t="s">
        <v>519</v>
      </c>
      <c r="C13" s="35" t="s">
        <v>794</v>
      </c>
      <c r="D13" s="47" t="s">
        <v>44</v>
      </c>
      <c r="E13" s="37">
        <v>801</v>
      </c>
      <c r="F13" s="48" t="s">
        <v>45</v>
      </c>
      <c r="G13" s="39">
        <f>E13+I13-I14</f>
        <v>801</v>
      </c>
      <c r="H13" s="40" t="s">
        <v>46</v>
      </c>
      <c r="I13" s="40">
        <f t="shared" si="0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132"/>
      <c r="C14" s="42"/>
      <c r="D14" s="47"/>
      <c r="E14" s="43"/>
      <c r="F14" s="49"/>
      <c r="G14" s="45"/>
      <c r="H14" s="46" t="s">
        <v>47</v>
      </c>
      <c r="I14" s="46">
        <f t="shared" si="0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5</v>
      </c>
      <c r="B15" s="132" t="s">
        <v>519</v>
      </c>
      <c r="C15" s="35" t="s">
        <v>134</v>
      </c>
      <c r="D15" s="47" t="s">
        <v>44</v>
      </c>
      <c r="E15" s="37">
        <v>127</v>
      </c>
      <c r="F15" s="48" t="s">
        <v>45</v>
      </c>
      <c r="G15" s="39">
        <f>E15+I15-I16</f>
        <v>137</v>
      </c>
      <c r="H15" s="40" t="s">
        <v>46</v>
      </c>
      <c r="I15" s="40">
        <f t="shared" si="0"/>
        <v>3010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>
        <v>3010</v>
      </c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132"/>
      <c r="C16" s="42"/>
      <c r="D16" s="47"/>
      <c r="E16" s="43"/>
      <c r="F16" s="49"/>
      <c r="G16" s="45"/>
      <c r="H16" s="46" t="s">
        <v>47</v>
      </c>
      <c r="I16" s="46">
        <f t="shared" ref="I16:I22" si="2">SUM(J16:AO16)</f>
        <v>3000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>
        <v>3000</v>
      </c>
      <c r="AL16" s="65"/>
      <c r="AM16" s="65"/>
      <c r="AN16" s="65"/>
      <c r="AO16" s="65"/>
    </row>
    <row r="17" s="91" customFormat="1" ht="18.95" customHeight="1" spans="1:44">
      <c r="A17" s="33">
        <v>6</v>
      </c>
      <c r="B17" s="132" t="s">
        <v>519</v>
      </c>
      <c r="C17" s="35" t="s">
        <v>795</v>
      </c>
      <c r="D17" s="47" t="s">
        <v>44</v>
      </c>
      <c r="E17" s="37">
        <v>30</v>
      </c>
      <c r="F17" s="48" t="s">
        <v>45</v>
      </c>
      <c r="G17" s="39">
        <f t="shared" ref="G17:G21" si="3">E17+I17-I18</f>
        <v>30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1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7</v>
      </c>
      <c r="B19" s="132" t="s">
        <v>519</v>
      </c>
      <c r="C19" s="35" t="s">
        <v>796</v>
      </c>
      <c r="D19" s="47" t="s">
        <v>44</v>
      </c>
      <c r="E19" s="37">
        <v>80</v>
      </c>
      <c r="F19" s="48" t="s">
        <v>45</v>
      </c>
      <c r="G19" s="39">
        <f t="shared" si="3"/>
        <v>80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132"/>
      <c r="C20" s="42"/>
      <c r="D20" s="47"/>
      <c r="E20" s="43"/>
      <c r="F20" s="49"/>
      <c r="G20" s="45"/>
      <c r="H20" s="46" t="s">
        <v>47</v>
      </c>
      <c r="I20" s="46">
        <f t="shared" si="2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7</v>
      </c>
      <c r="B21" s="132" t="s">
        <v>519</v>
      </c>
      <c r="C21" s="35" t="s">
        <v>797</v>
      </c>
      <c r="D21" s="47" t="s">
        <v>44</v>
      </c>
      <c r="E21" s="37">
        <v>80</v>
      </c>
      <c r="F21" s="48" t="s">
        <v>45</v>
      </c>
      <c r="G21" s="39">
        <f t="shared" si="3"/>
        <v>80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132"/>
      <c r="C22" s="42"/>
      <c r="D22" s="47"/>
      <c r="E22" s="43"/>
      <c r="F22" s="49"/>
      <c r="G22" s="45"/>
      <c r="H22" s="46" t="s">
        <v>47</v>
      </c>
      <c r="I22" s="46">
        <f t="shared" si="2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8</v>
      </c>
      <c r="B23" s="132" t="s">
        <v>519</v>
      </c>
      <c r="C23" s="35" t="s">
        <v>387</v>
      </c>
      <c r="D23" s="47" t="s">
        <v>44</v>
      </c>
      <c r="E23" s="37">
        <v>60</v>
      </c>
      <c r="F23" s="48" t="s">
        <v>45</v>
      </c>
      <c r="G23" s="39">
        <f>E23+I23-I24</f>
        <v>60</v>
      </c>
      <c r="H23" s="40" t="s">
        <v>46</v>
      </c>
      <c r="I23" s="40">
        <f t="shared" ref="I23:I51" si="4">SUM(J23:AO23)</f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1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9</v>
      </c>
      <c r="B25" s="110" t="s">
        <v>530</v>
      </c>
      <c r="C25" s="35" t="s">
        <v>798</v>
      </c>
      <c r="D25" s="47" t="s">
        <v>44</v>
      </c>
      <c r="E25" s="37">
        <v>485</v>
      </c>
      <c r="F25" s="48" t="s">
        <v>45</v>
      </c>
      <c r="G25" s="39">
        <f t="shared" ref="G25:G29" si="5">E25+I25-I26</f>
        <v>485</v>
      </c>
      <c r="H25" s="40" t="s">
        <v>46</v>
      </c>
      <c r="I25" s="40">
        <f t="shared" si="4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110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10</v>
      </c>
      <c r="B27" s="110" t="s">
        <v>799</v>
      </c>
      <c r="C27" s="35" t="s">
        <v>800</v>
      </c>
      <c r="D27" s="47" t="s">
        <v>44</v>
      </c>
      <c r="E27" s="37">
        <v>80</v>
      </c>
      <c r="F27" s="48" t="s">
        <v>45</v>
      </c>
      <c r="G27" s="39">
        <f t="shared" si="5"/>
        <v>80</v>
      </c>
      <c r="H27" s="40" t="s">
        <v>46</v>
      </c>
      <c r="I27" s="40">
        <f t="shared" si="4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110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11</v>
      </c>
      <c r="B29" s="110" t="s">
        <v>530</v>
      </c>
      <c r="C29" s="35" t="s">
        <v>801</v>
      </c>
      <c r="D29" s="47" t="s">
        <v>44</v>
      </c>
      <c r="E29" s="37">
        <v>765</v>
      </c>
      <c r="F29" s="48" t="s">
        <v>45</v>
      </c>
      <c r="G29" s="39">
        <f t="shared" si="5"/>
        <v>765</v>
      </c>
      <c r="H29" s="40" t="s">
        <v>46</v>
      </c>
      <c r="I29" s="40">
        <f t="shared" si="4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110"/>
      <c r="C30" s="42"/>
      <c r="D30" s="47"/>
      <c r="E30" s="43"/>
      <c r="F30" s="49"/>
      <c r="G30" s="45"/>
      <c r="H30" s="46" t="s">
        <v>47</v>
      </c>
      <c r="I30" s="46">
        <f t="shared" si="4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12</v>
      </c>
      <c r="B31" s="110" t="s">
        <v>530</v>
      </c>
      <c r="C31" s="35" t="s">
        <v>802</v>
      </c>
      <c r="D31" s="47" t="s">
        <v>44</v>
      </c>
      <c r="E31" s="37">
        <v>7027</v>
      </c>
      <c r="F31" s="48" t="s">
        <v>45</v>
      </c>
      <c r="G31" s="39">
        <f t="shared" ref="G31:G35" si="6">E31+I31-I32</f>
        <v>5017</v>
      </c>
      <c r="H31" s="40" t="s">
        <v>46</v>
      </c>
      <c r="I31" s="40">
        <f t="shared" si="4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110"/>
      <c r="C32" s="42"/>
      <c r="D32" s="47"/>
      <c r="E32" s="43"/>
      <c r="F32" s="49"/>
      <c r="G32" s="45"/>
      <c r="H32" s="46" t="s">
        <v>47</v>
      </c>
      <c r="I32" s="46">
        <f t="shared" si="4"/>
        <v>2010</v>
      </c>
      <c r="J32" s="65"/>
      <c r="K32" s="65"/>
      <c r="L32" s="65"/>
      <c r="M32" s="65"/>
      <c r="N32" s="65"/>
      <c r="O32" s="65"/>
      <c r="P32" s="65">
        <v>10</v>
      </c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>
        <v>2000</v>
      </c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13</v>
      </c>
      <c r="B33" s="110" t="s">
        <v>530</v>
      </c>
      <c r="C33" s="35" t="s">
        <v>803</v>
      </c>
      <c r="D33" s="47" t="s">
        <v>44</v>
      </c>
      <c r="E33" s="37">
        <v>10761</v>
      </c>
      <c r="F33" s="48" t="s">
        <v>45</v>
      </c>
      <c r="G33" s="39">
        <f t="shared" si="6"/>
        <v>10756</v>
      </c>
      <c r="H33" s="40" t="s">
        <v>46</v>
      </c>
      <c r="I33" s="40">
        <f t="shared" si="4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110"/>
      <c r="C34" s="42"/>
      <c r="D34" s="47"/>
      <c r="E34" s="43"/>
      <c r="F34" s="49"/>
      <c r="G34" s="45"/>
      <c r="H34" s="46" t="s">
        <v>47</v>
      </c>
      <c r="I34" s="46">
        <f t="shared" si="4"/>
        <v>5</v>
      </c>
      <c r="J34" s="65"/>
      <c r="K34" s="65"/>
      <c r="L34" s="65"/>
      <c r="M34" s="65"/>
      <c r="N34" s="65">
        <v>5</v>
      </c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14</v>
      </c>
      <c r="B35" s="110" t="s">
        <v>530</v>
      </c>
      <c r="C35" s="35" t="s">
        <v>804</v>
      </c>
      <c r="D35" s="47" t="s">
        <v>44</v>
      </c>
      <c r="E35" s="37">
        <v>1116</v>
      </c>
      <c r="F35" s="48" t="s">
        <v>45</v>
      </c>
      <c r="G35" s="39">
        <f t="shared" si="6"/>
        <v>1005</v>
      </c>
      <c r="H35" s="40" t="s">
        <v>46</v>
      </c>
      <c r="I35" s="40">
        <f t="shared" si="4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110"/>
      <c r="C36" s="42"/>
      <c r="D36" s="47"/>
      <c r="E36" s="43"/>
      <c r="F36" s="49"/>
      <c r="G36" s="45"/>
      <c r="H36" s="46" t="s">
        <v>47</v>
      </c>
      <c r="I36" s="46">
        <f t="shared" si="4"/>
        <v>111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>
        <v>100</v>
      </c>
      <c r="W36" s="65"/>
      <c r="X36" s="65"/>
      <c r="Y36" s="65"/>
      <c r="Z36" s="65"/>
      <c r="AA36" s="65"/>
      <c r="AB36" s="65">
        <v>8</v>
      </c>
      <c r="AC36" s="65"/>
      <c r="AD36" s="65"/>
      <c r="AE36" s="65"/>
      <c r="AF36" s="65"/>
      <c r="AG36" s="65"/>
      <c r="AH36" s="65"/>
      <c r="AI36" s="65"/>
      <c r="AJ36" s="65">
        <v>3</v>
      </c>
      <c r="AK36" s="65"/>
      <c r="AL36" s="65"/>
      <c r="AM36" s="65"/>
      <c r="AN36" s="65"/>
      <c r="AO36" s="65"/>
    </row>
    <row r="37" s="3" customFormat="1" ht="18.95" customHeight="1" spans="1:41">
      <c r="A37" s="33">
        <v>15</v>
      </c>
      <c r="B37" s="110" t="s">
        <v>530</v>
      </c>
      <c r="C37" s="35" t="s">
        <v>805</v>
      </c>
      <c r="D37" s="47" t="s">
        <v>44</v>
      </c>
      <c r="E37" s="37">
        <v>7242</v>
      </c>
      <c r="F37" s="48" t="s">
        <v>45</v>
      </c>
      <c r="G37" s="39">
        <f t="shared" ref="G37:G41" si="7">E37+I37-I38</f>
        <v>3192</v>
      </c>
      <c r="H37" s="40" t="s">
        <v>46</v>
      </c>
      <c r="I37" s="40">
        <f t="shared" si="4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110"/>
      <c r="C38" s="42"/>
      <c r="D38" s="47"/>
      <c r="E38" s="43"/>
      <c r="F38" s="49"/>
      <c r="G38" s="45"/>
      <c r="H38" s="46" t="s">
        <v>47</v>
      </c>
      <c r="I38" s="46">
        <f t="shared" si="4"/>
        <v>4050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>
        <v>50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>
        <v>2000</v>
      </c>
      <c r="AH38" s="65"/>
      <c r="AI38" s="65"/>
      <c r="AJ38" s="65">
        <v>2000</v>
      </c>
      <c r="AK38" s="65"/>
      <c r="AL38" s="65"/>
      <c r="AM38" s="65"/>
      <c r="AN38" s="65"/>
      <c r="AO38" s="65"/>
    </row>
    <row r="39" s="91" customFormat="1" ht="18.95" customHeight="1" spans="1:44">
      <c r="A39" s="33">
        <v>16</v>
      </c>
      <c r="B39" s="110" t="s">
        <v>530</v>
      </c>
      <c r="C39" s="35" t="s">
        <v>806</v>
      </c>
      <c r="D39" s="47" t="s">
        <v>44</v>
      </c>
      <c r="E39" s="37">
        <v>515</v>
      </c>
      <c r="F39" s="48" t="s">
        <v>45</v>
      </c>
      <c r="G39" s="39">
        <f t="shared" si="7"/>
        <v>515</v>
      </c>
      <c r="H39" s="40" t="s">
        <v>46</v>
      </c>
      <c r="I39" s="40">
        <f t="shared" si="4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110"/>
      <c r="C40" s="42"/>
      <c r="D40" s="47"/>
      <c r="E40" s="43"/>
      <c r="F40" s="49"/>
      <c r="G40" s="45"/>
      <c r="H40" s="46" t="s">
        <v>47</v>
      </c>
      <c r="I40" s="46">
        <f t="shared" si="4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17</v>
      </c>
      <c r="B41" s="110" t="s">
        <v>530</v>
      </c>
      <c r="C41" s="35" t="s">
        <v>807</v>
      </c>
      <c r="D41" s="47" t="s">
        <v>44</v>
      </c>
      <c r="E41" s="37">
        <v>28185</v>
      </c>
      <c r="F41" s="48" t="s">
        <v>45</v>
      </c>
      <c r="G41" s="39">
        <f t="shared" si="7"/>
        <v>28041</v>
      </c>
      <c r="H41" s="40" t="s">
        <v>46</v>
      </c>
      <c r="I41" s="40">
        <f t="shared" si="4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110"/>
      <c r="C42" s="42"/>
      <c r="D42" s="47"/>
      <c r="E42" s="43"/>
      <c r="F42" s="49"/>
      <c r="G42" s="45"/>
      <c r="H42" s="46" t="s">
        <v>47</v>
      </c>
      <c r="I42" s="46">
        <f t="shared" si="4"/>
        <v>144</v>
      </c>
      <c r="J42" s="65"/>
      <c r="K42" s="65"/>
      <c r="L42" s="65"/>
      <c r="M42" s="65"/>
      <c r="N42" s="65">
        <v>142</v>
      </c>
      <c r="O42" s="65">
        <v>2</v>
      </c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18</v>
      </c>
      <c r="B43" s="110" t="s">
        <v>530</v>
      </c>
      <c r="C43" s="35" t="s">
        <v>808</v>
      </c>
      <c r="D43" s="47" t="s">
        <v>44</v>
      </c>
      <c r="E43" s="37">
        <v>477</v>
      </c>
      <c r="F43" s="48" t="s">
        <v>45</v>
      </c>
      <c r="G43" s="39">
        <f t="shared" ref="G43:G47" si="8">E43+I43-I44</f>
        <v>477</v>
      </c>
      <c r="H43" s="40" t="s">
        <v>46</v>
      </c>
      <c r="I43" s="40">
        <f t="shared" si="4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110"/>
      <c r="C44" s="42"/>
      <c r="D44" s="47"/>
      <c r="E44" s="43"/>
      <c r="F44" s="49"/>
      <c r="G44" s="45"/>
      <c r="H44" s="46" t="s">
        <v>47</v>
      </c>
      <c r="I44" s="46">
        <f t="shared" si="4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19</v>
      </c>
      <c r="B45" s="110" t="s">
        <v>530</v>
      </c>
      <c r="C45" s="35" t="s">
        <v>809</v>
      </c>
      <c r="D45" s="47" t="s">
        <v>44</v>
      </c>
      <c r="E45" s="37">
        <v>5376</v>
      </c>
      <c r="F45" s="48" t="s">
        <v>45</v>
      </c>
      <c r="G45" s="39">
        <f t="shared" si="8"/>
        <v>5173</v>
      </c>
      <c r="H45" s="40" t="s">
        <v>46</v>
      </c>
      <c r="I45" s="40">
        <f t="shared" si="4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110"/>
      <c r="C46" s="42"/>
      <c r="D46" s="47"/>
      <c r="E46" s="43"/>
      <c r="F46" s="49"/>
      <c r="G46" s="45"/>
      <c r="H46" s="46" t="s">
        <v>47</v>
      </c>
      <c r="I46" s="46">
        <f t="shared" si="4"/>
        <v>203</v>
      </c>
      <c r="J46" s="65"/>
      <c r="K46" s="65">
        <v>200</v>
      </c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>
        <v>3</v>
      </c>
      <c r="AK46" s="65"/>
      <c r="AL46" s="65"/>
      <c r="AM46" s="65"/>
      <c r="AN46" s="65"/>
      <c r="AO46" s="65"/>
    </row>
    <row r="47" s="91" customFormat="1" ht="18.95" customHeight="1" spans="1:44">
      <c r="A47" s="33">
        <v>20</v>
      </c>
      <c r="B47" s="110" t="s">
        <v>530</v>
      </c>
      <c r="C47" s="35" t="s">
        <v>810</v>
      </c>
      <c r="D47" s="47" t="s">
        <v>44</v>
      </c>
      <c r="E47" s="37">
        <v>5856</v>
      </c>
      <c r="F47" s="48" t="s">
        <v>45</v>
      </c>
      <c r="G47" s="39">
        <f t="shared" si="8"/>
        <v>3706</v>
      </c>
      <c r="H47" s="40" t="s">
        <v>46</v>
      </c>
      <c r="I47" s="40">
        <f t="shared" si="4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110"/>
      <c r="C48" s="42"/>
      <c r="D48" s="47"/>
      <c r="E48" s="43"/>
      <c r="F48" s="49"/>
      <c r="G48" s="45"/>
      <c r="H48" s="46" t="s">
        <v>47</v>
      </c>
      <c r="I48" s="46">
        <f t="shared" si="4"/>
        <v>2150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>
        <v>50</v>
      </c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>
        <v>2100</v>
      </c>
      <c r="AK48" s="65"/>
      <c r="AL48" s="65"/>
      <c r="AM48" s="65"/>
      <c r="AN48" s="65"/>
      <c r="AO48" s="65"/>
    </row>
    <row r="49" s="91" customFormat="1" ht="18.95" customHeight="1" spans="1:44">
      <c r="A49" s="33">
        <v>21</v>
      </c>
      <c r="B49" s="110" t="s">
        <v>530</v>
      </c>
      <c r="C49" s="35" t="s">
        <v>811</v>
      </c>
      <c r="D49" s="47" t="s">
        <v>44</v>
      </c>
      <c r="E49" s="37">
        <v>7901</v>
      </c>
      <c r="F49" s="48" t="s">
        <v>45</v>
      </c>
      <c r="G49" s="39">
        <f t="shared" ref="G49:G53" si="9">E49+I49-I50</f>
        <v>7901</v>
      </c>
      <c r="H49" s="40" t="s">
        <v>46</v>
      </c>
      <c r="I49" s="40">
        <f t="shared" si="4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110"/>
      <c r="C50" s="42"/>
      <c r="D50" s="47"/>
      <c r="E50" s="43"/>
      <c r="F50" s="49"/>
      <c r="G50" s="45"/>
      <c r="H50" s="46" t="s">
        <v>47</v>
      </c>
      <c r="I50" s="46">
        <f t="shared" si="4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22</v>
      </c>
      <c r="B51" s="110" t="s">
        <v>799</v>
      </c>
      <c r="C51" s="35" t="s">
        <v>812</v>
      </c>
      <c r="D51" s="47" t="s">
        <v>44</v>
      </c>
      <c r="E51" s="37">
        <v>2105</v>
      </c>
      <c r="F51" s="48" t="s">
        <v>45</v>
      </c>
      <c r="G51" s="39">
        <f t="shared" si="9"/>
        <v>4145</v>
      </c>
      <c r="H51" s="40" t="s">
        <v>46</v>
      </c>
      <c r="I51" s="40">
        <f t="shared" si="4"/>
        <v>2040</v>
      </c>
      <c r="J51" s="67"/>
      <c r="K51" s="67"/>
      <c r="L51" s="67"/>
      <c r="M51" s="67"/>
      <c r="N51" s="67"/>
      <c r="O51" s="67"/>
      <c r="P51" s="67"/>
      <c r="Q51" s="67"/>
      <c r="R51" s="67">
        <v>2040</v>
      </c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110"/>
      <c r="C52" s="42"/>
      <c r="D52" s="47"/>
      <c r="E52" s="43"/>
      <c r="F52" s="49"/>
      <c r="G52" s="45"/>
      <c r="H52" s="46" t="s">
        <v>47</v>
      </c>
      <c r="I52" s="46">
        <f t="shared" ref="I52:I54" si="10">SUM(J52:AO52)</f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23</v>
      </c>
      <c r="B53" s="110" t="s">
        <v>530</v>
      </c>
      <c r="C53" s="35" t="s">
        <v>813</v>
      </c>
      <c r="D53" s="47" t="s">
        <v>44</v>
      </c>
      <c r="E53" s="37">
        <v>5</v>
      </c>
      <c r="F53" s="48" t="s">
        <v>45</v>
      </c>
      <c r="G53" s="39">
        <f t="shared" si="9"/>
        <v>5</v>
      </c>
      <c r="H53" s="40" t="s">
        <v>46</v>
      </c>
      <c r="I53" s="40">
        <f t="shared" si="10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110"/>
      <c r="C54" s="42"/>
      <c r="D54" s="47"/>
      <c r="E54" s="43"/>
      <c r="F54" s="49"/>
      <c r="G54" s="45"/>
      <c r="H54" s="46" t="s">
        <v>47</v>
      </c>
      <c r="I54" s="46">
        <f t="shared" si="10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23</v>
      </c>
      <c r="B55" s="110" t="s">
        <v>530</v>
      </c>
      <c r="C55" s="35" t="s">
        <v>814</v>
      </c>
      <c r="D55" s="47" t="s">
        <v>44</v>
      </c>
      <c r="E55" s="37">
        <v>338</v>
      </c>
      <c r="F55" s="48" t="s">
        <v>45</v>
      </c>
      <c r="G55" s="39">
        <f>E55+I55-I56</f>
        <v>338</v>
      </c>
      <c r="H55" s="40" t="s">
        <v>46</v>
      </c>
      <c r="I55" s="40">
        <f t="shared" ref="I55:I62" si="11">SUM(J55:AO55)</f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110"/>
      <c r="C56" s="42"/>
      <c r="D56" s="47"/>
      <c r="E56" s="43"/>
      <c r="F56" s="49"/>
      <c r="G56" s="45"/>
      <c r="H56" s="46" t="s">
        <v>47</v>
      </c>
      <c r="I56" s="46">
        <f t="shared" si="1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24</v>
      </c>
      <c r="B57" s="110" t="s">
        <v>530</v>
      </c>
      <c r="C57" s="35" t="s">
        <v>815</v>
      </c>
      <c r="D57" s="47" t="s">
        <v>44</v>
      </c>
      <c r="E57" s="37">
        <v>4672</v>
      </c>
      <c r="F57" s="48" t="s">
        <v>45</v>
      </c>
      <c r="G57" s="39">
        <f>E57+I57-I58</f>
        <v>4672</v>
      </c>
      <c r="H57" s="40" t="s">
        <v>46</v>
      </c>
      <c r="I57" s="40">
        <f t="shared" si="11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110"/>
      <c r="C58" s="42"/>
      <c r="D58" s="47"/>
      <c r="E58" s="43"/>
      <c r="F58" s="49"/>
      <c r="G58" s="45"/>
      <c r="H58" s="46" t="s">
        <v>47</v>
      </c>
      <c r="I58" s="46">
        <f t="shared" si="11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24</v>
      </c>
      <c r="B59" s="110" t="s">
        <v>530</v>
      </c>
      <c r="C59" s="35" t="s">
        <v>816</v>
      </c>
      <c r="D59" s="47" t="s">
        <v>44</v>
      </c>
      <c r="E59" s="37">
        <v>125</v>
      </c>
      <c r="F59" s="48" t="s">
        <v>45</v>
      </c>
      <c r="G59" s="39">
        <f>E59+I59-I60</f>
        <v>125</v>
      </c>
      <c r="H59" s="40" t="s">
        <v>46</v>
      </c>
      <c r="I59" s="40">
        <f t="shared" si="11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110"/>
      <c r="C60" s="42"/>
      <c r="D60" s="47"/>
      <c r="E60" s="43"/>
      <c r="F60" s="49"/>
      <c r="G60" s="45"/>
      <c r="H60" s="46" t="s">
        <v>47</v>
      </c>
      <c r="I60" s="46">
        <f t="shared" si="11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24</v>
      </c>
      <c r="B61" s="110" t="s">
        <v>530</v>
      </c>
      <c r="C61" s="35" t="s">
        <v>817</v>
      </c>
      <c r="D61" s="47" t="s">
        <v>44</v>
      </c>
      <c r="E61" s="37">
        <v>160</v>
      </c>
      <c r="F61" s="48" t="s">
        <v>45</v>
      </c>
      <c r="G61" s="39">
        <f>E61+I61-I62</f>
        <v>160</v>
      </c>
      <c r="H61" s="40" t="s">
        <v>46</v>
      </c>
      <c r="I61" s="40">
        <f t="shared" si="11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110"/>
      <c r="C62" s="42"/>
      <c r="D62" s="47"/>
      <c r="E62" s="43"/>
      <c r="F62" s="49"/>
      <c r="G62" s="45"/>
      <c r="H62" s="46" t="s">
        <v>47</v>
      </c>
      <c r="I62" s="46">
        <f t="shared" si="11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25</v>
      </c>
      <c r="B63" s="110" t="s">
        <v>530</v>
      </c>
      <c r="C63" s="35" t="s">
        <v>818</v>
      </c>
      <c r="D63" s="47" t="s">
        <v>44</v>
      </c>
      <c r="E63" s="37">
        <v>7726</v>
      </c>
      <c r="F63" s="48" t="s">
        <v>45</v>
      </c>
      <c r="G63" s="39">
        <f>E63+I63-I64</f>
        <v>7726</v>
      </c>
      <c r="H63" s="40" t="s">
        <v>46</v>
      </c>
      <c r="I63" s="40">
        <f t="shared" ref="I63:I100" si="12">SUM(J63:AO63)</f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110"/>
      <c r="C64" s="42"/>
      <c r="D64" s="47"/>
      <c r="E64" s="43"/>
      <c r="F64" s="49"/>
      <c r="G64" s="45"/>
      <c r="H64" s="46" t="s">
        <v>47</v>
      </c>
      <c r="I64" s="46">
        <f t="shared" si="12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26</v>
      </c>
      <c r="B65" s="110" t="s">
        <v>530</v>
      </c>
      <c r="C65" s="35" t="s">
        <v>819</v>
      </c>
      <c r="D65" s="47" t="s">
        <v>44</v>
      </c>
      <c r="E65" s="37">
        <v>1570</v>
      </c>
      <c r="F65" s="48" t="s">
        <v>45</v>
      </c>
      <c r="G65" s="39">
        <f>E65+I65-I66</f>
        <v>1570</v>
      </c>
      <c r="H65" s="40" t="s">
        <v>46</v>
      </c>
      <c r="I65" s="40">
        <f t="shared" si="12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110"/>
      <c r="C66" s="42"/>
      <c r="D66" s="47"/>
      <c r="E66" s="43"/>
      <c r="F66" s="49"/>
      <c r="G66" s="45"/>
      <c r="H66" s="46" t="s">
        <v>47</v>
      </c>
      <c r="I66" s="46">
        <f t="shared" si="12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27</v>
      </c>
      <c r="B67" s="110" t="s">
        <v>530</v>
      </c>
      <c r="C67" s="35" t="s">
        <v>820</v>
      </c>
      <c r="D67" s="47" t="s">
        <v>44</v>
      </c>
      <c r="E67" s="37">
        <v>5029</v>
      </c>
      <c r="F67" s="48" t="s">
        <v>45</v>
      </c>
      <c r="G67" s="39">
        <f t="shared" ref="G67:G71" si="13">E67+I67-I68</f>
        <v>5028</v>
      </c>
      <c r="H67" s="40" t="s">
        <v>46</v>
      </c>
      <c r="I67" s="40">
        <f t="shared" si="12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110"/>
      <c r="C68" s="42"/>
      <c r="D68" s="47"/>
      <c r="E68" s="43"/>
      <c r="F68" s="49"/>
      <c r="G68" s="45"/>
      <c r="H68" s="46" t="s">
        <v>47</v>
      </c>
      <c r="I68" s="46">
        <f t="shared" si="12"/>
        <v>1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>
        <v>1</v>
      </c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28</v>
      </c>
      <c r="B69" s="110" t="s">
        <v>530</v>
      </c>
      <c r="C69" s="35" t="s">
        <v>821</v>
      </c>
      <c r="D69" s="47" t="s">
        <v>44</v>
      </c>
      <c r="E69" s="37">
        <v>2477</v>
      </c>
      <c r="F69" s="48" t="s">
        <v>45</v>
      </c>
      <c r="G69" s="39">
        <f t="shared" si="13"/>
        <v>2477</v>
      </c>
      <c r="H69" s="40" t="s">
        <v>46</v>
      </c>
      <c r="I69" s="40">
        <f t="shared" si="12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110"/>
      <c r="C70" s="42"/>
      <c r="D70" s="47"/>
      <c r="E70" s="43"/>
      <c r="F70" s="49"/>
      <c r="G70" s="45"/>
      <c r="H70" s="46" t="s">
        <v>47</v>
      </c>
      <c r="I70" s="46">
        <f t="shared" si="12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29</v>
      </c>
      <c r="B71" s="110" t="s">
        <v>530</v>
      </c>
      <c r="C71" s="35" t="s">
        <v>822</v>
      </c>
      <c r="D71" s="47" t="s">
        <v>44</v>
      </c>
      <c r="E71" s="37">
        <v>2400</v>
      </c>
      <c r="F71" s="48" t="s">
        <v>45</v>
      </c>
      <c r="G71" s="39">
        <f t="shared" si="13"/>
        <v>2400</v>
      </c>
      <c r="H71" s="40" t="s">
        <v>46</v>
      </c>
      <c r="I71" s="40">
        <f t="shared" si="12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110"/>
      <c r="C72" s="42"/>
      <c r="D72" s="47"/>
      <c r="E72" s="43"/>
      <c r="F72" s="49"/>
      <c r="G72" s="45"/>
      <c r="H72" s="46" t="s">
        <v>47</v>
      </c>
      <c r="I72" s="46">
        <f t="shared" si="12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3" customFormat="1" ht="18.95" customHeight="1" spans="1:41">
      <c r="A73" s="33">
        <v>30</v>
      </c>
      <c r="B73" s="110" t="s">
        <v>530</v>
      </c>
      <c r="C73" s="35" t="s">
        <v>823</v>
      </c>
      <c r="D73" s="47" t="s">
        <v>44</v>
      </c>
      <c r="E73" s="37">
        <v>1859</v>
      </c>
      <c r="F73" s="48" t="s">
        <v>45</v>
      </c>
      <c r="G73" s="39">
        <f t="shared" ref="G73:G77" si="14">E73+I73-I74</f>
        <v>1859</v>
      </c>
      <c r="H73" s="40" t="s">
        <v>46</v>
      </c>
      <c r="I73" s="40">
        <f t="shared" si="12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</row>
    <row r="74" s="4" customFormat="1" ht="18.95" customHeight="1" spans="1:41">
      <c r="A74" s="41"/>
      <c r="B74" s="110"/>
      <c r="C74" s="42"/>
      <c r="D74" s="47"/>
      <c r="E74" s="43"/>
      <c r="F74" s="49"/>
      <c r="G74" s="45"/>
      <c r="H74" s="46" t="s">
        <v>47</v>
      </c>
      <c r="I74" s="46">
        <f t="shared" si="12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3" customFormat="1" ht="18.95" customHeight="1" spans="1:41">
      <c r="A75" s="33">
        <v>31</v>
      </c>
      <c r="B75" s="110" t="s">
        <v>530</v>
      </c>
      <c r="C75" s="35" t="s">
        <v>824</v>
      </c>
      <c r="D75" s="47" t="s">
        <v>44</v>
      </c>
      <c r="E75" s="37">
        <v>386</v>
      </c>
      <c r="F75" s="48" t="s">
        <v>45</v>
      </c>
      <c r="G75" s="39">
        <f t="shared" si="14"/>
        <v>10451</v>
      </c>
      <c r="H75" s="40" t="s">
        <v>46</v>
      </c>
      <c r="I75" s="40">
        <f t="shared" si="12"/>
        <v>10065</v>
      </c>
      <c r="J75" s="67"/>
      <c r="K75" s="67"/>
      <c r="L75" s="67"/>
      <c r="M75" s="67"/>
      <c r="N75" s="67">
        <v>6720</v>
      </c>
      <c r="O75" s="67"/>
      <c r="P75" s="67"/>
      <c r="Q75" s="67">
        <v>3345</v>
      </c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</row>
    <row r="76" s="4" customFormat="1" ht="18.95" customHeight="1" spans="1:41">
      <c r="A76" s="41"/>
      <c r="B76" s="110"/>
      <c r="C76" s="42"/>
      <c r="D76" s="47"/>
      <c r="E76" s="43"/>
      <c r="F76" s="49"/>
      <c r="G76" s="45"/>
      <c r="H76" s="46" t="s">
        <v>47</v>
      </c>
      <c r="I76" s="46">
        <f t="shared" si="12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3" customFormat="1" ht="18.95" customHeight="1" spans="1:41">
      <c r="A77" s="33">
        <v>32</v>
      </c>
      <c r="B77" s="110" t="s">
        <v>530</v>
      </c>
      <c r="C77" s="35" t="s">
        <v>825</v>
      </c>
      <c r="D77" s="47" t="s">
        <v>44</v>
      </c>
      <c r="E77" s="37">
        <v>4755</v>
      </c>
      <c r="F77" s="48" t="s">
        <v>45</v>
      </c>
      <c r="G77" s="39">
        <f t="shared" si="14"/>
        <v>4755</v>
      </c>
      <c r="H77" s="40" t="s">
        <v>46</v>
      </c>
      <c r="I77" s="40">
        <f t="shared" si="12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s="4" customFormat="1" ht="18.95" customHeight="1" spans="1:41">
      <c r="A78" s="41"/>
      <c r="B78" s="110"/>
      <c r="C78" s="42"/>
      <c r="D78" s="47"/>
      <c r="E78" s="43"/>
      <c r="F78" s="49"/>
      <c r="G78" s="45"/>
      <c r="H78" s="46" t="s">
        <v>47</v>
      </c>
      <c r="I78" s="46">
        <f t="shared" si="12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3" customFormat="1" ht="18.95" customHeight="1" spans="1:41">
      <c r="A79" s="33">
        <v>33</v>
      </c>
      <c r="B79" s="110" t="s">
        <v>530</v>
      </c>
      <c r="C79" s="35" t="s">
        <v>826</v>
      </c>
      <c r="D79" s="47" t="s">
        <v>44</v>
      </c>
      <c r="E79" s="37">
        <v>75</v>
      </c>
      <c r="F79" s="48" t="s">
        <v>45</v>
      </c>
      <c r="G79" s="39">
        <f t="shared" ref="G79:G83" si="15">E79+I79-I80</f>
        <v>75</v>
      </c>
      <c r="H79" s="40" t="s">
        <v>46</v>
      </c>
      <c r="I79" s="40">
        <f t="shared" si="12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="4" customFormat="1" ht="18.95" customHeight="1" spans="1:41">
      <c r="A80" s="41"/>
      <c r="B80" s="110"/>
      <c r="C80" s="42"/>
      <c r="D80" s="47"/>
      <c r="E80" s="43"/>
      <c r="F80" s="49"/>
      <c r="G80" s="45"/>
      <c r="H80" s="46" t="s">
        <v>47</v>
      </c>
      <c r="I80" s="46">
        <f t="shared" si="12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3" customFormat="1" ht="18.95" customHeight="1" spans="1:41">
      <c r="A81" s="33">
        <v>34</v>
      </c>
      <c r="B81" s="110" t="s">
        <v>530</v>
      </c>
      <c r="C81" s="35" t="s">
        <v>827</v>
      </c>
      <c r="D81" s="47" t="s">
        <v>44</v>
      </c>
      <c r="E81" s="37">
        <v>100</v>
      </c>
      <c r="F81" s="48" t="s">
        <v>45</v>
      </c>
      <c r="G81" s="39">
        <f t="shared" si="15"/>
        <v>555</v>
      </c>
      <c r="H81" s="40" t="s">
        <v>46</v>
      </c>
      <c r="I81" s="40">
        <f t="shared" si="12"/>
        <v>455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>
        <v>455</v>
      </c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</row>
    <row r="82" s="4" customFormat="1" ht="18.95" customHeight="1" spans="1:41">
      <c r="A82" s="41"/>
      <c r="B82" s="110"/>
      <c r="C82" s="42"/>
      <c r="D82" s="47"/>
      <c r="E82" s="43"/>
      <c r="F82" s="49"/>
      <c r="G82" s="45"/>
      <c r="H82" s="46" t="s">
        <v>47</v>
      </c>
      <c r="I82" s="46">
        <f t="shared" si="12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35</v>
      </c>
      <c r="B83" s="110" t="s">
        <v>530</v>
      </c>
      <c r="C83" s="35" t="s">
        <v>828</v>
      </c>
      <c r="D83" s="47" t="s">
        <v>44</v>
      </c>
      <c r="E83" s="37">
        <v>25</v>
      </c>
      <c r="F83" s="48" t="s">
        <v>45</v>
      </c>
      <c r="G83" s="39">
        <f t="shared" si="15"/>
        <v>25</v>
      </c>
      <c r="H83" s="40" t="s">
        <v>46</v>
      </c>
      <c r="I83" s="40">
        <f t="shared" si="12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110"/>
      <c r="C84" s="42"/>
      <c r="D84" s="47"/>
      <c r="E84" s="43"/>
      <c r="F84" s="49"/>
      <c r="G84" s="45"/>
      <c r="H84" s="46" t="s">
        <v>47</v>
      </c>
      <c r="I84" s="46">
        <f t="shared" si="12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36</v>
      </c>
      <c r="B85" s="110" t="s">
        <v>530</v>
      </c>
      <c r="C85" s="35" t="s">
        <v>829</v>
      </c>
      <c r="D85" s="47" t="s">
        <v>44</v>
      </c>
      <c r="E85" s="37">
        <v>85</v>
      </c>
      <c r="F85" s="48" t="s">
        <v>45</v>
      </c>
      <c r="G85" s="39">
        <f t="shared" ref="G85:G89" si="16">E85+I85-I86</f>
        <v>85</v>
      </c>
      <c r="H85" s="40" t="s">
        <v>46</v>
      </c>
      <c r="I85" s="40">
        <f t="shared" si="12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110"/>
      <c r="C86" s="42"/>
      <c r="D86" s="47"/>
      <c r="E86" s="43"/>
      <c r="F86" s="49"/>
      <c r="G86" s="45"/>
      <c r="H86" s="46" t="s">
        <v>47</v>
      </c>
      <c r="I86" s="46">
        <f t="shared" si="12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37</v>
      </c>
      <c r="B87" s="110" t="s">
        <v>530</v>
      </c>
      <c r="C87" s="35" t="s">
        <v>830</v>
      </c>
      <c r="D87" s="47" t="s">
        <v>44</v>
      </c>
      <c r="E87" s="37">
        <v>2795</v>
      </c>
      <c r="F87" s="48" t="s">
        <v>45</v>
      </c>
      <c r="G87" s="39">
        <f t="shared" si="16"/>
        <v>2495</v>
      </c>
      <c r="H87" s="40" t="s">
        <v>46</v>
      </c>
      <c r="I87" s="40">
        <f t="shared" si="12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110"/>
      <c r="C88" s="42"/>
      <c r="D88" s="47"/>
      <c r="E88" s="43"/>
      <c r="F88" s="49"/>
      <c r="G88" s="45"/>
      <c r="H88" s="46" t="s">
        <v>47</v>
      </c>
      <c r="I88" s="46">
        <f t="shared" si="12"/>
        <v>300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>
        <v>300</v>
      </c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38</v>
      </c>
      <c r="B89" s="110" t="s">
        <v>530</v>
      </c>
      <c r="C89" s="35" t="s">
        <v>831</v>
      </c>
      <c r="D89" s="47" t="s">
        <v>44</v>
      </c>
      <c r="E89" s="37">
        <v>968</v>
      </c>
      <c r="F89" s="48" t="s">
        <v>45</v>
      </c>
      <c r="G89" s="39">
        <f t="shared" si="16"/>
        <v>968</v>
      </c>
      <c r="H89" s="40" t="s">
        <v>46</v>
      </c>
      <c r="I89" s="40">
        <f t="shared" si="12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110"/>
      <c r="C90" s="42"/>
      <c r="D90" s="47"/>
      <c r="E90" s="43"/>
      <c r="F90" s="49"/>
      <c r="G90" s="45"/>
      <c r="H90" s="46" t="s">
        <v>47</v>
      </c>
      <c r="I90" s="46">
        <f t="shared" si="12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39</v>
      </c>
      <c r="B91" s="110" t="s">
        <v>530</v>
      </c>
      <c r="C91" s="35" t="s">
        <v>832</v>
      </c>
      <c r="D91" s="47" t="s">
        <v>44</v>
      </c>
      <c r="E91" s="37">
        <v>9398</v>
      </c>
      <c r="F91" s="48" t="s">
        <v>45</v>
      </c>
      <c r="G91" s="39">
        <f t="shared" ref="G91:G95" si="17">E91+I91-I92</f>
        <v>3444</v>
      </c>
      <c r="H91" s="40" t="s">
        <v>46</v>
      </c>
      <c r="I91" s="40">
        <f t="shared" si="12"/>
        <v>5350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>
        <v>5350</v>
      </c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110"/>
      <c r="C92" s="42"/>
      <c r="D92" s="47"/>
      <c r="E92" s="43"/>
      <c r="F92" s="49"/>
      <c r="G92" s="45"/>
      <c r="H92" s="46" t="s">
        <v>47</v>
      </c>
      <c r="I92" s="46">
        <f t="shared" si="12"/>
        <v>11304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>
        <v>4</v>
      </c>
      <c r="W92" s="65"/>
      <c r="X92" s="65">
        <v>800</v>
      </c>
      <c r="Y92" s="65"/>
      <c r="Z92" s="65"/>
      <c r="AA92" s="65"/>
      <c r="AB92" s="65"/>
      <c r="AC92" s="65">
        <v>5000</v>
      </c>
      <c r="AD92" s="65"/>
      <c r="AE92" s="65"/>
      <c r="AF92" s="65"/>
      <c r="AG92" s="65"/>
      <c r="AH92" s="65"/>
      <c r="AI92" s="65">
        <v>500</v>
      </c>
      <c r="AJ92" s="65"/>
      <c r="AK92" s="65"/>
      <c r="AL92" s="65">
        <v>5000</v>
      </c>
      <c r="AM92" s="65"/>
      <c r="AN92" s="65"/>
      <c r="AO92" s="65"/>
    </row>
    <row r="93" s="91" customFormat="1" ht="18.95" customHeight="1" spans="1:44">
      <c r="A93" s="33">
        <v>40</v>
      </c>
      <c r="B93" s="110" t="s">
        <v>530</v>
      </c>
      <c r="C93" s="35" t="s">
        <v>833</v>
      </c>
      <c r="D93" s="47" t="s">
        <v>44</v>
      </c>
      <c r="E93" s="37">
        <v>13505</v>
      </c>
      <c r="F93" s="48" t="s">
        <v>45</v>
      </c>
      <c r="G93" s="39">
        <f t="shared" si="17"/>
        <v>13455</v>
      </c>
      <c r="H93" s="40" t="s">
        <v>46</v>
      </c>
      <c r="I93" s="40">
        <f t="shared" si="12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110"/>
      <c r="C94" s="42"/>
      <c r="D94" s="47"/>
      <c r="E94" s="43"/>
      <c r="F94" s="49"/>
      <c r="G94" s="45"/>
      <c r="H94" s="46" t="s">
        <v>47</v>
      </c>
      <c r="I94" s="46">
        <f t="shared" si="12"/>
        <v>50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>
        <v>50</v>
      </c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41</v>
      </c>
      <c r="B95" s="110" t="s">
        <v>530</v>
      </c>
      <c r="C95" s="35" t="s">
        <v>834</v>
      </c>
      <c r="D95" s="47" t="s">
        <v>44</v>
      </c>
      <c r="E95" s="37">
        <v>2690</v>
      </c>
      <c r="F95" s="48" t="s">
        <v>45</v>
      </c>
      <c r="G95" s="39">
        <f t="shared" si="17"/>
        <v>2690</v>
      </c>
      <c r="H95" s="40" t="s">
        <v>46</v>
      </c>
      <c r="I95" s="40">
        <f t="shared" si="12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110"/>
      <c r="C96" s="42"/>
      <c r="D96" s="47"/>
      <c r="E96" s="43"/>
      <c r="F96" s="49"/>
      <c r="G96" s="45"/>
      <c r="H96" s="46" t="s">
        <v>47</v>
      </c>
      <c r="I96" s="46">
        <f t="shared" si="12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42</v>
      </c>
      <c r="B97" s="110" t="s">
        <v>530</v>
      </c>
      <c r="C97" s="35" t="s">
        <v>835</v>
      </c>
      <c r="D97" s="47" t="s">
        <v>44</v>
      </c>
      <c r="E97" s="37">
        <v>900</v>
      </c>
      <c r="F97" s="48" t="s">
        <v>45</v>
      </c>
      <c r="G97" s="39">
        <f t="shared" ref="G97:G101" si="18">E97+I97-I98</f>
        <v>4190</v>
      </c>
      <c r="H97" s="40" t="s">
        <v>46</v>
      </c>
      <c r="I97" s="40">
        <f t="shared" si="12"/>
        <v>8290</v>
      </c>
      <c r="J97" s="67"/>
      <c r="K97" s="67"/>
      <c r="L97" s="67">
        <v>6480</v>
      </c>
      <c r="M97" s="67"/>
      <c r="N97" s="67"/>
      <c r="O97" s="67"/>
      <c r="P97" s="67">
        <v>1810</v>
      </c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110"/>
      <c r="C98" s="42"/>
      <c r="D98" s="47"/>
      <c r="E98" s="43"/>
      <c r="F98" s="49"/>
      <c r="G98" s="45"/>
      <c r="H98" s="46" t="s">
        <v>47</v>
      </c>
      <c r="I98" s="46">
        <f t="shared" si="12"/>
        <v>5000</v>
      </c>
      <c r="J98" s="65"/>
      <c r="K98" s="65"/>
      <c r="L98" s="65">
        <v>5000</v>
      </c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43</v>
      </c>
      <c r="B99" s="110" t="s">
        <v>530</v>
      </c>
      <c r="C99" s="35" t="s">
        <v>836</v>
      </c>
      <c r="D99" s="47" t="s">
        <v>44</v>
      </c>
      <c r="E99" s="37">
        <v>2551</v>
      </c>
      <c r="F99" s="48" t="s">
        <v>45</v>
      </c>
      <c r="G99" s="39">
        <f t="shared" si="18"/>
        <v>1550</v>
      </c>
      <c r="H99" s="40" t="s">
        <v>46</v>
      </c>
      <c r="I99" s="40">
        <f t="shared" si="12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110"/>
      <c r="C100" s="42"/>
      <c r="D100" s="47"/>
      <c r="E100" s="43"/>
      <c r="F100" s="49"/>
      <c r="G100" s="45"/>
      <c r="H100" s="46" t="s">
        <v>47</v>
      </c>
      <c r="I100" s="46">
        <f t="shared" si="12"/>
        <v>1001</v>
      </c>
      <c r="J100" s="65"/>
      <c r="K100" s="65"/>
      <c r="L100" s="65"/>
      <c r="M100" s="65"/>
      <c r="N100" s="65"/>
      <c r="O100" s="65">
        <v>1</v>
      </c>
      <c r="P100" s="65"/>
      <c r="Q100" s="65">
        <v>1000</v>
      </c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44</v>
      </c>
      <c r="B101" s="110" t="s">
        <v>530</v>
      </c>
      <c r="C101" s="35" t="s">
        <v>837</v>
      </c>
      <c r="D101" s="47" t="s">
        <v>44</v>
      </c>
      <c r="E101" s="37">
        <v>2000</v>
      </c>
      <c r="F101" s="48" t="s">
        <v>45</v>
      </c>
      <c r="G101" s="39">
        <f t="shared" si="18"/>
        <v>7253</v>
      </c>
      <c r="H101" s="40" t="s">
        <v>46</v>
      </c>
      <c r="I101" s="40">
        <f t="shared" ref="I101:I164" si="19">SUM(J101:AO101)</f>
        <v>12255</v>
      </c>
      <c r="J101" s="67"/>
      <c r="K101" s="67"/>
      <c r="L101" s="67"/>
      <c r="M101" s="67"/>
      <c r="N101" s="67"/>
      <c r="O101" s="67"/>
      <c r="P101" s="67"/>
      <c r="Q101" s="67"/>
      <c r="R101" s="67">
        <v>5675</v>
      </c>
      <c r="S101" s="67"/>
      <c r="T101" s="67"/>
      <c r="U101" s="67"/>
      <c r="V101" s="67"/>
      <c r="W101" s="67"/>
      <c r="X101" s="67">
        <v>2580</v>
      </c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>
        <v>4000</v>
      </c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110"/>
      <c r="C102" s="42"/>
      <c r="D102" s="47"/>
      <c r="E102" s="43"/>
      <c r="F102" s="49"/>
      <c r="G102" s="45"/>
      <c r="H102" s="46" t="s">
        <v>47</v>
      </c>
      <c r="I102" s="46">
        <f t="shared" si="19"/>
        <v>7002</v>
      </c>
      <c r="J102" s="65"/>
      <c r="K102" s="65"/>
      <c r="L102" s="65"/>
      <c r="M102" s="65"/>
      <c r="N102" s="65"/>
      <c r="O102" s="65"/>
      <c r="P102" s="65">
        <v>2</v>
      </c>
      <c r="Q102" s="65"/>
      <c r="R102" s="65"/>
      <c r="S102" s="65">
        <v>3000</v>
      </c>
      <c r="T102" s="65"/>
      <c r="U102" s="65"/>
      <c r="V102" s="65"/>
      <c r="W102" s="65"/>
      <c r="X102" s="65"/>
      <c r="Y102" s="65"/>
      <c r="Z102" s="65"/>
      <c r="AA102" s="65"/>
      <c r="AB102" s="65"/>
      <c r="AC102" s="65">
        <v>4000</v>
      </c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45</v>
      </c>
      <c r="B103" s="110" t="s">
        <v>530</v>
      </c>
      <c r="C103" s="35" t="s">
        <v>838</v>
      </c>
      <c r="D103" s="47" t="s">
        <v>44</v>
      </c>
      <c r="E103" s="37">
        <v>1000</v>
      </c>
      <c r="F103" s="48" t="s">
        <v>45</v>
      </c>
      <c r="G103" s="39">
        <f t="shared" ref="G103:G107" si="20">E103+I103-I104</f>
        <v>1000</v>
      </c>
      <c r="H103" s="40" t="s">
        <v>46</v>
      </c>
      <c r="I103" s="40">
        <f t="shared" si="19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110"/>
      <c r="C104" s="42"/>
      <c r="D104" s="47"/>
      <c r="E104" s="43"/>
      <c r="F104" s="49"/>
      <c r="G104" s="45"/>
      <c r="H104" s="46" t="s">
        <v>47</v>
      </c>
      <c r="I104" s="46">
        <f t="shared" si="19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46</v>
      </c>
      <c r="B105" s="110" t="s">
        <v>530</v>
      </c>
      <c r="C105" s="35" t="s">
        <v>839</v>
      </c>
      <c r="D105" s="47" t="s">
        <v>44</v>
      </c>
      <c r="E105" s="37">
        <v>7272</v>
      </c>
      <c r="F105" s="48" t="s">
        <v>45</v>
      </c>
      <c r="G105" s="39">
        <f t="shared" si="20"/>
        <v>5247</v>
      </c>
      <c r="H105" s="40" t="s">
        <v>46</v>
      </c>
      <c r="I105" s="40">
        <f t="shared" si="19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110"/>
      <c r="C106" s="42"/>
      <c r="D106" s="47"/>
      <c r="E106" s="43"/>
      <c r="F106" s="49"/>
      <c r="G106" s="45"/>
      <c r="H106" s="46" t="s">
        <v>47</v>
      </c>
      <c r="I106" s="46">
        <f t="shared" si="19"/>
        <v>2025</v>
      </c>
      <c r="J106" s="65"/>
      <c r="K106" s="65"/>
      <c r="L106" s="65"/>
      <c r="M106" s="65"/>
      <c r="N106" s="65"/>
      <c r="O106" s="65">
        <v>1</v>
      </c>
      <c r="P106" s="65"/>
      <c r="Q106" s="65"/>
      <c r="R106" s="65"/>
      <c r="S106" s="65"/>
      <c r="T106" s="65"/>
      <c r="U106" s="65"/>
      <c r="V106" s="65">
        <v>4</v>
      </c>
      <c r="W106" s="65"/>
      <c r="X106" s="65"/>
      <c r="Y106" s="65"/>
      <c r="Z106" s="65"/>
      <c r="AA106" s="65"/>
      <c r="AB106" s="65">
        <v>20</v>
      </c>
      <c r="AC106" s="65"/>
      <c r="AD106" s="65"/>
      <c r="AE106" s="65"/>
      <c r="AF106" s="65"/>
      <c r="AG106" s="65">
        <v>2000</v>
      </c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47</v>
      </c>
      <c r="B107" s="110" t="s">
        <v>530</v>
      </c>
      <c r="C107" s="35" t="s">
        <v>840</v>
      </c>
      <c r="D107" s="47" t="s">
        <v>44</v>
      </c>
      <c r="E107" s="37">
        <v>3573</v>
      </c>
      <c r="F107" s="48" t="s">
        <v>45</v>
      </c>
      <c r="G107" s="39">
        <f t="shared" si="20"/>
        <v>3573</v>
      </c>
      <c r="H107" s="40" t="s">
        <v>46</v>
      </c>
      <c r="I107" s="40">
        <f t="shared" si="19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110"/>
      <c r="C108" s="42"/>
      <c r="D108" s="47"/>
      <c r="E108" s="43"/>
      <c r="F108" s="49"/>
      <c r="G108" s="45"/>
      <c r="H108" s="46" t="s">
        <v>47</v>
      </c>
      <c r="I108" s="46">
        <f t="shared" si="19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48</v>
      </c>
      <c r="B109" s="110" t="s">
        <v>530</v>
      </c>
      <c r="C109" s="35" t="s">
        <v>841</v>
      </c>
      <c r="D109" s="47" t="s">
        <v>44</v>
      </c>
      <c r="E109" s="37">
        <v>165</v>
      </c>
      <c r="F109" s="48" t="s">
        <v>45</v>
      </c>
      <c r="G109" s="39">
        <f t="shared" ref="G109:G113" si="21">E109+I109-I110</f>
        <v>165</v>
      </c>
      <c r="H109" s="40" t="s">
        <v>46</v>
      </c>
      <c r="I109" s="40">
        <f t="shared" si="19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110"/>
      <c r="C110" s="42"/>
      <c r="D110" s="47"/>
      <c r="E110" s="43"/>
      <c r="F110" s="49"/>
      <c r="G110" s="45"/>
      <c r="H110" s="46" t="s">
        <v>47</v>
      </c>
      <c r="I110" s="46">
        <f t="shared" si="19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49</v>
      </c>
      <c r="B111" s="110" t="s">
        <v>530</v>
      </c>
      <c r="C111" s="35" t="s">
        <v>842</v>
      </c>
      <c r="D111" s="47" t="s">
        <v>44</v>
      </c>
      <c r="E111" s="37">
        <v>247</v>
      </c>
      <c r="F111" s="48" t="s">
        <v>45</v>
      </c>
      <c r="G111" s="39">
        <f t="shared" si="21"/>
        <v>247</v>
      </c>
      <c r="H111" s="40" t="s">
        <v>46</v>
      </c>
      <c r="I111" s="40">
        <f t="shared" si="19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10"/>
      <c r="C112" s="42"/>
      <c r="D112" s="47"/>
      <c r="E112" s="43"/>
      <c r="F112" s="49"/>
      <c r="G112" s="45"/>
      <c r="H112" s="46" t="s">
        <v>47</v>
      </c>
      <c r="I112" s="46">
        <f t="shared" si="19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3" customFormat="1" ht="18.95" customHeight="1" spans="1:41">
      <c r="A113" s="33">
        <v>50</v>
      </c>
      <c r="B113" s="110" t="s">
        <v>530</v>
      </c>
      <c r="C113" s="35" t="s">
        <v>843</v>
      </c>
      <c r="D113" s="47" t="s">
        <v>44</v>
      </c>
      <c r="E113" s="37">
        <v>18</v>
      </c>
      <c r="F113" s="48" t="s">
        <v>45</v>
      </c>
      <c r="G113" s="39">
        <f t="shared" si="21"/>
        <v>18</v>
      </c>
      <c r="H113" s="40" t="s">
        <v>46</v>
      </c>
      <c r="I113" s="40">
        <f t="shared" si="19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</row>
    <row r="114" s="4" customFormat="1" ht="18.95" customHeight="1" spans="1:41">
      <c r="A114" s="41"/>
      <c r="B114" s="110"/>
      <c r="C114" s="42"/>
      <c r="D114" s="47"/>
      <c r="E114" s="43"/>
      <c r="F114" s="49"/>
      <c r="G114" s="45"/>
      <c r="H114" s="46" t="s">
        <v>47</v>
      </c>
      <c r="I114" s="46">
        <f t="shared" si="19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3" customFormat="1" ht="18.95" customHeight="1" spans="1:41">
      <c r="A115" s="33">
        <v>51</v>
      </c>
      <c r="B115" s="110" t="s">
        <v>530</v>
      </c>
      <c r="C115" s="35" t="s">
        <v>844</v>
      </c>
      <c r="D115" s="47" t="s">
        <v>44</v>
      </c>
      <c r="E115" s="37">
        <v>3796</v>
      </c>
      <c r="F115" s="48" t="s">
        <v>45</v>
      </c>
      <c r="G115" s="39">
        <f t="shared" ref="G115:G119" si="22">E115+I115-I116</f>
        <v>6832</v>
      </c>
      <c r="H115" s="40" t="s">
        <v>46</v>
      </c>
      <c r="I115" s="40">
        <f t="shared" si="19"/>
        <v>6045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>
        <v>3560</v>
      </c>
      <c r="AL115" s="67">
        <v>2485</v>
      </c>
      <c r="AM115" s="67"/>
      <c r="AN115" s="67"/>
      <c r="AO115" s="67"/>
    </row>
    <row r="116" s="4" customFormat="1" ht="18.95" customHeight="1" spans="1:41">
      <c r="A116" s="41"/>
      <c r="B116" s="110"/>
      <c r="C116" s="42"/>
      <c r="D116" s="47"/>
      <c r="E116" s="43"/>
      <c r="F116" s="49"/>
      <c r="G116" s="45"/>
      <c r="H116" s="46" t="s">
        <v>47</v>
      </c>
      <c r="I116" s="46">
        <f t="shared" si="19"/>
        <v>3009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>
        <v>4</v>
      </c>
      <c r="T116" s="65"/>
      <c r="U116" s="65"/>
      <c r="V116" s="65"/>
      <c r="W116" s="65"/>
      <c r="X116" s="65"/>
      <c r="Y116" s="65"/>
      <c r="Z116" s="65"/>
      <c r="AA116" s="65"/>
      <c r="AB116" s="65"/>
      <c r="AC116" s="65">
        <v>2000</v>
      </c>
      <c r="AD116" s="65"/>
      <c r="AE116" s="65"/>
      <c r="AF116" s="65"/>
      <c r="AG116" s="65"/>
      <c r="AH116" s="65"/>
      <c r="AI116" s="65"/>
      <c r="AJ116" s="65"/>
      <c r="AK116" s="65">
        <v>1000</v>
      </c>
      <c r="AL116" s="65">
        <v>5</v>
      </c>
      <c r="AM116" s="65"/>
      <c r="AN116" s="65"/>
      <c r="AO116" s="65"/>
    </row>
    <row r="117" s="3" customFormat="1" ht="18.95" customHeight="1" spans="1:41">
      <c r="A117" s="33">
        <v>52</v>
      </c>
      <c r="B117" s="110" t="s">
        <v>530</v>
      </c>
      <c r="C117" s="35" t="s">
        <v>845</v>
      </c>
      <c r="D117" s="47" t="s">
        <v>44</v>
      </c>
      <c r="E117" s="37">
        <v>3976</v>
      </c>
      <c r="F117" s="48" t="s">
        <v>45</v>
      </c>
      <c r="G117" s="39">
        <f t="shared" si="22"/>
        <v>3889</v>
      </c>
      <c r="H117" s="40" t="s">
        <v>46</v>
      </c>
      <c r="I117" s="40">
        <f t="shared" si="19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</row>
    <row r="118" s="4" customFormat="1" ht="18.95" customHeight="1" spans="1:41">
      <c r="A118" s="41"/>
      <c r="B118" s="110"/>
      <c r="C118" s="42"/>
      <c r="D118" s="47"/>
      <c r="E118" s="43"/>
      <c r="F118" s="49"/>
      <c r="G118" s="45"/>
      <c r="H118" s="46" t="s">
        <v>47</v>
      </c>
      <c r="I118" s="46">
        <f t="shared" si="19"/>
        <v>87</v>
      </c>
      <c r="J118" s="65"/>
      <c r="K118" s="65"/>
      <c r="L118" s="65"/>
      <c r="M118" s="65"/>
      <c r="N118" s="65"/>
      <c r="O118" s="65"/>
      <c r="P118" s="65">
        <v>12</v>
      </c>
      <c r="Q118" s="65"/>
      <c r="R118" s="65"/>
      <c r="S118" s="65"/>
      <c r="T118" s="65"/>
      <c r="U118" s="65"/>
      <c r="V118" s="65"/>
      <c r="W118" s="65"/>
      <c r="X118" s="65">
        <v>30</v>
      </c>
      <c r="Y118" s="65"/>
      <c r="Z118" s="65"/>
      <c r="AA118" s="65"/>
      <c r="AB118" s="65"/>
      <c r="AC118" s="65"/>
      <c r="AD118" s="65">
        <v>40</v>
      </c>
      <c r="AE118" s="65"/>
      <c r="AF118" s="65"/>
      <c r="AG118" s="65"/>
      <c r="AH118" s="65"/>
      <c r="AI118" s="65"/>
      <c r="AJ118" s="65"/>
      <c r="AK118" s="65"/>
      <c r="AL118" s="65">
        <v>5</v>
      </c>
      <c r="AM118" s="65"/>
      <c r="AN118" s="65"/>
      <c r="AO118" s="65"/>
    </row>
    <row r="119" s="3" customFormat="1" ht="18.95" customHeight="1" spans="1:41">
      <c r="A119" s="33">
        <v>53</v>
      </c>
      <c r="B119" s="110" t="s">
        <v>530</v>
      </c>
      <c r="C119" s="35" t="s">
        <v>846</v>
      </c>
      <c r="D119" s="47" t="s">
        <v>44</v>
      </c>
      <c r="E119" s="37">
        <v>981</v>
      </c>
      <c r="F119" s="48" t="s">
        <v>45</v>
      </c>
      <c r="G119" s="39">
        <f t="shared" si="22"/>
        <v>4051</v>
      </c>
      <c r="H119" s="40" t="s">
        <v>46</v>
      </c>
      <c r="I119" s="40">
        <f t="shared" si="19"/>
        <v>3550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>
        <v>3550</v>
      </c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</row>
    <row r="120" s="4" customFormat="1" ht="18.95" customHeight="1" spans="1:41">
      <c r="A120" s="41"/>
      <c r="B120" s="110"/>
      <c r="C120" s="42"/>
      <c r="D120" s="47"/>
      <c r="E120" s="43"/>
      <c r="F120" s="49"/>
      <c r="G120" s="45"/>
      <c r="H120" s="46" t="s">
        <v>47</v>
      </c>
      <c r="I120" s="46">
        <f t="shared" si="19"/>
        <v>480</v>
      </c>
      <c r="J120" s="65"/>
      <c r="K120" s="65"/>
      <c r="L120" s="65"/>
      <c r="M120" s="65"/>
      <c r="N120" s="65"/>
      <c r="O120" s="65"/>
      <c r="P120" s="65"/>
      <c r="Q120" s="65">
        <v>100</v>
      </c>
      <c r="R120" s="65"/>
      <c r="S120" s="65"/>
      <c r="T120" s="65"/>
      <c r="U120" s="65"/>
      <c r="V120" s="65">
        <v>30</v>
      </c>
      <c r="W120" s="65"/>
      <c r="X120" s="65"/>
      <c r="Y120" s="65">
        <v>350</v>
      </c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54</v>
      </c>
      <c r="B121" s="110" t="s">
        <v>530</v>
      </c>
      <c r="C121" s="35" t="s">
        <v>847</v>
      </c>
      <c r="D121" s="47" t="s">
        <v>44</v>
      </c>
      <c r="E121" s="37">
        <v>4932</v>
      </c>
      <c r="F121" s="48" t="s">
        <v>45</v>
      </c>
      <c r="G121" s="39">
        <f t="shared" ref="G121:G125" si="23">E121+I121-I122</f>
        <v>4910</v>
      </c>
      <c r="H121" s="40" t="s">
        <v>46</v>
      </c>
      <c r="I121" s="40">
        <f t="shared" si="19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110"/>
      <c r="C122" s="42"/>
      <c r="D122" s="47"/>
      <c r="E122" s="43"/>
      <c r="F122" s="49"/>
      <c r="G122" s="45"/>
      <c r="H122" s="46" t="s">
        <v>47</v>
      </c>
      <c r="I122" s="46">
        <f t="shared" si="19"/>
        <v>22</v>
      </c>
      <c r="J122" s="65"/>
      <c r="K122" s="65"/>
      <c r="L122" s="65"/>
      <c r="M122" s="65"/>
      <c r="N122" s="65"/>
      <c r="O122" s="65"/>
      <c r="P122" s="65">
        <v>2</v>
      </c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>
        <v>20</v>
      </c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55</v>
      </c>
      <c r="B123" s="110" t="s">
        <v>530</v>
      </c>
      <c r="C123" s="35" t="s">
        <v>848</v>
      </c>
      <c r="D123" s="47" t="s">
        <v>44</v>
      </c>
      <c r="E123" s="37">
        <v>36</v>
      </c>
      <c r="F123" s="48" t="s">
        <v>45</v>
      </c>
      <c r="G123" s="39">
        <f t="shared" si="23"/>
        <v>36</v>
      </c>
      <c r="H123" s="40" t="s">
        <v>46</v>
      </c>
      <c r="I123" s="40">
        <f t="shared" si="19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110"/>
      <c r="C124" s="42"/>
      <c r="D124" s="47"/>
      <c r="E124" s="43"/>
      <c r="F124" s="49"/>
      <c r="G124" s="45"/>
      <c r="H124" s="46" t="s">
        <v>47</v>
      </c>
      <c r="I124" s="46">
        <f t="shared" si="19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56</v>
      </c>
      <c r="B125" s="110" t="s">
        <v>530</v>
      </c>
      <c r="C125" s="35" t="s">
        <v>849</v>
      </c>
      <c r="D125" s="47" t="s">
        <v>44</v>
      </c>
      <c r="E125" s="37">
        <v>268</v>
      </c>
      <c r="F125" s="48" t="s">
        <v>45</v>
      </c>
      <c r="G125" s="39">
        <f t="shared" si="23"/>
        <v>268</v>
      </c>
      <c r="H125" s="40" t="s">
        <v>46</v>
      </c>
      <c r="I125" s="40">
        <f t="shared" si="19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110"/>
      <c r="C126" s="42"/>
      <c r="D126" s="47"/>
      <c r="E126" s="43"/>
      <c r="F126" s="49"/>
      <c r="G126" s="45"/>
      <c r="H126" s="46" t="s">
        <v>47</v>
      </c>
      <c r="I126" s="46">
        <f t="shared" si="19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57</v>
      </c>
      <c r="B127" s="110" t="s">
        <v>530</v>
      </c>
      <c r="C127" s="35" t="s">
        <v>850</v>
      </c>
      <c r="D127" s="47" t="s">
        <v>44</v>
      </c>
      <c r="E127" s="37">
        <v>3398</v>
      </c>
      <c r="F127" s="48" t="s">
        <v>45</v>
      </c>
      <c r="G127" s="39">
        <f t="shared" ref="G127:G131" si="24">E127+I127-I128</f>
        <v>3398</v>
      </c>
      <c r="H127" s="40" t="s">
        <v>46</v>
      </c>
      <c r="I127" s="40">
        <f t="shared" si="19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110"/>
      <c r="C128" s="42"/>
      <c r="D128" s="47"/>
      <c r="E128" s="43"/>
      <c r="F128" s="49"/>
      <c r="G128" s="45"/>
      <c r="H128" s="46" t="s">
        <v>47</v>
      </c>
      <c r="I128" s="46">
        <f t="shared" si="19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58</v>
      </c>
      <c r="B129" s="110" t="s">
        <v>530</v>
      </c>
      <c r="C129" s="35" t="s">
        <v>851</v>
      </c>
      <c r="D129" s="47" t="s">
        <v>44</v>
      </c>
      <c r="E129" s="37">
        <v>480</v>
      </c>
      <c r="F129" s="48" t="s">
        <v>45</v>
      </c>
      <c r="G129" s="39">
        <f t="shared" si="24"/>
        <v>480</v>
      </c>
      <c r="H129" s="40" t="s">
        <v>46</v>
      </c>
      <c r="I129" s="40">
        <f t="shared" si="19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110"/>
      <c r="C130" s="42"/>
      <c r="D130" s="47"/>
      <c r="E130" s="43"/>
      <c r="F130" s="49"/>
      <c r="G130" s="45"/>
      <c r="H130" s="46" t="s">
        <v>47</v>
      </c>
      <c r="I130" s="46">
        <f t="shared" si="19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59</v>
      </c>
      <c r="B131" s="110" t="s">
        <v>530</v>
      </c>
      <c r="C131" s="35" t="s">
        <v>852</v>
      </c>
      <c r="D131" s="47" t="s">
        <v>44</v>
      </c>
      <c r="E131" s="37">
        <v>539</v>
      </c>
      <c r="F131" s="48" t="s">
        <v>45</v>
      </c>
      <c r="G131" s="39">
        <f t="shared" si="24"/>
        <v>509</v>
      </c>
      <c r="H131" s="40" t="s">
        <v>46</v>
      </c>
      <c r="I131" s="40">
        <f t="shared" si="19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110"/>
      <c r="C132" s="42"/>
      <c r="D132" s="47"/>
      <c r="E132" s="43"/>
      <c r="F132" s="49"/>
      <c r="G132" s="45"/>
      <c r="H132" s="46" t="s">
        <v>47</v>
      </c>
      <c r="I132" s="46">
        <f t="shared" si="19"/>
        <v>30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>
        <v>30</v>
      </c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60</v>
      </c>
      <c r="B133" s="110" t="s">
        <v>530</v>
      </c>
      <c r="C133" s="35" t="s">
        <v>853</v>
      </c>
      <c r="D133" s="47" t="s">
        <v>44</v>
      </c>
      <c r="E133" s="37">
        <v>12</v>
      </c>
      <c r="F133" s="48" t="s">
        <v>45</v>
      </c>
      <c r="G133" s="39">
        <f t="shared" ref="G133:G137" si="25">E133+I133-I134</f>
        <v>12</v>
      </c>
      <c r="H133" s="40" t="s">
        <v>46</v>
      </c>
      <c r="I133" s="40">
        <f t="shared" si="19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110"/>
      <c r="C134" s="42"/>
      <c r="D134" s="47"/>
      <c r="E134" s="43"/>
      <c r="F134" s="49"/>
      <c r="G134" s="45"/>
      <c r="H134" s="46" t="s">
        <v>47</v>
      </c>
      <c r="I134" s="46">
        <f t="shared" si="19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61</v>
      </c>
      <c r="B135" s="110" t="s">
        <v>530</v>
      </c>
      <c r="C135" s="35" t="s">
        <v>854</v>
      </c>
      <c r="D135" s="47" t="s">
        <v>44</v>
      </c>
      <c r="E135" s="37">
        <v>1104</v>
      </c>
      <c r="F135" s="48" t="s">
        <v>45</v>
      </c>
      <c r="G135" s="39">
        <f t="shared" si="25"/>
        <v>1102</v>
      </c>
      <c r="H135" s="40" t="s">
        <v>46</v>
      </c>
      <c r="I135" s="40">
        <f t="shared" si="19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110"/>
      <c r="C136" s="42"/>
      <c r="D136" s="47"/>
      <c r="E136" s="43"/>
      <c r="F136" s="49"/>
      <c r="G136" s="45"/>
      <c r="H136" s="46" t="s">
        <v>47</v>
      </c>
      <c r="I136" s="46">
        <f t="shared" si="19"/>
        <v>2</v>
      </c>
      <c r="J136" s="65"/>
      <c r="K136" s="65"/>
      <c r="L136" s="65"/>
      <c r="M136" s="65"/>
      <c r="N136" s="65"/>
      <c r="O136" s="65"/>
      <c r="P136" s="65">
        <v>2</v>
      </c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62</v>
      </c>
      <c r="B137" s="110" t="s">
        <v>530</v>
      </c>
      <c r="C137" s="35" t="s">
        <v>855</v>
      </c>
      <c r="D137" s="47" t="s">
        <v>44</v>
      </c>
      <c r="E137" s="37">
        <v>930</v>
      </c>
      <c r="F137" s="48" t="s">
        <v>45</v>
      </c>
      <c r="G137" s="39">
        <f t="shared" si="25"/>
        <v>930</v>
      </c>
      <c r="H137" s="40" t="s">
        <v>46</v>
      </c>
      <c r="I137" s="40">
        <f t="shared" si="19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110"/>
      <c r="C138" s="42"/>
      <c r="D138" s="47"/>
      <c r="E138" s="43"/>
      <c r="F138" s="49"/>
      <c r="G138" s="45"/>
      <c r="H138" s="46" t="s">
        <v>47</v>
      </c>
      <c r="I138" s="46">
        <f t="shared" si="19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63</v>
      </c>
      <c r="B139" s="110" t="s">
        <v>530</v>
      </c>
      <c r="C139" s="35" t="s">
        <v>856</v>
      </c>
      <c r="D139" s="47" t="s">
        <v>44</v>
      </c>
      <c r="E139" s="37">
        <v>430</v>
      </c>
      <c r="F139" s="48" t="s">
        <v>45</v>
      </c>
      <c r="G139" s="39">
        <f t="shared" ref="G139:G143" si="26">E139+I139-I140</f>
        <v>430</v>
      </c>
      <c r="H139" s="40" t="s">
        <v>46</v>
      </c>
      <c r="I139" s="40">
        <f t="shared" si="19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10"/>
      <c r="C140" s="42"/>
      <c r="D140" s="47"/>
      <c r="E140" s="43"/>
      <c r="F140" s="49"/>
      <c r="G140" s="45"/>
      <c r="H140" s="46" t="s">
        <v>47</v>
      </c>
      <c r="I140" s="46">
        <f t="shared" si="19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64</v>
      </c>
      <c r="B141" s="110" t="s">
        <v>530</v>
      </c>
      <c r="C141" s="35" t="s">
        <v>857</v>
      </c>
      <c r="D141" s="47" t="s">
        <v>44</v>
      </c>
      <c r="E141" s="37">
        <v>260</v>
      </c>
      <c r="F141" s="48" t="s">
        <v>45</v>
      </c>
      <c r="G141" s="39">
        <f t="shared" si="26"/>
        <v>260</v>
      </c>
      <c r="H141" s="40" t="s">
        <v>46</v>
      </c>
      <c r="I141" s="40">
        <f t="shared" si="19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10"/>
      <c r="C142" s="42"/>
      <c r="D142" s="47"/>
      <c r="E142" s="43"/>
      <c r="F142" s="49"/>
      <c r="G142" s="45"/>
      <c r="H142" s="46" t="s">
        <v>47</v>
      </c>
      <c r="I142" s="46">
        <f t="shared" si="19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65</v>
      </c>
      <c r="B143" s="110" t="s">
        <v>530</v>
      </c>
      <c r="C143" s="35" t="s">
        <v>858</v>
      </c>
      <c r="D143" s="47" t="s">
        <v>44</v>
      </c>
      <c r="E143" s="37">
        <v>1365</v>
      </c>
      <c r="F143" s="48" t="s">
        <v>45</v>
      </c>
      <c r="G143" s="39">
        <f t="shared" si="26"/>
        <v>1365</v>
      </c>
      <c r="H143" s="40" t="s">
        <v>46</v>
      </c>
      <c r="I143" s="40">
        <f t="shared" si="19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10"/>
      <c r="C144" s="42"/>
      <c r="D144" s="47"/>
      <c r="E144" s="43"/>
      <c r="F144" s="49"/>
      <c r="G144" s="45"/>
      <c r="H144" s="46" t="s">
        <v>47</v>
      </c>
      <c r="I144" s="46">
        <f t="shared" si="19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3" customFormat="1" ht="18.95" customHeight="1" spans="1:41">
      <c r="A145" s="33">
        <v>66</v>
      </c>
      <c r="B145" s="110" t="s">
        <v>530</v>
      </c>
      <c r="C145" s="35" t="s">
        <v>859</v>
      </c>
      <c r="D145" s="47" t="s">
        <v>44</v>
      </c>
      <c r="E145" s="37">
        <v>42</v>
      </c>
      <c r="F145" s="48" t="s">
        <v>45</v>
      </c>
      <c r="G145" s="39">
        <f t="shared" ref="G145:G149" si="27">E145+I145-I146</f>
        <v>35</v>
      </c>
      <c r="H145" s="40" t="s">
        <v>46</v>
      </c>
      <c r="I145" s="40">
        <f t="shared" si="19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</row>
    <row r="146" s="4" customFormat="1" ht="18.95" customHeight="1" spans="1:41">
      <c r="A146" s="41"/>
      <c r="B146" s="110"/>
      <c r="C146" s="42"/>
      <c r="D146" s="47"/>
      <c r="E146" s="43"/>
      <c r="F146" s="49"/>
      <c r="G146" s="45"/>
      <c r="H146" s="46" t="s">
        <v>47</v>
      </c>
      <c r="I146" s="46">
        <f t="shared" si="19"/>
        <v>7</v>
      </c>
      <c r="J146" s="65"/>
      <c r="K146" s="65"/>
      <c r="L146" s="65"/>
      <c r="M146" s="65"/>
      <c r="N146" s="65"/>
      <c r="O146" s="65"/>
      <c r="P146" s="65">
        <v>2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>
        <v>5</v>
      </c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3" customFormat="1" ht="18.95" customHeight="1" spans="1:41">
      <c r="A147" s="33">
        <v>67</v>
      </c>
      <c r="B147" s="110" t="s">
        <v>530</v>
      </c>
      <c r="C147" s="35" t="s">
        <v>860</v>
      </c>
      <c r="D147" s="47" t="s">
        <v>44</v>
      </c>
      <c r="E147" s="37">
        <v>303</v>
      </c>
      <c r="F147" s="48" t="s">
        <v>45</v>
      </c>
      <c r="G147" s="39">
        <f t="shared" si="27"/>
        <v>303</v>
      </c>
      <c r="H147" s="40" t="s">
        <v>46</v>
      </c>
      <c r="I147" s="40">
        <f t="shared" si="19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</row>
    <row r="148" s="4" customFormat="1" ht="18.95" customHeight="1" spans="1:41">
      <c r="A148" s="41"/>
      <c r="B148" s="110"/>
      <c r="C148" s="42"/>
      <c r="D148" s="47"/>
      <c r="E148" s="43"/>
      <c r="F148" s="49"/>
      <c r="G148" s="45"/>
      <c r="H148" s="46" t="s">
        <v>47</v>
      </c>
      <c r="I148" s="46">
        <f t="shared" si="19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68</v>
      </c>
      <c r="B149" s="110" t="s">
        <v>861</v>
      </c>
      <c r="C149" s="35" t="s">
        <v>862</v>
      </c>
      <c r="D149" s="47" t="s">
        <v>44</v>
      </c>
      <c r="E149" s="37">
        <v>192</v>
      </c>
      <c r="F149" s="48" t="s">
        <v>45</v>
      </c>
      <c r="G149" s="39">
        <f t="shared" si="27"/>
        <v>192</v>
      </c>
      <c r="H149" s="40" t="s">
        <v>46</v>
      </c>
      <c r="I149" s="40">
        <f t="shared" si="19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110"/>
      <c r="C150" s="42"/>
      <c r="D150" s="47"/>
      <c r="E150" s="43"/>
      <c r="F150" s="49"/>
      <c r="G150" s="45"/>
      <c r="H150" s="46" t="s">
        <v>47</v>
      </c>
      <c r="I150" s="46">
        <f t="shared" si="19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69</v>
      </c>
      <c r="B151" s="110"/>
      <c r="C151" s="35"/>
      <c r="D151" s="47"/>
      <c r="E151" s="37">
        <v>0</v>
      </c>
      <c r="F151" s="48" t="s">
        <v>45</v>
      </c>
      <c r="G151" s="39">
        <f t="shared" ref="G151:G155" si="28">E151+I151-I152</f>
        <v>0</v>
      </c>
      <c r="H151" s="40" t="s">
        <v>46</v>
      </c>
      <c r="I151" s="40">
        <f t="shared" si="19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110"/>
      <c r="C152" s="42"/>
      <c r="D152" s="47"/>
      <c r="E152" s="43"/>
      <c r="F152" s="49"/>
      <c r="G152" s="45"/>
      <c r="H152" s="46" t="s">
        <v>47</v>
      </c>
      <c r="I152" s="46">
        <f t="shared" si="19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70</v>
      </c>
      <c r="B153" s="110"/>
      <c r="C153" s="35"/>
      <c r="D153" s="47"/>
      <c r="E153" s="37">
        <v>0</v>
      </c>
      <c r="F153" s="48" t="s">
        <v>45</v>
      </c>
      <c r="G153" s="39">
        <f t="shared" si="28"/>
        <v>0</v>
      </c>
      <c r="H153" s="40" t="s">
        <v>46</v>
      </c>
      <c r="I153" s="40">
        <f t="shared" si="19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110"/>
      <c r="C154" s="42"/>
      <c r="D154" s="47"/>
      <c r="E154" s="43"/>
      <c r="F154" s="49"/>
      <c r="G154" s="45"/>
      <c r="H154" s="46" t="s">
        <v>47</v>
      </c>
      <c r="I154" s="46">
        <f t="shared" si="19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71</v>
      </c>
      <c r="B155" s="110"/>
      <c r="C155" s="35"/>
      <c r="D155" s="47"/>
      <c r="E155" s="37">
        <v>0</v>
      </c>
      <c r="F155" s="48" t="s">
        <v>45</v>
      </c>
      <c r="G155" s="39">
        <f t="shared" si="28"/>
        <v>0</v>
      </c>
      <c r="H155" s="40" t="s">
        <v>46</v>
      </c>
      <c r="I155" s="40">
        <f t="shared" si="19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110"/>
      <c r="C156" s="42"/>
      <c r="D156" s="47"/>
      <c r="E156" s="43"/>
      <c r="F156" s="49"/>
      <c r="G156" s="45"/>
      <c r="H156" s="46" t="s">
        <v>47</v>
      </c>
      <c r="I156" s="46">
        <f t="shared" si="19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72</v>
      </c>
      <c r="B157" s="110"/>
      <c r="C157" s="35"/>
      <c r="D157" s="47"/>
      <c r="E157" s="37"/>
      <c r="F157" s="48" t="s">
        <v>45</v>
      </c>
      <c r="G157" s="39">
        <f t="shared" ref="G157:G161" si="29">E157+I157-I158</f>
        <v>0</v>
      </c>
      <c r="H157" s="40" t="s">
        <v>46</v>
      </c>
      <c r="I157" s="40">
        <f t="shared" si="19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110"/>
      <c r="C158" s="42"/>
      <c r="D158" s="47"/>
      <c r="E158" s="43"/>
      <c r="F158" s="49"/>
      <c r="G158" s="45"/>
      <c r="H158" s="46" t="s">
        <v>47</v>
      </c>
      <c r="I158" s="46">
        <f t="shared" si="19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73</v>
      </c>
      <c r="B159" s="110"/>
      <c r="C159" s="35"/>
      <c r="D159" s="47"/>
      <c r="E159" s="37"/>
      <c r="F159" s="48" t="s">
        <v>45</v>
      </c>
      <c r="G159" s="39">
        <f t="shared" si="29"/>
        <v>0</v>
      </c>
      <c r="H159" s="40" t="s">
        <v>46</v>
      </c>
      <c r="I159" s="40">
        <f t="shared" si="19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110"/>
      <c r="C160" s="42"/>
      <c r="D160" s="47"/>
      <c r="E160" s="43"/>
      <c r="F160" s="49"/>
      <c r="G160" s="45"/>
      <c r="H160" s="46" t="s">
        <v>47</v>
      </c>
      <c r="I160" s="46">
        <f t="shared" si="19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74</v>
      </c>
      <c r="B161" s="32"/>
      <c r="C161" s="35"/>
      <c r="D161" s="47"/>
      <c r="E161" s="37"/>
      <c r="F161" s="48" t="s">
        <v>45</v>
      </c>
      <c r="G161" s="39">
        <f t="shared" si="29"/>
        <v>0</v>
      </c>
      <c r="H161" s="40" t="s">
        <v>46</v>
      </c>
      <c r="I161" s="40">
        <f t="shared" si="19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19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75</v>
      </c>
      <c r="B163" s="32"/>
      <c r="C163" s="35"/>
      <c r="D163" s="47"/>
      <c r="E163" s="37"/>
      <c r="F163" s="48" t="s">
        <v>45</v>
      </c>
      <c r="G163" s="39">
        <f t="shared" ref="G163:G167" si="30">E163+I163-I164</f>
        <v>0</v>
      </c>
      <c r="H163" s="40" t="s">
        <v>46</v>
      </c>
      <c r="I163" s="40">
        <f t="shared" si="19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19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76</v>
      </c>
      <c r="B165" s="125"/>
      <c r="C165" s="35"/>
      <c r="D165" s="47"/>
      <c r="E165" s="37"/>
      <c r="F165" s="48" t="s">
        <v>45</v>
      </c>
      <c r="G165" s="39">
        <f t="shared" si="30"/>
        <v>0</v>
      </c>
      <c r="H165" s="40" t="s">
        <v>46</v>
      </c>
      <c r="I165" s="40">
        <f t="shared" ref="I165:I214" si="31">SUM(J165:AO165)</f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125"/>
      <c r="C166" s="42"/>
      <c r="D166" s="47"/>
      <c r="E166" s="43"/>
      <c r="F166" s="49"/>
      <c r="G166" s="45"/>
      <c r="H166" s="46" t="s">
        <v>47</v>
      </c>
      <c r="I166" s="46">
        <f t="shared" si="31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77</v>
      </c>
      <c r="B167" s="125"/>
      <c r="C167" s="35"/>
      <c r="D167" s="47"/>
      <c r="E167" s="37"/>
      <c r="F167" s="48" t="s">
        <v>45</v>
      </c>
      <c r="G167" s="39">
        <f t="shared" si="30"/>
        <v>0</v>
      </c>
      <c r="H167" s="40" t="s">
        <v>46</v>
      </c>
      <c r="I167" s="40">
        <f t="shared" si="31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125"/>
      <c r="C168" s="42"/>
      <c r="D168" s="47"/>
      <c r="E168" s="43"/>
      <c r="F168" s="49"/>
      <c r="G168" s="45"/>
      <c r="H168" s="46" t="s">
        <v>47</v>
      </c>
      <c r="I168" s="46">
        <f t="shared" si="31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78</v>
      </c>
      <c r="B169" s="125"/>
      <c r="C169" s="35"/>
      <c r="D169" s="47"/>
      <c r="E169" s="37"/>
      <c r="F169" s="48" t="s">
        <v>45</v>
      </c>
      <c r="G169" s="39">
        <f t="shared" ref="G169:G173" si="32">E169+I169-I170</f>
        <v>0</v>
      </c>
      <c r="H169" s="40" t="s">
        <v>46</v>
      </c>
      <c r="I169" s="40">
        <f t="shared" si="31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25"/>
      <c r="C170" s="42"/>
      <c r="D170" s="47"/>
      <c r="E170" s="43"/>
      <c r="F170" s="49"/>
      <c r="G170" s="45"/>
      <c r="H170" s="46" t="s">
        <v>47</v>
      </c>
      <c r="I170" s="46">
        <f t="shared" si="31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79</v>
      </c>
      <c r="B171" s="125"/>
      <c r="C171" s="35"/>
      <c r="D171" s="47"/>
      <c r="E171" s="37"/>
      <c r="F171" s="48" t="s">
        <v>45</v>
      </c>
      <c r="G171" s="39">
        <f t="shared" si="32"/>
        <v>0</v>
      </c>
      <c r="H171" s="40" t="s">
        <v>46</v>
      </c>
      <c r="I171" s="40">
        <f t="shared" si="31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25"/>
      <c r="C172" s="42"/>
      <c r="D172" s="47"/>
      <c r="E172" s="43"/>
      <c r="F172" s="49"/>
      <c r="G172" s="45"/>
      <c r="H172" s="46" t="s">
        <v>47</v>
      </c>
      <c r="I172" s="46">
        <f t="shared" si="31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80</v>
      </c>
      <c r="B173" s="32"/>
      <c r="C173" s="35"/>
      <c r="D173" s="47"/>
      <c r="E173" s="37"/>
      <c r="F173" s="48" t="s">
        <v>45</v>
      </c>
      <c r="G173" s="39">
        <f t="shared" si="32"/>
        <v>0</v>
      </c>
      <c r="H173" s="40" t="s">
        <v>46</v>
      </c>
      <c r="I173" s="40">
        <f t="shared" si="31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31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81</v>
      </c>
      <c r="B175" s="32"/>
      <c r="C175" s="35"/>
      <c r="D175" s="47"/>
      <c r="E175" s="37"/>
      <c r="F175" s="48" t="s">
        <v>45</v>
      </c>
      <c r="G175" s="39">
        <f t="shared" ref="G175:G179" si="33">E175+I175-I176</f>
        <v>0</v>
      </c>
      <c r="H175" s="40" t="s">
        <v>46</v>
      </c>
      <c r="I175" s="40">
        <f t="shared" si="31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31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82</v>
      </c>
      <c r="B177" s="32"/>
      <c r="C177" s="35"/>
      <c r="D177" s="47"/>
      <c r="E177" s="37"/>
      <c r="F177" s="48" t="s">
        <v>45</v>
      </c>
      <c r="G177" s="39">
        <f t="shared" si="33"/>
        <v>0</v>
      </c>
      <c r="H177" s="40" t="s">
        <v>46</v>
      </c>
      <c r="I177" s="40">
        <f t="shared" si="31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1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83</v>
      </c>
      <c r="B179" s="32"/>
      <c r="C179" s="35"/>
      <c r="D179" s="47"/>
      <c r="E179" s="37"/>
      <c r="F179" s="48" t="s">
        <v>45</v>
      </c>
      <c r="G179" s="39">
        <f t="shared" si="33"/>
        <v>0</v>
      </c>
      <c r="H179" s="40" t="s">
        <v>46</v>
      </c>
      <c r="I179" s="40">
        <f t="shared" si="31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1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84</v>
      </c>
      <c r="B181" s="32"/>
      <c r="C181" s="35"/>
      <c r="D181" s="47"/>
      <c r="E181" s="37"/>
      <c r="F181" s="48" t="s">
        <v>45</v>
      </c>
      <c r="G181" s="39">
        <f t="shared" ref="G181:G185" si="34">E181+I181-I182</f>
        <v>0</v>
      </c>
      <c r="H181" s="40" t="s">
        <v>46</v>
      </c>
      <c r="I181" s="40">
        <f t="shared" si="31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1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85</v>
      </c>
      <c r="B183" s="32"/>
      <c r="C183" s="35"/>
      <c r="D183" s="47"/>
      <c r="E183" s="37"/>
      <c r="F183" s="48" t="s">
        <v>45</v>
      </c>
      <c r="G183" s="39">
        <f t="shared" si="34"/>
        <v>0</v>
      </c>
      <c r="H183" s="40" t="s">
        <v>46</v>
      </c>
      <c r="I183" s="40">
        <f t="shared" si="31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31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86</v>
      </c>
      <c r="B185" s="32"/>
      <c r="C185" s="35"/>
      <c r="D185" s="47"/>
      <c r="E185" s="37"/>
      <c r="F185" s="48" t="s">
        <v>45</v>
      </c>
      <c r="G185" s="39">
        <f t="shared" si="34"/>
        <v>0</v>
      </c>
      <c r="H185" s="40" t="s">
        <v>46</v>
      </c>
      <c r="I185" s="40">
        <f t="shared" si="31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1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87</v>
      </c>
      <c r="B187" s="32"/>
      <c r="C187" s="35"/>
      <c r="D187" s="47"/>
      <c r="E187" s="37"/>
      <c r="F187" s="48" t="s">
        <v>45</v>
      </c>
      <c r="G187" s="39">
        <f t="shared" ref="G187:G191" si="35">E187+I187-I188</f>
        <v>0</v>
      </c>
      <c r="H187" s="40" t="s">
        <v>46</v>
      </c>
      <c r="I187" s="40">
        <f t="shared" si="31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1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88</v>
      </c>
      <c r="B189" s="32"/>
      <c r="C189" s="35"/>
      <c r="D189" s="47"/>
      <c r="E189" s="37"/>
      <c r="F189" s="48" t="s">
        <v>45</v>
      </c>
      <c r="G189" s="39">
        <f t="shared" si="35"/>
        <v>0</v>
      </c>
      <c r="H189" s="40" t="s">
        <v>46</v>
      </c>
      <c r="I189" s="40">
        <f t="shared" si="31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1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89</v>
      </c>
      <c r="B191" s="32"/>
      <c r="C191" s="35"/>
      <c r="D191" s="47"/>
      <c r="E191" s="37"/>
      <c r="F191" s="48" t="s">
        <v>45</v>
      </c>
      <c r="G191" s="39">
        <f t="shared" si="35"/>
        <v>0</v>
      </c>
      <c r="H191" s="40" t="s">
        <v>46</v>
      </c>
      <c r="I191" s="40">
        <f t="shared" si="31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1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90</v>
      </c>
      <c r="B193" s="32"/>
      <c r="C193" s="35"/>
      <c r="D193" s="47"/>
      <c r="E193" s="37">
        <v>0</v>
      </c>
      <c r="F193" s="48" t="s">
        <v>45</v>
      </c>
      <c r="G193" s="39">
        <f t="shared" ref="G193:G197" si="36">E193+I193-I194</f>
        <v>0</v>
      </c>
      <c r="H193" s="40" t="s">
        <v>46</v>
      </c>
      <c r="I193" s="40">
        <f t="shared" si="31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1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91</v>
      </c>
      <c r="B195" s="125"/>
      <c r="C195" s="35"/>
      <c r="D195" s="47"/>
      <c r="E195" s="37">
        <v>0</v>
      </c>
      <c r="F195" s="48" t="s">
        <v>45</v>
      </c>
      <c r="G195" s="39">
        <f t="shared" si="36"/>
        <v>0</v>
      </c>
      <c r="H195" s="40" t="s">
        <v>46</v>
      </c>
      <c r="I195" s="40">
        <f t="shared" si="31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25"/>
      <c r="C196" s="42"/>
      <c r="D196" s="47"/>
      <c r="E196" s="43"/>
      <c r="F196" s="49"/>
      <c r="G196" s="45"/>
      <c r="H196" s="46" t="s">
        <v>47</v>
      </c>
      <c r="I196" s="46">
        <f t="shared" si="31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92</v>
      </c>
      <c r="B197" s="125"/>
      <c r="C197" s="35"/>
      <c r="D197" s="47"/>
      <c r="E197" s="37">
        <v>0</v>
      </c>
      <c r="F197" s="48" t="s">
        <v>45</v>
      </c>
      <c r="G197" s="39">
        <f t="shared" si="36"/>
        <v>0</v>
      </c>
      <c r="H197" s="40" t="s">
        <v>46</v>
      </c>
      <c r="I197" s="40">
        <f t="shared" si="31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25"/>
      <c r="C198" s="42"/>
      <c r="D198" s="47"/>
      <c r="E198" s="43"/>
      <c r="F198" s="49"/>
      <c r="G198" s="45"/>
      <c r="H198" s="46" t="s">
        <v>47</v>
      </c>
      <c r="I198" s="46">
        <f t="shared" si="31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93</v>
      </c>
      <c r="B199" s="125"/>
      <c r="C199" s="35"/>
      <c r="D199" s="47"/>
      <c r="E199" s="37">
        <v>0</v>
      </c>
      <c r="F199" s="48" t="s">
        <v>45</v>
      </c>
      <c r="G199" s="39">
        <f t="shared" ref="G199:G203" si="37">E199+I199-I200</f>
        <v>0</v>
      </c>
      <c r="H199" s="40" t="s">
        <v>46</v>
      </c>
      <c r="I199" s="40">
        <f t="shared" si="31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25"/>
      <c r="C200" s="42"/>
      <c r="D200" s="47"/>
      <c r="E200" s="43"/>
      <c r="F200" s="49"/>
      <c r="G200" s="45"/>
      <c r="H200" s="46" t="s">
        <v>47</v>
      </c>
      <c r="I200" s="46">
        <f t="shared" si="31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94</v>
      </c>
      <c r="B201" s="125"/>
      <c r="C201" s="35"/>
      <c r="D201" s="47"/>
      <c r="E201" s="37">
        <v>0</v>
      </c>
      <c r="F201" s="48" t="s">
        <v>45</v>
      </c>
      <c r="G201" s="39">
        <f t="shared" si="37"/>
        <v>0</v>
      </c>
      <c r="H201" s="40" t="s">
        <v>46</v>
      </c>
      <c r="I201" s="40">
        <f t="shared" si="31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125"/>
      <c r="C202" s="42"/>
      <c r="D202" s="47"/>
      <c r="E202" s="43"/>
      <c r="F202" s="49"/>
      <c r="G202" s="45"/>
      <c r="H202" s="46" t="s">
        <v>47</v>
      </c>
      <c r="I202" s="46">
        <f t="shared" si="31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95</v>
      </c>
      <c r="B203" s="32"/>
      <c r="C203" s="35"/>
      <c r="D203" s="47"/>
      <c r="E203" s="37">
        <v>0</v>
      </c>
      <c r="F203" s="48" t="s">
        <v>45</v>
      </c>
      <c r="G203" s="39">
        <f t="shared" si="37"/>
        <v>0</v>
      </c>
      <c r="H203" s="40" t="s">
        <v>46</v>
      </c>
      <c r="I203" s="40">
        <f t="shared" si="31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1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96</v>
      </c>
      <c r="B205" s="32"/>
      <c r="C205" s="35"/>
      <c r="D205" s="47"/>
      <c r="E205" s="37">
        <v>0</v>
      </c>
      <c r="F205" s="48" t="s">
        <v>45</v>
      </c>
      <c r="G205" s="39">
        <f t="shared" ref="G205:G209" si="38">E205+I205-I206</f>
        <v>0</v>
      </c>
      <c r="H205" s="40" t="s">
        <v>46</v>
      </c>
      <c r="I205" s="40">
        <f t="shared" si="31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1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97</v>
      </c>
      <c r="B207" s="32"/>
      <c r="C207" s="35"/>
      <c r="D207" s="47"/>
      <c r="E207" s="37">
        <v>0</v>
      </c>
      <c r="F207" s="48" t="s">
        <v>45</v>
      </c>
      <c r="G207" s="39">
        <f t="shared" si="38"/>
        <v>0</v>
      </c>
      <c r="H207" s="40" t="s">
        <v>46</v>
      </c>
      <c r="I207" s="40">
        <f t="shared" si="31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1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98</v>
      </c>
      <c r="B209" s="32"/>
      <c r="C209" s="35"/>
      <c r="D209" s="47"/>
      <c r="E209" s="37">
        <v>0</v>
      </c>
      <c r="F209" s="48" t="s">
        <v>45</v>
      </c>
      <c r="G209" s="39">
        <f t="shared" si="38"/>
        <v>0</v>
      </c>
      <c r="H209" s="40" t="s">
        <v>46</v>
      </c>
      <c r="I209" s="40">
        <f t="shared" si="31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1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3" customFormat="1" ht="18.95" customHeight="1" spans="1:41">
      <c r="A211" s="33">
        <v>99</v>
      </c>
      <c r="B211" s="32"/>
      <c r="C211" s="35"/>
      <c r="D211" s="47"/>
      <c r="E211" s="37">
        <v>0</v>
      </c>
      <c r="F211" s="48" t="s">
        <v>45</v>
      </c>
      <c r="G211" s="39">
        <f>E211+I211-I212</f>
        <v>0</v>
      </c>
      <c r="H211" s="40" t="s">
        <v>46</v>
      </c>
      <c r="I211" s="40">
        <f t="shared" si="31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1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3" customFormat="1" ht="18.95" customHeight="1" spans="1:41">
      <c r="A213" s="33">
        <v>100</v>
      </c>
      <c r="B213" s="32"/>
      <c r="C213" s="35"/>
      <c r="D213" s="47"/>
      <c r="E213" s="37">
        <v>0</v>
      </c>
      <c r="F213" s="48" t="s">
        <v>45</v>
      </c>
      <c r="G213" s="39">
        <f>E213+I213-I214</f>
        <v>0</v>
      </c>
      <c r="H213" s="40" t="s">
        <v>46</v>
      </c>
      <c r="I213" s="40">
        <f t="shared" si="31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>
        <v>0</v>
      </c>
    </row>
    <row r="214" s="4" customFormat="1" ht="8" customHeight="1" spans="1:41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1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</sheetData>
  <autoFilter ref="A4:AN214">
    <extLst/>
  </autoFilter>
  <mergeCells count="74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</mergeCells>
  <conditionalFormatting sqref="G5:G10">
    <cfRule type="cellIs" dxfId="0" priority="64" operator="greaterThan">
      <formula>#REF!</formula>
    </cfRule>
  </conditionalFormatting>
  <conditionalFormatting sqref="G11:G12">
    <cfRule type="cellIs" dxfId="0" priority="1" operator="greaterThan">
      <formula>#REF!</formula>
    </cfRule>
  </conditionalFormatting>
  <conditionalFormatting sqref="G21:G22">
    <cfRule type="cellIs" dxfId="0" priority="2" operator="greaterThan">
      <formula>#REF!</formula>
    </cfRule>
  </conditionalFormatting>
  <conditionalFormatting sqref="G23:G24">
    <cfRule type="cellIs" dxfId="0" priority="30" operator="greaterThan">
      <formula>#REF!</formula>
    </cfRule>
  </conditionalFormatting>
  <conditionalFormatting sqref="G41:G42">
    <cfRule type="cellIs" dxfId="0" priority="52" operator="greaterThan">
      <formula>#REF!</formula>
    </cfRule>
  </conditionalFormatting>
  <conditionalFormatting sqref="G53:G54">
    <cfRule type="cellIs" dxfId="0" priority="3" operator="greaterThan">
      <formula>#REF!</formula>
    </cfRule>
  </conditionalFormatting>
  <conditionalFormatting sqref="G55:G56">
    <cfRule type="cellIs" dxfId="0" priority="50" operator="greaterThan">
      <formula>#REF!</formula>
    </cfRule>
  </conditionalFormatting>
  <conditionalFormatting sqref="G59:G60">
    <cfRule type="cellIs" dxfId="0" priority="4" operator="greaterThan">
      <formula>#REF!</formula>
    </cfRule>
  </conditionalFormatting>
  <conditionalFormatting sqref="G61:G62">
    <cfRule type="cellIs" dxfId="0" priority="5" operator="greaterThan">
      <formula>#REF!</formula>
    </cfRule>
  </conditionalFormatting>
  <conditionalFormatting sqref="G77:G78">
    <cfRule type="cellIs" dxfId="0" priority="36" operator="greaterThan">
      <formula>#REF!</formula>
    </cfRule>
  </conditionalFormatting>
  <conditionalFormatting sqref="G81:G82">
    <cfRule type="cellIs" dxfId="0" priority="6" operator="greaterThan">
      <formula>#REF!</formula>
    </cfRule>
  </conditionalFormatting>
  <conditionalFormatting sqref="G85:G86">
    <cfRule type="cellIs" dxfId="0" priority="29" operator="greaterThan">
      <formula>#REF!</formula>
    </cfRule>
  </conditionalFormatting>
  <conditionalFormatting sqref="G87:G88">
    <cfRule type="cellIs" dxfId="0" priority="10" operator="greaterThan">
      <formula>#REF!</formula>
    </cfRule>
  </conditionalFormatting>
  <conditionalFormatting sqref="G91:G92">
    <cfRule type="cellIs" dxfId="0" priority="51" operator="greaterThan">
      <formula>#REF!</formula>
    </cfRule>
  </conditionalFormatting>
  <conditionalFormatting sqref="G97:G98">
    <cfRule type="cellIs" dxfId="0" priority="31" operator="greaterThan">
      <formula>#REF!</formula>
    </cfRule>
  </conditionalFormatting>
  <conditionalFormatting sqref="G107:G108">
    <cfRule type="cellIs" dxfId="0" priority="27" operator="greaterThan">
      <formula>#REF!</formula>
    </cfRule>
  </conditionalFormatting>
  <conditionalFormatting sqref="G123:G130">
    <cfRule type="cellIs" dxfId="0" priority="58" operator="greaterThan">
      <formula>#REF!</formula>
    </cfRule>
  </conditionalFormatting>
  <conditionalFormatting sqref="G139:G140">
    <cfRule type="cellIs" dxfId="0" priority="19" operator="greaterThan">
      <formula>#REF!</formula>
    </cfRule>
  </conditionalFormatting>
  <conditionalFormatting sqref="G155:G162">
    <cfRule type="cellIs" dxfId="0" priority="56" operator="greaterThan">
      <formula>#REF!</formula>
    </cfRule>
  </conditionalFormatting>
  <conditionalFormatting sqref="G163:G184">
    <cfRule type="cellIs" dxfId="0" priority="55" operator="greaterThan">
      <formula>#REF!</formula>
    </cfRule>
  </conditionalFormatting>
  <conditionalFormatting sqref="G185:G192">
    <cfRule type="cellIs" dxfId="0" priority="54" operator="greaterThan">
      <formula>#REF!</formula>
    </cfRule>
  </conditionalFormatting>
  <conditionalFormatting sqref="G193:G214">
    <cfRule type="cellIs" dxfId="0" priority="53" operator="greaterThan">
      <formula>#REF!</formula>
    </cfRule>
  </conditionalFormatting>
  <conditionalFormatting sqref="G13:G20 G25:G38">
    <cfRule type="cellIs" dxfId="0" priority="63" operator="greaterThan">
      <formula>#REF!</formula>
    </cfRule>
  </conditionalFormatting>
  <conditionalFormatting sqref="G39:G40 G43:G48">
    <cfRule type="cellIs" dxfId="0" priority="62" operator="greaterThan">
      <formula>#REF!</formula>
    </cfRule>
  </conditionalFormatting>
  <conditionalFormatting sqref="G49:G52 G57:G58 G79:G80 G63:G76">
    <cfRule type="cellIs" dxfId="0" priority="61" operator="greaterThan">
      <formula>#REF!</formula>
    </cfRule>
  </conditionalFormatting>
  <conditionalFormatting sqref="G83:G84 G93:G96 G89:G90">
    <cfRule type="cellIs" dxfId="0" priority="60" operator="greaterThan">
      <formula>#REF!</formula>
    </cfRule>
  </conditionalFormatting>
  <conditionalFormatting sqref="G99:G106 G109:G122">
    <cfRule type="cellIs" dxfId="0" priority="59" operator="greaterThan">
      <formula>#REF!</formula>
    </cfRule>
  </conditionalFormatting>
  <conditionalFormatting sqref="G131:G138 G141:G154">
    <cfRule type="cellIs" dxfId="0" priority="57" operator="greaterThan">
      <formula>#REF!</formula>
    </cfRule>
  </conditionalFormatting>
  <hyperlinks>
    <hyperlink ref="A1:I1" location="总汇!A1" display="200型B,H型（内外牙）库存明细"/>
  </hyperlinks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0"/>
  <sheetViews>
    <sheetView workbookViewId="0">
      <pane xSplit="9" ySplit="4" topLeftCell="AI105" activePane="bottomRight" state="frozen"/>
      <selection/>
      <selection pane="topRight"/>
      <selection pane="bottomLeft"/>
      <selection pane="bottomRight" activeCell="AL113" sqref="AL113"/>
    </sheetView>
  </sheetViews>
  <sheetFormatPr defaultColWidth="9" defaultRowHeight="18.75"/>
  <cols>
    <col min="1" max="1" width="5.25" style="1" customWidth="1"/>
    <col min="2" max="2" width="13.125" style="1" customWidth="1"/>
    <col min="3" max="3" width="27.75" style="1" customWidth="1"/>
    <col min="4" max="4" width="8.75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863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864</v>
      </c>
      <c r="C5" s="35" t="s">
        <v>865</v>
      </c>
      <c r="D5" s="47" t="s">
        <v>67</v>
      </c>
      <c r="E5" s="37">
        <v>180</v>
      </c>
      <c r="F5" s="48" t="s">
        <v>45</v>
      </c>
      <c r="G5" s="39">
        <f>E5+I5-I6</f>
        <v>180</v>
      </c>
      <c r="H5" s="40" t="s">
        <v>46</v>
      </c>
      <c r="I5" s="40">
        <f t="shared" ref="I5:I8" si="0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0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1</v>
      </c>
      <c r="B7" s="32" t="s">
        <v>864</v>
      </c>
      <c r="C7" s="35" t="s">
        <v>866</v>
      </c>
      <c r="D7" s="47" t="s">
        <v>67</v>
      </c>
      <c r="E7" s="37">
        <v>1190</v>
      </c>
      <c r="F7" s="48" t="s">
        <v>45</v>
      </c>
      <c r="G7" s="39">
        <f t="shared" ref="G7:G11" si="1">E7+I7-I8</f>
        <v>1170</v>
      </c>
      <c r="H7" s="40" t="s">
        <v>46</v>
      </c>
      <c r="I7" s="40">
        <f t="shared" si="0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0"/>
        <v>20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>
        <v>20</v>
      </c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32" t="s">
        <v>864</v>
      </c>
      <c r="C9" s="35" t="s">
        <v>867</v>
      </c>
      <c r="D9" s="47" t="s">
        <v>67</v>
      </c>
      <c r="E9" s="37">
        <v>1750</v>
      </c>
      <c r="F9" s="48" t="s">
        <v>45</v>
      </c>
      <c r="G9" s="39">
        <f t="shared" si="1"/>
        <v>1690</v>
      </c>
      <c r="H9" s="40" t="s">
        <v>46</v>
      </c>
      <c r="I9" s="40">
        <f t="shared" ref="I9:I33" si="2">SUM(J9:AO9)</f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2"/>
        <v>60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>
        <v>60</v>
      </c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32" t="s">
        <v>864</v>
      </c>
      <c r="C11" s="35" t="s">
        <v>868</v>
      </c>
      <c r="D11" s="47" t="s">
        <v>67</v>
      </c>
      <c r="E11" s="37">
        <v>10</v>
      </c>
      <c r="F11" s="48" t="s">
        <v>45</v>
      </c>
      <c r="G11" s="39">
        <f t="shared" si="1"/>
        <v>10</v>
      </c>
      <c r="H11" s="40" t="s">
        <v>46</v>
      </c>
      <c r="I11" s="40">
        <f t="shared" si="2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3</v>
      </c>
      <c r="B13" s="32" t="s">
        <v>864</v>
      </c>
      <c r="C13" s="35" t="s">
        <v>869</v>
      </c>
      <c r="D13" s="47" t="s">
        <v>67</v>
      </c>
      <c r="E13" s="37">
        <v>210</v>
      </c>
      <c r="F13" s="48" t="s">
        <v>45</v>
      </c>
      <c r="G13" s="39">
        <f>E13+I13-I14</f>
        <v>160</v>
      </c>
      <c r="H13" s="40" t="s">
        <v>46</v>
      </c>
      <c r="I13" s="40">
        <f t="shared" si="2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50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>
        <v>50</v>
      </c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4</v>
      </c>
      <c r="B15" s="32" t="s">
        <v>864</v>
      </c>
      <c r="C15" s="35" t="s">
        <v>870</v>
      </c>
      <c r="D15" s="47" t="s">
        <v>67</v>
      </c>
      <c r="E15" s="37">
        <v>24695</v>
      </c>
      <c r="F15" s="48" t="s">
        <v>45</v>
      </c>
      <c r="G15" s="39">
        <f t="shared" ref="G15:G19" si="3">E15+I15-I16</f>
        <v>24695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5</v>
      </c>
      <c r="B17" s="32" t="s">
        <v>864</v>
      </c>
      <c r="C17" s="35" t="s">
        <v>871</v>
      </c>
      <c r="D17" s="47" t="s">
        <v>67</v>
      </c>
      <c r="E17" s="37">
        <v>26640</v>
      </c>
      <c r="F17" s="48" t="s">
        <v>45</v>
      </c>
      <c r="G17" s="39">
        <f t="shared" si="3"/>
        <v>26640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6</v>
      </c>
      <c r="B19" s="32" t="s">
        <v>864</v>
      </c>
      <c r="C19" s="35" t="s">
        <v>872</v>
      </c>
      <c r="D19" s="47" t="s">
        <v>67</v>
      </c>
      <c r="E19" s="37">
        <v>10265</v>
      </c>
      <c r="F19" s="48" t="s">
        <v>45</v>
      </c>
      <c r="G19" s="39">
        <f t="shared" si="3"/>
        <v>10265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2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7</v>
      </c>
      <c r="B21" s="32" t="s">
        <v>864</v>
      </c>
      <c r="C21" s="35" t="s">
        <v>873</v>
      </c>
      <c r="D21" s="47" t="s">
        <v>67</v>
      </c>
      <c r="E21" s="37">
        <v>4470</v>
      </c>
      <c r="F21" s="48" t="s">
        <v>45</v>
      </c>
      <c r="G21" s="39">
        <f t="shared" ref="G21:G25" si="4">E21+I21-I22</f>
        <v>4370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2"/>
        <v>100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>
        <v>75</v>
      </c>
      <c r="AC22" s="65"/>
      <c r="AD22" s="65"/>
      <c r="AE22" s="65"/>
      <c r="AF22" s="65"/>
      <c r="AG22" s="65"/>
      <c r="AH22" s="65"/>
      <c r="AI22" s="65">
        <v>25</v>
      </c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8</v>
      </c>
      <c r="B23" s="32" t="s">
        <v>864</v>
      </c>
      <c r="C23" s="35" t="s">
        <v>874</v>
      </c>
      <c r="D23" s="47" t="s">
        <v>67</v>
      </c>
      <c r="E23" s="37">
        <v>720</v>
      </c>
      <c r="F23" s="48" t="s">
        <v>45</v>
      </c>
      <c r="G23" s="39">
        <f t="shared" si="4"/>
        <v>720</v>
      </c>
      <c r="H23" s="40" t="s">
        <v>46</v>
      </c>
      <c r="I23" s="40">
        <f t="shared" si="2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2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9</v>
      </c>
      <c r="B25" s="32" t="s">
        <v>864</v>
      </c>
      <c r="C25" s="35" t="s">
        <v>875</v>
      </c>
      <c r="D25" s="47" t="s">
        <v>67</v>
      </c>
      <c r="E25" s="37">
        <v>11160</v>
      </c>
      <c r="F25" s="48" t="s">
        <v>45</v>
      </c>
      <c r="G25" s="39">
        <f t="shared" si="4"/>
        <v>11160</v>
      </c>
      <c r="H25" s="40" t="s">
        <v>46</v>
      </c>
      <c r="I25" s="40">
        <f t="shared" si="2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2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10</v>
      </c>
      <c r="B27" s="32" t="s">
        <v>864</v>
      </c>
      <c r="C27" s="35" t="s">
        <v>876</v>
      </c>
      <c r="D27" s="47" t="s">
        <v>67</v>
      </c>
      <c r="E27" s="37">
        <v>6860</v>
      </c>
      <c r="F27" s="48" t="s">
        <v>45</v>
      </c>
      <c r="G27" s="39">
        <f t="shared" ref="G27:G31" si="5">E27+I27-I28</f>
        <v>6860</v>
      </c>
      <c r="H27" s="40" t="s">
        <v>46</v>
      </c>
      <c r="I27" s="40">
        <f t="shared" si="2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2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11</v>
      </c>
      <c r="B29" s="32" t="s">
        <v>864</v>
      </c>
      <c r="C29" s="35" t="s">
        <v>877</v>
      </c>
      <c r="D29" s="47" t="s">
        <v>67</v>
      </c>
      <c r="E29" s="37">
        <v>9070</v>
      </c>
      <c r="F29" s="48" t="s">
        <v>45</v>
      </c>
      <c r="G29" s="39">
        <f t="shared" si="5"/>
        <v>9070</v>
      </c>
      <c r="H29" s="40" t="s">
        <v>46</v>
      </c>
      <c r="I29" s="40">
        <f t="shared" si="2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2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12</v>
      </c>
      <c r="B31" s="32" t="s">
        <v>864</v>
      </c>
      <c r="C31" s="35" t="s">
        <v>878</v>
      </c>
      <c r="D31" s="47" t="s">
        <v>67</v>
      </c>
      <c r="E31" s="37">
        <v>90</v>
      </c>
      <c r="F31" s="48" t="s">
        <v>45</v>
      </c>
      <c r="G31" s="39">
        <f t="shared" si="5"/>
        <v>70</v>
      </c>
      <c r="H31" s="40" t="s">
        <v>46</v>
      </c>
      <c r="I31" s="40">
        <f t="shared" si="2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2"/>
        <v>20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>
        <v>20</v>
      </c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13</v>
      </c>
      <c r="B33" s="32" t="s">
        <v>864</v>
      </c>
      <c r="C33" s="35" t="s">
        <v>879</v>
      </c>
      <c r="D33" s="47" t="s">
        <v>67</v>
      </c>
      <c r="E33" s="37">
        <v>90</v>
      </c>
      <c r="F33" s="48" t="s">
        <v>45</v>
      </c>
      <c r="G33" s="39">
        <f t="shared" ref="G33:G37" si="6">E33+I33-I34</f>
        <v>90</v>
      </c>
      <c r="H33" s="40" t="s">
        <v>46</v>
      </c>
      <c r="I33" s="40">
        <f t="shared" si="2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ref="I34:I43" si="7">SUM(J34:AO34)</f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14</v>
      </c>
      <c r="B35" s="32" t="s">
        <v>864</v>
      </c>
      <c r="C35" s="35" t="s">
        <v>880</v>
      </c>
      <c r="D35" s="47" t="s">
        <v>67</v>
      </c>
      <c r="E35" s="37">
        <v>6705</v>
      </c>
      <c r="F35" s="48" t="s">
        <v>45</v>
      </c>
      <c r="G35" s="39">
        <f t="shared" si="6"/>
        <v>6105</v>
      </c>
      <c r="H35" s="40" t="s">
        <v>46</v>
      </c>
      <c r="I35" s="40">
        <f t="shared" si="7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7"/>
        <v>600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>
        <v>600</v>
      </c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15</v>
      </c>
      <c r="B37" s="32" t="s">
        <v>864</v>
      </c>
      <c r="C37" s="35" t="s">
        <v>881</v>
      </c>
      <c r="D37" s="47" t="s">
        <v>67</v>
      </c>
      <c r="E37" s="37">
        <v>15774</v>
      </c>
      <c r="F37" s="48" t="s">
        <v>45</v>
      </c>
      <c r="G37" s="39">
        <f t="shared" si="6"/>
        <v>15314</v>
      </c>
      <c r="H37" s="40" t="s">
        <v>46</v>
      </c>
      <c r="I37" s="40">
        <f t="shared" si="7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460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>
        <v>10</v>
      </c>
      <c r="Z38" s="65"/>
      <c r="AA38" s="65"/>
      <c r="AB38" s="65">
        <v>450</v>
      </c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100</v>
      </c>
      <c r="B39" s="126" t="s">
        <v>882</v>
      </c>
      <c r="C39" s="35" t="s">
        <v>881</v>
      </c>
      <c r="D39" s="47" t="s">
        <v>67</v>
      </c>
      <c r="E39" s="37">
        <v>1170</v>
      </c>
      <c r="F39" s="48" t="s">
        <v>45</v>
      </c>
      <c r="G39" s="39">
        <f>E39+I39-I40</f>
        <v>1170</v>
      </c>
      <c r="H39" s="40" t="s">
        <v>46</v>
      </c>
      <c r="I39" s="40">
        <f t="shared" si="7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126"/>
      <c r="C40" s="42"/>
      <c r="D40" s="47"/>
      <c r="E40" s="43"/>
      <c r="F40" s="49"/>
      <c r="G40" s="45"/>
      <c r="H40" s="46" t="s">
        <v>47</v>
      </c>
      <c r="I40" s="46">
        <f t="shared" si="7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16</v>
      </c>
      <c r="B41" s="32" t="s">
        <v>864</v>
      </c>
      <c r="C41" s="35" t="s">
        <v>883</v>
      </c>
      <c r="D41" s="47" t="s">
        <v>67</v>
      </c>
      <c r="E41" s="37">
        <v>3385</v>
      </c>
      <c r="F41" s="48" t="s">
        <v>45</v>
      </c>
      <c r="G41" s="39">
        <f t="shared" ref="G41:G45" si="8">E41+I41-I42</f>
        <v>3085</v>
      </c>
      <c r="H41" s="40" t="s">
        <v>46</v>
      </c>
      <c r="I41" s="40">
        <f t="shared" si="7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300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>
        <v>100</v>
      </c>
      <c r="AC42" s="65"/>
      <c r="AD42" s="65"/>
      <c r="AE42" s="65"/>
      <c r="AF42" s="65"/>
      <c r="AG42" s="65"/>
      <c r="AH42" s="65"/>
      <c r="AI42" s="65">
        <v>200</v>
      </c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17</v>
      </c>
      <c r="B43" s="32" t="s">
        <v>864</v>
      </c>
      <c r="C43" s="35" t="s">
        <v>884</v>
      </c>
      <c r="D43" s="47" t="s">
        <v>67</v>
      </c>
      <c r="E43" s="37">
        <v>2320</v>
      </c>
      <c r="F43" s="48" t="s">
        <v>45</v>
      </c>
      <c r="G43" s="39">
        <f t="shared" si="8"/>
        <v>1250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ref="I44:I50" si="9">SUM(J44:AO44)</f>
        <v>1070</v>
      </c>
      <c r="J44" s="65"/>
      <c r="K44" s="65"/>
      <c r="L44" s="65"/>
      <c r="M44" s="65"/>
      <c r="N44" s="65">
        <v>1050</v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>
        <v>20</v>
      </c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18</v>
      </c>
      <c r="B45" s="32" t="s">
        <v>864</v>
      </c>
      <c r="C45" s="35" t="s">
        <v>885</v>
      </c>
      <c r="D45" s="47" t="s">
        <v>67</v>
      </c>
      <c r="E45" s="37">
        <v>3824</v>
      </c>
      <c r="F45" s="48" t="s">
        <v>45</v>
      </c>
      <c r="G45" s="39">
        <f t="shared" si="8"/>
        <v>3624</v>
      </c>
      <c r="H45" s="40" t="s">
        <v>46</v>
      </c>
      <c r="I45" s="40">
        <f t="shared" si="9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9"/>
        <v>200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>
        <v>200</v>
      </c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19</v>
      </c>
      <c r="B47" s="32" t="s">
        <v>864</v>
      </c>
      <c r="C47" s="35" t="s">
        <v>886</v>
      </c>
      <c r="D47" s="47" t="s">
        <v>67</v>
      </c>
      <c r="E47" s="37">
        <v>9294</v>
      </c>
      <c r="F47" s="48" t="s">
        <v>45</v>
      </c>
      <c r="G47" s="39">
        <f>E47+I47-I48</f>
        <v>8344</v>
      </c>
      <c r="H47" s="40" t="s">
        <v>46</v>
      </c>
      <c r="I47" s="40">
        <f t="shared" si="9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9"/>
        <v>950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>
        <v>150</v>
      </c>
      <c r="AC48" s="65"/>
      <c r="AD48" s="65"/>
      <c r="AE48" s="65"/>
      <c r="AF48" s="65"/>
      <c r="AG48" s="65"/>
      <c r="AH48" s="65"/>
      <c r="AI48" s="65">
        <v>800</v>
      </c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19</v>
      </c>
      <c r="B49" s="32" t="s">
        <v>864</v>
      </c>
      <c r="C49" s="127" t="s">
        <v>887</v>
      </c>
      <c r="D49" s="47" t="s">
        <v>67</v>
      </c>
      <c r="E49" s="37">
        <v>7840</v>
      </c>
      <c r="F49" s="48" t="s">
        <v>45</v>
      </c>
      <c r="G49" s="39">
        <f>E49+I49-I50</f>
        <v>6740</v>
      </c>
      <c r="H49" s="40" t="s">
        <v>46</v>
      </c>
      <c r="I49" s="40">
        <f t="shared" si="9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128"/>
      <c r="D50" s="47"/>
      <c r="E50" s="43"/>
      <c r="F50" s="49"/>
      <c r="G50" s="45"/>
      <c r="H50" s="46" t="s">
        <v>47</v>
      </c>
      <c r="I50" s="46">
        <f t="shared" si="9"/>
        <v>1100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>
        <v>1100</v>
      </c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20</v>
      </c>
      <c r="B51" s="32" t="s">
        <v>864</v>
      </c>
      <c r="C51" s="35" t="s">
        <v>888</v>
      </c>
      <c r="D51" s="47" t="s">
        <v>67</v>
      </c>
      <c r="E51" s="37">
        <v>300</v>
      </c>
      <c r="F51" s="48" t="s">
        <v>45</v>
      </c>
      <c r="G51" s="39">
        <f>E51+I51-I52</f>
        <v>9300</v>
      </c>
      <c r="H51" s="40" t="s">
        <v>46</v>
      </c>
      <c r="I51" s="40">
        <f t="shared" ref="I51:I80" si="10">SUM(J51:AO51)</f>
        <v>10000</v>
      </c>
      <c r="J51" s="67"/>
      <c r="K51" s="67"/>
      <c r="L51" s="67"/>
      <c r="M51" s="67"/>
      <c r="N51" s="67">
        <v>10000</v>
      </c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10"/>
        <v>1000</v>
      </c>
      <c r="J52" s="65"/>
      <c r="K52" s="65"/>
      <c r="L52" s="65"/>
      <c r="M52" s="65"/>
      <c r="N52" s="65">
        <v>1000</v>
      </c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21</v>
      </c>
      <c r="B53" s="32" t="s">
        <v>864</v>
      </c>
      <c r="C53" s="35" t="s">
        <v>889</v>
      </c>
      <c r="D53" s="47" t="s">
        <v>67</v>
      </c>
      <c r="E53" s="37">
        <v>9749</v>
      </c>
      <c r="F53" s="48" t="s">
        <v>45</v>
      </c>
      <c r="G53" s="39">
        <f>E53+I53-I54</f>
        <v>9249</v>
      </c>
      <c r="H53" s="40" t="s">
        <v>46</v>
      </c>
      <c r="I53" s="40">
        <f t="shared" si="10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0"/>
        <v>500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>
        <v>300</v>
      </c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>
        <v>200</v>
      </c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22</v>
      </c>
      <c r="B55" s="32" t="s">
        <v>864</v>
      </c>
      <c r="C55" s="35" t="s">
        <v>890</v>
      </c>
      <c r="D55" s="47" t="s">
        <v>67</v>
      </c>
      <c r="E55" s="37">
        <v>4500</v>
      </c>
      <c r="F55" s="48" t="s">
        <v>45</v>
      </c>
      <c r="G55" s="39">
        <f t="shared" ref="G55:G59" si="11">E55+I55-I56</f>
        <v>4400</v>
      </c>
      <c r="H55" s="40" t="s">
        <v>46</v>
      </c>
      <c r="I55" s="40">
        <f t="shared" si="10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0"/>
        <v>100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>
        <v>100</v>
      </c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23</v>
      </c>
      <c r="B57" s="32" t="s">
        <v>864</v>
      </c>
      <c r="C57" s="35" t="s">
        <v>891</v>
      </c>
      <c r="D57" s="47" t="s">
        <v>67</v>
      </c>
      <c r="E57" s="37">
        <v>4497</v>
      </c>
      <c r="F57" s="48" t="s">
        <v>45</v>
      </c>
      <c r="G57" s="39">
        <f t="shared" si="11"/>
        <v>4497</v>
      </c>
      <c r="H57" s="40" t="s">
        <v>46</v>
      </c>
      <c r="I57" s="40">
        <f t="shared" si="10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0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24</v>
      </c>
      <c r="B59" s="32" t="s">
        <v>864</v>
      </c>
      <c r="C59" s="35" t="s">
        <v>892</v>
      </c>
      <c r="D59" s="47" t="s">
        <v>67</v>
      </c>
      <c r="E59" s="37">
        <v>2424</v>
      </c>
      <c r="F59" s="48" t="s">
        <v>45</v>
      </c>
      <c r="G59" s="39">
        <f t="shared" si="11"/>
        <v>2424</v>
      </c>
      <c r="H59" s="40" t="s">
        <v>46</v>
      </c>
      <c r="I59" s="40">
        <f t="shared" si="10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0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25</v>
      </c>
      <c r="B61" s="32" t="s">
        <v>864</v>
      </c>
      <c r="C61" s="35" t="s">
        <v>893</v>
      </c>
      <c r="D61" s="47" t="s">
        <v>67</v>
      </c>
      <c r="E61" s="37">
        <v>5200</v>
      </c>
      <c r="F61" s="48" t="s">
        <v>45</v>
      </c>
      <c r="G61" s="39">
        <f t="shared" ref="G61:G65" si="12">E61+I61-I62</f>
        <v>3800</v>
      </c>
      <c r="H61" s="40" t="s">
        <v>46</v>
      </c>
      <c r="I61" s="40">
        <f t="shared" si="10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0"/>
        <v>1400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>
        <v>800</v>
      </c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>
        <v>600</v>
      </c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26</v>
      </c>
      <c r="B63" s="32" t="s">
        <v>864</v>
      </c>
      <c r="C63" s="35" t="s">
        <v>894</v>
      </c>
      <c r="D63" s="47" t="s">
        <v>67</v>
      </c>
      <c r="E63" s="37">
        <v>27600</v>
      </c>
      <c r="F63" s="48" t="s">
        <v>45</v>
      </c>
      <c r="G63" s="39">
        <f t="shared" si="12"/>
        <v>4750</v>
      </c>
      <c r="H63" s="40" t="s">
        <v>46</v>
      </c>
      <c r="I63" s="40">
        <f t="shared" si="10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0"/>
        <v>22850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>
        <v>13200</v>
      </c>
      <c r="Y64" s="65"/>
      <c r="Z64" s="65"/>
      <c r="AA64" s="65"/>
      <c r="AB64" s="65">
        <v>250</v>
      </c>
      <c r="AC64" s="65"/>
      <c r="AD64" s="65"/>
      <c r="AE64" s="65"/>
      <c r="AF64" s="65"/>
      <c r="AG64" s="65"/>
      <c r="AH64" s="65"/>
      <c r="AI64" s="65">
        <v>9400</v>
      </c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27</v>
      </c>
      <c r="B65" s="32" t="s">
        <v>864</v>
      </c>
      <c r="C65" s="35" t="s">
        <v>895</v>
      </c>
      <c r="D65" s="47" t="s">
        <v>67</v>
      </c>
      <c r="E65" s="37">
        <v>4689</v>
      </c>
      <c r="F65" s="48" t="s">
        <v>45</v>
      </c>
      <c r="G65" s="39">
        <f t="shared" si="12"/>
        <v>4689</v>
      </c>
      <c r="H65" s="40" t="s">
        <v>46</v>
      </c>
      <c r="I65" s="40">
        <f t="shared" si="10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0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28</v>
      </c>
      <c r="B67" s="32" t="s">
        <v>864</v>
      </c>
      <c r="C67" s="35" t="s">
        <v>896</v>
      </c>
      <c r="D67" s="47" t="s">
        <v>67</v>
      </c>
      <c r="E67" s="37">
        <v>3159</v>
      </c>
      <c r="F67" s="48" t="s">
        <v>45</v>
      </c>
      <c r="G67" s="39">
        <f>E67+I67-I68</f>
        <v>3059</v>
      </c>
      <c r="H67" s="40" t="s">
        <v>46</v>
      </c>
      <c r="I67" s="40">
        <f t="shared" si="10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0"/>
        <v>100</v>
      </c>
      <c r="J68" s="65"/>
      <c r="K68" s="65"/>
      <c r="L68" s="65"/>
      <c r="M68" s="65"/>
      <c r="N68" s="65">
        <v>100</v>
      </c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29</v>
      </c>
      <c r="B69" s="32" t="s">
        <v>864</v>
      </c>
      <c r="C69" s="35" t="s">
        <v>897</v>
      </c>
      <c r="D69" s="47" t="s">
        <v>67</v>
      </c>
      <c r="E69" s="37">
        <v>0</v>
      </c>
      <c r="F69" s="48" t="s">
        <v>45</v>
      </c>
      <c r="G69" s="39">
        <f>E69+I69-I70</f>
        <v>14000</v>
      </c>
      <c r="H69" s="40" t="s">
        <v>46</v>
      </c>
      <c r="I69" s="40">
        <f t="shared" si="10"/>
        <v>26000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>
        <v>11000</v>
      </c>
      <c r="X69" s="67"/>
      <c r="Y69" s="67"/>
      <c r="Z69" s="67"/>
      <c r="AA69" s="67"/>
      <c r="AB69" s="67"/>
      <c r="AC69" s="67"/>
      <c r="AD69" s="67">
        <v>15000</v>
      </c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0"/>
        <v>12000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>
        <v>5000</v>
      </c>
      <c r="X70" s="65"/>
      <c r="Y70" s="65"/>
      <c r="Z70" s="65"/>
      <c r="AA70" s="65"/>
      <c r="AB70" s="65">
        <v>3000</v>
      </c>
      <c r="AC70" s="65"/>
      <c r="AD70" s="65"/>
      <c r="AE70" s="65">
        <f>2000+2000</f>
        <v>4000</v>
      </c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29</v>
      </c>
      <c r="B71" s="32" t="s">
        <v>864</v>
      </c>
      <c r="C71" s="35" t="s">
        <v>898</v>
      </c>
      <c r="D71" s="47" t="s">
        <v>67</v>
      </c>
      <c r="E71" s="37">
        <v>7399</v>
      </c>
      <c r="F71" s="48" t="s">
        <v>45</v>
      </c>
      <c r="G71" s="39">
        <f>E71+I71-I72</f>
        <v>7349</v>
      </c>
      <c r="H71" s="40" t="s">
        <v>46</v>
      </c>
      <c r="I71" s="40">
        <f t="shared" si="10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0"/>
        <v>50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>
        <v>50</v>
      </c>
      <c r="AJ72" s="65"/>
      <c r="AK72" s="65"/>
      <c r="AL72" s="65"/>
      <c r="AM72" s="65"/>
      <c r="AN72" s="65"/>
      <c r="AO72" s="65"/>
    </row>
    <row r="73" s="3" customFormat="1" ht="18.95" customHeight="1" spans="1:41">
      <c r="A73" s="33">
        <v>29</v>
      </c>
      <c r="B73" s="32" t="s">
        <v>864</v>
      </c>
      <c r="C73" s="127" t="s">
        <v>899</v>
      </c>
      <c r="D73" s="47" t="s">
        <v>67</v>
      </c>
      <c r="E73" s="37">
        <v>6700</v>
      </c>
      <c r="F73" s="48" t="s">
        <v>45</v>
      </c>
      <c r="G73" s="39">
        <f>E73+I73-I74</f>
        <v>5800</v>
      </c>
      <c r="H73" s="40" t="s">
        <v>46</v>
      </c>
      <c r="I73" s="40">
        <f t="shared" si="10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</row>
    <row r="74" s="4" customFormat="1" ht="18.95" customHeight="1" spans="1:41">
      <c r="A74" s="41"/>
      <c r="B74" s="32"/>
      <c r="C74" s="128"/>
      <c r="D74" s="47"/>
      <c r="E74" s="43"/>
      <c r="F74" s="49"/>
      <c r="G74" s="45"/>
      <c r="H74" s="46" t="s">
        <v>47</v>
      </c>
      <c r="I74" s="46">
        <f t="shared" si="10"/>
        <v>900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>
        <v>900</v>
      </c>
      <c r="AH74" s="65"/>
      <c r="AI74" s="65"/>
      <c r="AJ74" s="65"/>
      <c r="AK74" s="65"/>
      <c r="AL74" s="65"/>
      <c r="AM74" s="65"/>
      <c r="AN74" s="65"/>
      <c r="AO74" s="65"/>
    </row>
    <row r="75" s="3" customFormat="1" ht="18.95" customHeight="1" spans="1:41">
      <c r="A75" s="33">
        <v>30</v>
      </c>
      <c r="B75" s="32" t="s">
        <v>864</v>
      </c>
      <c r="C75" s="35" t="s">
        <v>900</v>
      </c>
      <c r="D75" s="47" t="s">
        <v>67</v>
      </c>
      <c r="E75" s="37">
        <v>145200</v>
      </c>
      <c r="F75" s="48" t="s">
        <v>45</v>
      </c>
      <c r="G75" s="39">
        <f>E75+I75-I76</f>
        <v>43575</v>
      </c>
      <c r="H75" s="40" t="s">
        <v>46</v>
      </c>
      <c r="I75" s="40">
        <f t="shared" si="10"/>
        <v>300000</v>
      </c>
      <c r="J75" s="67"/>
      <c r="K75" s="67"/>
      <c r="L75" s="67"/>
      <c r="M75" s="67"/>
      <c r="N75" s="67"/>
      <c r="O75" s="67"/>
      <c r="P75" s="67">
        <v>200000</v>
      </c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>
        <v>100000</v>
      </c>
      <c r="AJ75" s="67"/>
      <c r="AK75" s="67"/>
      <c r="AL75" s="67"/>
      <c r="AM75" s="67"/>
      <c r="AN75" s="67"/>
      <c r="AO75" s="67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0"/>
        <v>401625</v>
      </c>
      <c r="J76" s="65"/>
      <c r="K76" s="65"/>
      <c r="L76" s="65">
        <v>100000</v>
      </c>
      <c r="M76" s="65"/>
      <c r="N76" s="65">
        <v>75</v>
      </c>
      <c r="O76" s="65"/>
      <c r="P76" s="65"/>
      <c r="Q76" s="65"/>
      <c r="R76" s="65"/>
      <c r="S76" s="65"/>
      <c r="T76" s="65"/>
      <c r="U76" s="65">
        <v>200</v>
      </c>
      <c r="V76" s="65"/>
      <c r="W76" s="65"/>
      <c r="X76" s="65">
        <v>100000</v>
      </c>
      <c r="Y76" s="65">
        <v>1000</v>
      </c>
      <c r="Z76" s="65"/>
      <c r="AA76" s="65"/>
      <c r="AB76" s="65">
        <v>50</v>
      </c>
      <c r="AC76" s="65"/>
      <c r="AD76" s="65">
        <v>100000</v>
      </c>
      <c r="AE76" s="65"/>
      <c r="AF76" s="65"/>
      <c r="AG76" s="65"/>
      <c r="AH76" s="65"/>
      <c r="AI76" s="65">
        <v>300</v>
      </c>
      <c r="AJ76" s="65">
        <v>100000</v>
      </c>
      <c r="AK76" s="65"/>
      <c r="AL76" s="65"/>
      <c r="AM76" s="65"/>
      <c r="AN76" s="65"/>
      <c r="AO76" s="65"/>
    </row>
    <row r="77" s="91" customFormat="1" ht="18.95" customHeight="1" spans="1:44">
      <c r="A77" s="33">
        <v>31</v>
      </c>
      <c r="B77" s="32" t="s">
        <v>864</v>
      </c>
      <c r="C77" s="35" t="s">
        <v>901</v>
      </c>
      <c r="D77" s="47" t="s">
        <v>67</v>
      </c>
      <c r="E77" s="37">
        <v>9999</v>
      </c>
      <c r="F77" s="48" t="s">
        <v>45</v>
      </c>
      <c r="G77" s="39">
        <f t="shared" ref="G77:G81" si="13">E77+I77-I78</f>
        <v>6074</v>
      </c>
      <c r="H77" s="40" t="s">
        <v>46</v>
      </c>
      <c r="I77" s="40">
        <f t="shared" si="10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0"/>
        <v>3925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>
        <v>3000</v>
      </c>
      <c r="Z78" s="65"/>
      <c r="AA78" s="65"/>
      <c r="AB78" s="65">
        <v>375</v>
      </c>
      <c r="AC78" s="65"/>
      <c r="AD78" s="65"/>
      <c r="AE78" s="65"/>
      <c r="AF78" s="65"/>
      <c r="AG78" s="65"/>
      <c r="AH78" s="65"/>
      <c r="AI78" s="65">
        <v>550</v>
      </c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32</v>
      </c>
      <c r="B79" s="32" t="s">
        <v>864</v>
      </c>
      <c r="C79" s="35" t="s">
        <v>902</v>
      </c>
      <c r="D79" s="47" t="s">
        <v>67</v>
      </c>
      <c r="E79" s="37">
        <v>9710</v>
      </c>
      <c r="F79" s="48" t="s">
        <v>45</v>
      </c>
      <c r="G79" s="39">
        <f t="shared" si="13"/>
        <v>9585</v>
      </c>
      <c r="H79" s="40" t="s">
        <v>46</v>
      </c>
      <c r="I79" s="40">
        <f t="shared" si="10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0"/>
        <v>125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>
        <v>125</v>
      </c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33</v>
      </c>
      <c r="B81" s="32" t="s">
        <v>864</v>
      </c>
      <c r="C81" s="35" t="s">
        <v>903</v>
      </c>
      <c r="D81" s="47" t="s">
        <v>67</v>
      </c>
      <c r="E81" s="37">
        <v>1860</v>
      </c>
      <c r="F81" s="48" t="s">
        <v>45</v>
      </c>
      <c r="G81" s="39">
        <f t="shared" si="13"/>
        <v>2910</v>
      </c>
      <c r="H81" s="40" t="s">
        <v>46</v>
      </c>
      <c r="I81" s="40">
        <f t="shared" ref="I81:I88" si="14">SUM(J81:AO81)</f>
        <v>3000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>
        <v>3000</v>
      </c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4"/>
        <v>1950</v>
      </c>
      <c r="J82" s="65"/>
      <c r="K82" s="65"/>
      <c r="L82" s="65"/>
      <c r="M82" s="65"/>
      <c r="N82" s="65">
        <v>50</v>
      </c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>
        <v>1000</v>
      </c>
      <c r="Z82" s="65"/>
      <c r="AA82" s="65"/>
      <c r="AB82" s="65"/>
      <c r="AC82" s="65"/>
      <c r="AD82" s="65"/>
      <c r="AE82" s="65"/>
      <c r="AF82" s="65"/>
      <c r="AG82" s="65"/>
      <c r="AH82" s="65"/>
      <c r="AI82" s="65">
        <v>900</v>
      </c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33</v>
      </c>
      <c r="B83" s="32" t="s">
        <v>864</v>
      </c>
      <c r="C83" s="35" t="s">
        <v>904</v>
      </c>
      <c r="D83" s="47" t="s">
        <v>67</v>
      </c>
      <c r="E83" s="37">
        <v>0</v>
      </c>
      <c r="F83" s="48" t="s">
        <v>45</v>
      </c>
      <c r="G83" s="39">
        <f>E83+I83-I84</f>
        <v>14000</v>
      </c>
      <c r="H83" s="40" t="s">
        <v>46</v>
      </c>
      <c r="I83" s="40">
        <f t="shared" si="14"/>
        <v>26000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>
        <v>11000</v>
      </c>
      <c r="X83" s="67"/>
      <c r="Y83" s="67"/>
      <c r="Z83" s="67"/>
      <c r="AA83" s="67"/>
      <c r="AB83" s="67"/>
      <c r="AC83" s="67"/>
      <c r="AD83" s="67">
        <v>15000</v>
      </c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4"/>
        <v>12000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>
        <v>5000</v>
      </c>
      <c r="X84" s="65"/>
      <c r="Y84" s="65"/>
      <c r="Z84" s="65"/>
      <c r="AA84" s="65"/>
      <c r="AB84" s="65">
        <v>3000</v>
      </c>
      <c r="AC84" s="65"/>
      <c r="AD84" s="65"/>
      <c r="AE84" s="65">
        <f>2000+2000</f>
        <v>4000</v>
      </c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33</v>
      </c>
      <c r="B85" s="32" t="s">
        <v>864</v>
      </c>
      <c r="C85" s="35" t="s">
        <v>905</v>
      </c>
      <c r="D85" s="47" t="s">
        <v>67</v>
      </c>
      <c r="E85" s="37">
        <v>1000</v>
      </c>
      <c r="F85" s="48" t="s">
        <v>45</v>
      </c>
      <c r="G85" s="39">
        <f>E85+I85-I86</f>
        <v>1000</v>
      </c>
      <c r="H85" s="40" t="s">
        <v>46</v>
      </c>
      <c r="I85" s="40">
        <f t="shared" si="14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4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30</v>
      </c>
      <c r="B87" s="32" t="s">
        <v>864</v>
      </c>
      <c r="C87" s="35" t="s">
        <v>906</v>
      </c>
      <c r="D87" s="47" t="s">
        <v>67</v>
      </c>
      <c r="E87" s="37">
        <v>79230</v>
      </c>
      <c r="F87" s="48" t="s">
        <v>45</v>
      </c>
      <c r="G87" s="39">
        <f>E87+I87-I88</f>
        <v>79230</v>
      </c>
      <c r="H87" s="40" t="s">
        <v>46</v>
      </c>
      <c r="I87" s="40">
        <f t="shared" si="14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4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34</v>
      </c>
      <c r="B89" s="126" t="s">
        <v>882</v>
      </c>
      <c r="C89" s="35" t="s">
        <v>900</v>
      </c>
      <c r="D89" s="47" t="s">
        <v>67</v>
      </c>
      <c r="E89" s="37">
        <v>2644</v>
      </c>
      <c r="F89" s="48" t="s">
        <v>45</v>
      </c>
      <c r="G89" s="39">
        <f t="shared" ref="G89:G93" si="15">E89+I89-I90</f>
        <v>2644</v>
      </c>
      <c r="H89" s="40" t="s">
        <v>46</v>
      </c>
      <c r="I89" s="40">
        <f t="shared" ref="I89:I152" si="16">SUM(J89:AO89)</f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126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35</v>
      </c>
      <c r="B91" s="32" t="s">
        <v>864</v>
      </c>
      <c r="C91" s="35" t="s">
        <v>907</v>
      </c>
      <c r="D91" s="47" t="s">
        <v>67</v>
      </c>
      <c r="E91" s="37">
        <v>8784</v>
      </c>
      <c r="F91" s="48" t="s">
        <v>45</v>
      </c>
      <c r="G91" s="39">
        <f t="shared" si="15"/>
        <v>8624</v>
      </c>
      <c r="H91" s="40" t="s">
        <v>46</v>
      </c>
      <c r="I91" s="40">
        <f t="shared" si="16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6"/>
        <v>160</v>
      </c>
      <c r="J92" s="65"/>
      <c r="K92" s="65"/>
      <c r="L92" s="65">
        <v>100</v>
      </c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>
        <v>60</v>
      </c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36</v>
      </c>
      <c r="B93" s="32" t="s">
        <v>864</v>
      </c>
      <c r="C93" s="35" t="s">
        <v>908</v>
      </c>
      <c r="D93" s="47" t="s">
        <v>67</v>
      </c>
      <c r="E93" s="37">
        <v>2084</v>
      </c>
      <c r="F93" s="48" t="s">
        <v>45</v>
      </c>
      <c r="G93" s="39">
        <f t="shared" si="15"/>
        <v>1084</v>
      </c>
      <c r="H93" s="40" t="s">
        <v>46</v>
      </c>
      <c r="I93" s="40">
        <f t="shared" si="16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6"/>
        <v>1000</v>
      </c>
      <c r="J94" s="65"/>
      <c r="K94" s="65"/>
      <c r="L94" s="65"/>
      <c r="M94" s="65"/>
      <c r="N94" s="65"/>
      <c r="O94" s="65"/>
      <c r="P94" s="65"/>
      <c r="Q94" s="65">
        <v>400</v>
      </c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>
        <v>600</v>
      </c>
      <c r="AM94" s="65"/>
      <c r="AN94" s="65"/>
      <c r="AO94" s="65"/>
    </row>
    <row r="95" s="91" customFormat="1" ht="18.95" customHeight="1" spans="1:44">
      <c r="A95" s="33">
        <v>37</v>
      </c>
      <c r="B95" s="32" t="s">
        <v>864</v>
      </c>
      <c r="C95" s="35" t="s">
        <v>909</v>
      </c>
      <c r="D95" s="47" t="s">
        <v>67</v>
      </c>
      <c r="E95" s="37">
        <v>8450</v>
      </c>
      <c r="F95" s="48" t="s">
        <v>45</v>
      </c>
      <c r="G95" s="39">
        <f t="shared" ref="G95:G99" si="17">E95+I95-I96</f>
        <v>5250</v>
      </c>
      <c r="H95" s="40" t="s">
        <v>46</v>
      </c>
      <c r="I95" s="40">
        <f t="shared" si="16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6"/>
        <v>3200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>
        <v>100</v>
      </c>
      <c r="AF96" s="65"/>
      <c r="AG96" s="65">
        <v>3100</v>
      </c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38</v>
      </c>
      <c r="B97" s="32" t="s">
        <v>864</v>
      </c>
      <c r="C97" s="35" t="s">
        <v>910</v>
      </c>
      <c r="D97" s="47" t="s">
        <v>67</v>
      </c>
      <c r="E97" s="37">
        <v>1239</v>
      </c>
      <c r="F97" s="48" t="s">
        <v>45</v>
      </c>
      <c r="G97" s="39">
        <f t="shared" si="17"/>
        <v>839</v>
      </c>
      <c r="H97" s="40" t="s">
        <v>46</v>
      </c>
      <c r="I97" s="40">
        <f t="shared" si="16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6"/>
        <v>400</v>
      </c>
      <c r="J98" s="65"/>
      <c r="K98" s="65"/>
      <c r="L98" s="65">
        <v>200</v>
      </c>
      <c r="M98" s="65"/>
      <c r="N98" s="65"/>
      <c r="O98" s="65"/>
      <c r="P98" s="65"/>
      <c r="Q98" s="65">
        <v>200</v>
      </c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39</v>
      </c>
      <c r="B99" s="32" t="s">
        <v>864</v>
      </c>
      <c r="C99" s="35" t="s">
        <v>911</v>
      </c>
      <c r="D99" s="47" t="s">
        <v>67</v>
      </c>
      <c r="E99" s="37">
        <v>3171</v>
      </c>
      <c r="F99" s="48" t="s">
        <v>45</v>
      </c>
      <c r="G99" s="39">
        <f t="shared" si="17"/>
        <v>2311</v>
      </c>
      <c r="H99" s="40" t="s">
        <v>46</v>
      </c>
      <c r="I99" s="40">
        <f t="shared" si="16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6"/>
        <v>860</v>
      </c>
      <c r="J100" s="65"/>
      <c r="K100" s="65"/>
      <c r="L100" s="65">
        <v>400</v>
      </c>
      <c r="M100" s="65"/>
      <c r="N100" s="65"/>
      <c r="O100" s="65"/>
      <c r="P100" s="65"/>
      <c r="Q100" s="65">
        <v>200</v>
      </c>
      <c r="R100" s="65"/>
      <c r="S100" s="65"/>
      <c r="T100" s="65"/>
      <c r="U100" s="65"/>
      <c r="V100" s="65">
        <v>60</v>
      </c>
      <c r="W100" s="65"/>
      <c r="X100" s="65"/>
      <c r="Y100" s="65"/>
      <c r="Z100" s="65"/>
      <c r="AA100" s="65"/>
      <c r="AB100" s="65"/>
      <c r="AC100" s="65"/>
      <c r="AD100" s="65"/>
      <c r="AE100" s="65">
        <v>200</v>
      </c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40</v>
      </c>
      <c r="B101" s="32" t="s">
        <v>864</v>
      </c>
      <c r="C101" s="35" t="s">
        <v>912</v>
      </c>
      <c r="D101" s="47" t="s">
        <v>67</v>
      </c>
      <c r="E101" s="37">
        <v>3090</v>
      </c>
      <c r="F101" s="48" t="s">
        <v>45</v>
      </c>
      <c r="G101" s="39">
        <f t="shared" ref="G101:G105" si="18">E101+I101-I102</f>
        <v>2340</v>
      </c>
      <c r="H101" s="40" t="s">
        <v>46</v>
      </c>
      <c r="I101" s="40">
        <f t="shared" si="16"/>
        <v>2000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>
        <v>2000</v>
      </c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6"/>
        <v>2750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>
        <v>2000</v>
      </c>
      <c r="U102" s="65"/>
      <c r="V102" s="65">
        <v>250</v>
      </c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>
        <v>500</v>
      </c>
      <c r="AM102" s="65"/>
      <c r="AN102" s="65"/>
      <c r="AO102" s="65"/>
    </row>
    <row r="103" s="3" customFormat="1" ht="18.95" customHeight="1" spans="1:41">
      <c r="A103" s="33">
        <v>41</v>
      </c>
      <c r="B103" s="32" t="s">
        <v>864</v>
      </c>
      <c r="C103" s="35" t="s">
        <v>913</v>
      </c>
      <c r="D103" s="47" t="s">
        <v>67</v>
      </c>
      <c r="E103" s="37">
        <v>2550</v>
      </c>
      <c r="F103" s="48" t="s">
        <v>45</v>
      </c>
      <c r="G103" s="39">
        <f t="shared" si="18"/>
        <v>9550</v>
      </c>
      <c r="H103" s="40" t="s">
        <v>46</v>
      </c>
      <c r="I103" s="40">
        <f t="shared" si="16"/>
        <v>10000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>
        <v>10000</v>
      </c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6"/>
        <v>3000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>
        <v>2000</v>
      </c>
      <c r="U104" s="65"/>
      <c r="V104" s="65"/>
      <c r="W104" s="65"/>
      <c r="X104" s="65"/>
      <c r="Y104" s="65">
        <v>1000</v>
      </c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3" customFormat="1" ht="18.95" customHeight="1" spans="1:41">
      <c r="A105" s="33">
        <v>42</v>
      </c>
      <c r="B105" s="32" t="s">
        <v>864</v>
      </c>
      <c r="C105" s="35" t="s">
        <v>914</v>
      </c>
      <c r="D105" s="47" t="s">
        <v>67</v>
      </c>
      <c r="E105" s="37">
        <v>4216</v>
      </c>
      <c r="F105" s="48" t="s">
        <v>45</v>
      </c>
      <c r="G105" s="39">
        <f t="shared" si="18"/>
        <v>2216</v>
      </c>
      <c r="H105" s="40" t="s">
        <v>46</v>
      </c>
      <c r="I105" s="40">
        <f t="shared" si="16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6"/>
        <v>2000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>
        <v>2000</v>
      </c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3" customFormat="1" ht="18.95" customHeight="1" spans="1:41">
      <c r="A107" s="33">
        <v>43</v>
      </c>
      <c r="B107" s="32" t="s">
        <v>864</v>
      </c>
      <c r="C107" s="35" t="s">
        <v>915</v>
      </c>
      <c r="D107" s="47" t="s">
        <v>67</v>
      </c>
      <c r="E107" s="37">
        <v>1220</v>
      </c>
      <c r="F107" s="48" t="s">
        <v>45</v>
      </c>
      <c r="G107" s="39">
        <f t="shared" ref="G107:G111" si="19">E107+I107-I108</f>
        <v>1120</v>
      </c>
      <c r="H107" s="40" t="s">
        <v>46</v>
      </c>
      <c r="I107" s="40">
        <f t="shared" si="16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6"/>
        <v>100</v>
      </c>
      <c r="J108" s="65"/>
      <c r="K108" s="65"/>
      <c r="L108" s="65"/>
      <c r="M108" s="65"/>
      <c r="N108" s="65"/>
      <c r="O108" s="65"/>
      <c r="P108" s="65"/>
      <c r="Q108" s="65">
        <v>100</v>
      </c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3" customFormat="1" ht="18.95" customHeight="1" spans="1:41">
      <c r="A109" s="33">
        <v>44</v>
      </c>
      <c r="B109" s="32" t="s">
        <v>864</v>
      </c>
      <c r="C109" s="35" t="s">
        <v>916</v>
      </c>
      <c r="D109" s="47" t="s">
        <v>67</v>
      </c>
      <c r="E109" s="37">
        <v>81</v>
      </c>
      <c r="F109" s="48" t="s">
        <v>45</v>
      </c>
      <c r="G109" s="39">
        <f t="shared" si="19"/>
        <v>1081</v>
      </c>
      <c r="H109" s="40" t="s">
        <v>46</v>
      </c>
      <c r="I109" s="40">
        <f t="shared" si="16"/>
        <v>1000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>
        <v>1000</v>
      </c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6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3" customFormat="1" ht="18.95" customHeight="1" spans="1:41">
      <c r="A111" s="33">
        <v>45</v>
      </c>
      <c r="B111" s="32" t="s">
        <v>864</v>
      </c>
      <c r="C111" s="35" t="s">
        <v>917</v>
      </c>
      <c r="D111" s="47" t="s">
        <v>67</v>
      </c>
      <c r="E111" s="37">
        <v>1170</v>
      </c>
      <c r="F111" s="48" t="s">
        <v>45</v>
      </c>
      <c r="G111" s="39">
        <f t="shared" si="19"/>
        <v>770</v>
      </c>
      <c r="H111" s="40" t="s">
        <v>46</v>
      </c>
      <c r="I111" s="40">
        <f t="shared" si="16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6"/>
        <v>400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>
        <v>400</v>
      </c>
      <c r="AM112" s="65"/>
      <c r="AN112" s="65"/>
      <c r="AO112" s="65"/>
    </row>
    <row r="113" s="91" customFormat="1" ht="18.95" customHeight="1" spans="1:44">
      <c r="A113" s="33">
        <v>46</v>
      </c>
      <c r="B113" s="32" t="s">
        <v>864</v>
      </c>
      <c r="C113" s="35" t="s">
        <v>918</v>
      </c>
      <c r="D113" s="47" t="s">
        <v>67</v>
      </c>
      <c r="E113" s="37">
        <v>884</v>
      </c>
      <c r="F113" s="48" t="s">
        <v>45</v>
      </c>
      <c r="G113" s="39">
        <f t="shared" ref="G113:G117" si="20">E113+I113-I114</f>
        <v>684</v>
      </c>
      <c r="H113" s="40" t="s">
        <v>46</v>
      </c>
      <c r="I113" s="40">
        <f t="shared" si="16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6"/>
        <v>200</v>
      </c>
      <c r="J114" s="65"/>
      <c r="K114" s="65"/>
      <c r="L114" s="65"/>
      <c r="M114" s="65"/>
      <c r="N114" s="65"/>
      <c r="O114" s="65"/>
      <c r="P114" s="65"/>
      <c r="Q114" s="65">
        <v>200</v>
      </c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47</v>
      </c>
      <c r="B115" s="32" t="s">
        <v>864</v>
      </c>
      <c r="C115" s="35" t="s">
        <v>919</v>
      </c>
      <c r="D115" s="47" t="s">
        <v>67</v>
      </c>
      <c r="E115" s="37">
        <v>1071</v>
      </c>
      <c r="F115" s="48" t="s">
        <v>45</v>
      </c>
      <c r="G115" s="39">
        <f t="shared" si="20"/>
        <v>971</v>
      </c>
      <c r="H115" s="40" t="s">
        <v>46</v>
      </c>
      <c r="I115" s="40">
        <f t="shared" si="16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6"/>
        <v>100</v>
      </c>
      <c r="J116" s="65"/>
      <c r="K116" s="65"/>
      <c r="L116" s="65"/>
      <c r="M116" s="65"/>
      <c r="N116" s="65"/>
      <c r="O116" s="65"/>
      <c r="P116" s="65"/>
      <c r="Q116" s="65">
        <v>100</v>
      </c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48</v>
      </c>
      <c r="B117" s="32" t="s">
        <v>864</v>
      </c>
      <c r="C117" s="35" t="s">
        <v>920</v>
      </c>
      <c r="D117" s="47" t="s">
        <v>67</v>
      </c>
      <c r="E117" s="37">
        <v>120</v>
      </c>
      <c r="F117" s="48" t="s">
        <v>45</v>
      </c>
      <c r="G117" s="39">
        <f t="shared" si="20"/>
        <v>120</v>
      </c>
      <c r="H117" s="40" t="s">
        <v>46</v>
      </c>
      <c r="I117" s="40">
        <f t="shared" si="16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6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49</v>
      </c>
      <c r="B119" s="32" t="s">
        <v>864</v>
      </c>
      <c r="C119" s="35" t="s">
        <v>921</v>
      </c>
      <c r="D119" s="47" t="s">
        <v>67</v>
      </c>
      <c r="E119" s="37">
        <v>285</v>
      </c>
      <c r="F119" s="48" t="s">
        <v>45</v>
      </c>
      <c r="G119" s="39">
        <f t="shared" ref="G119:G123" si="21">E119+I119-I120</f>
        <v>285</v>
      </c>
      <c r="H119" s="40" t="s">
        <v>46</v>
      </c>
      <c r="I119" s="40">
        <f t="shared" si="16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6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50</v>
      </c>
      <c r="B121" s="32" t="s">
        <v>864</v>
      </c>
      <c r="C121" s="35" t="s">
        <v>922</v>
      </c>
      <c r="D121" s="47" t="s">
        <v>67</v>
      </c>
      <c r="E121" s="37">
        <v>700</v>
      </c>
      <c r="F121" s="48" t="s">
        <v>45</v>
      </c>
      <c r="G121" s="39">
        <f t="shared" si="21"/>
        <v>700</v>
      </c>
      <c r="H121" s="40" t="s">
        <v>46</v>
      </c>
      <c r="I121" s="40">
        <f t="shared" si="16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6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51</v>
      </c>
      <c r="B123" s="32" t="s">
        <v>864</v>
      </c>
      <c r="C123" s="35" t="s">
        <v>923</v>
      </c>
      <c r="D123" s="47" t="s">
        <v>67</v>
      </c>
      <c r="E123" s="37">
        <v>446</v>
      </c>
      <c r="F123" s="48" t="s">
        <v>45</v>
      </c>
      <c r="G123" s="39">
        <f t="shared" si="21"/>
        <v>446</v>
      </c>
      <c r="H123" s="40" t="s">
        <v>46</v>
      </c>
      <c r="I123" s="40">
        <f t="shared" si="16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6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52</v>
      </c>
      <c r="B125" s="32" t="s">
        <v>864</v>
      </c>
      <c r="C125" s="35" t="s">
        <v>924</v>
      </c>
      <c r="D125" s="47" t="s">
        <v>67</v>
      </c>
      <c r="E125" s="37">
        <v>351</v>
      </c>
      <c r="F125" s="48" t="s">
        <v>45</v>
      </c>
      <c r="G125" s="39">
        <f t="shared" ref="G125:G129" si="22">E125+I125-I126</f>
        <v>201</v>
      </c>
      <c r="H125" s="40" t="s">
        <v>46</v>
      </c>
      <c r="I125" s="40">
        <f t="shared" si="16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23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6"/>
        <v>150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>
        <v>150</v>
      </c>
      <c r="AM126" s="65"/>
      <c r="AN126" s="65"/>
      <c r="AO126" s="65"/>
    </row>
    <row r="127" s="91" customFormat="1" ht="18.95" customHeight="1" spans="1:44">
      <c r="A127" s="33">
        <v>51</v>
      </c>
      <c r="B127" s="32" t="s">
        <v>864</v>
      </c>
      <c r="C127" s="35" t="s">
        <v>925</v>
      </c>
      <c r="D127" s="47" t="s">
        <v>67</v>
      </c>
      <c r="E127" s="37">
        <v>580</v>
      </c>
      <c r="F127" s="48" t="s">
        <v>45</v>
      </c>
      <c r="G127" s="39">
        <f t="shared" si="22"/>
        <v>580</v>
      </c>
      <c r="H127" s="40" t="s">
        <v>46</v>
      </c>
      <c r="I127" s="40">
        <f t="shared" si="16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6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51</v>
      </c>
      <c r="B129" s="32" t="s">
        <v>864</v>
      </c>
      <c r="C129" s="35" t="s">
        <v>926</v>
      </c>
      <c r="D129" s="47" t="s">
        <v>67</v>
      </c>
      <c r="E129" s="37">
        <v>580</v>
      </c>
      <c r="F129" s="48" t="s">
        <v>45</v>
      </c>
      <c r="G129" s="39">
        <f t="shared" si="22"/>
        <v>580</v>
      </c>
      <c r="H129" s="40" t="s">
        <v>46</v>
      </c>
      <c r="I129" s="40">
        <f t="shared" si="16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6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53</v>
      </c>
      <c r="B131" s="32" t="s">
        <v>864</v>
      </c>
      <c r="C131" s="35" t="s">
        <v>927</v>
      </c>
      <c r="D131" s="47" t="s">
        <v>67</v>
      </c>
      <c r="E131" s="37">
        <v>1130</v>
      </c>
      <c r="F131" s="48" t="s">
        <v>45</v>
      </c>
      <c r="G131" s="39">
        <f t="shared" ref="G131:G135" si="23">E131+I131-I132</f>
        <v>1030</v>
      </c>
      <c r="H131" s="40" t="s">
        <v>46</v>
      </c>
      <c r="I131" s="40">
        <f t="shared" si="16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6"/>
        <v>100</v>
      </c>
      <c r="J132" s="65"/>
      <c r="K132" s="65"/>
      <c r="L132" s="65"/>
      <c r="M132" s="65"/>
      <c r="N132" s="65"/>
      <c r="O132" s="65"/>
      <c r="P132" s="65"/>
      <c r="Q132" s="65">
        <v>50</v>
      </c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>
        <v>50</v>
      </c>
      <c r="AM132" s="65"/>
      <c r="AN132" s="65"/>
      <c r="AO132" s="65"/>
    </row>
    <row r="133" s="91" customFormat="1" ht="18.95" customHeight="1" spans="1:44">
      <c r="A133" s="33">
        <v>53</v>
      </c>
      <c r="B133" s="32" t="s">
        <v>864</v>
      </c>
      <c r="C133" s="35" t="s">
        <v>928</v>
      </c>
      <c r="D133" s="47" t="s">
        <v>67</v>
      </c>
      <c r="E133" s="37">
        <v>580</v>
      </c>
      <c r="F133" s="48" t="s">
        <v>45</v>
      </c>
      <c r="G133" s="39">
        <f t="shared" si="23"/>
        <v>480</v>
      </c>
      <c r="H133" s="40" t="s">
        <v>46</v>
      </c>
      <c r="I133" s="40">
        <f t="shared" ref="I133:I143" si="24">SUM(J133:AO133)</f>
        <v>200</v>
      </c>
      <c r="J133" s="67"/>
      <c r="K133" s="67"/>
      <c r="L133" s="67"/>
      <c r="M133" s="67"/>
      <c r="N133" s="67"/>
      <c r="O133" s="67"/>
      <c r="P133" s="67"/>
      <c r="Q133" s="67"/>
      <c r="R133" s="67">
        <v>200</v>
      </c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4"/>
        <v>300</v>
      </c>
      <c r="J134" s="65"/>
      <c r="K134" s="65"/>
      <c r="L134" s="65"/>
      <c r="M134" s="65"/>
      <c r="N134" s="65"/>
      <c r="O134" s="65"/>
      <c r="P134" s="65"/>
      <c r="Q134" s="65">
        <v>300</v>
      </c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54</v>
      </c>
      <c r="B135" s="32" t="s">
        <v>864</v>
      </c>
      <c r="C135" s="35" t="s">
        <v>929</v>
      </c>
      <c r="D135" s="47" t="s">
        <v>67</v>
      </c>
      <c r="E135" s="37">
        <v>430</v>
      </c>
      <c r="F135" s="48" t="s">
        <v>45</v>
      </c>
      <c r="G135" s="39">
        <f t="shared" si="23"/>
        <v>310</v>
      </c>
      <c r="H135" s="40" t="s">
        <v>46</v>
      </c>
      <c r="I135" s="40">
        <f t="shared" si="2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4"/>
        <v>120</v>
      </c>
      <c r="J136" s="65"/>
      <c r="K136" s="65"/>
      <c r="L136" s="65">
        <v>90</v>
      </c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>
        <v>30</v>
      </c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54</v>
      </c>
      <c r="B137" s="32" t="s">
        <v>864</v>
      </c>
      <c r="C137" s="35" t="s">
        <v>930</v>
      </c>
      <c r="D137" s="47" t="s">
        <v>67</v>
      </c>
      <c r="E137" s="37">
        <v>360</v>
      </c>
      <c r="F137" s="48" t="s">
        <v>45</v>
      </c>
      <c r="G137" s="39">
        <f>E137+I137-I138</f>
        <v>300</v>
      </c>
      <c r="H137" s="40" t="s">
        <v>46</v>
      </c>
      <c r="I137" s="40">
        <f t="shared" si="24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20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4"/>
        <v>60</v>
      </c>
      <c r="J138" s="65"/>
      <c r="K138" s="65"/>
      <c r="L138" s="65"/>
      <c r="M138" s="65"/>
      <c r="N138" s="65"/>
      <c r="O138" s="65"/>
      <c r="P138" s="65"/>
      <c r="Q138" s="65">
        <v>60</v>
      </c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54</v>
      </c>
      <c r="B139" s="32" t="s">
        <v>864</v>
      </c>
      <c r="C139" s="35" t="s">
        <v>931</v>
      </c>
      <c r="D139" s="47" t="s">
        <v>67</v>
      </c>
      <c r="E139" s="37">
        <v>330</v>
      </c>
      <c r="F139" s="48" t="s">
        <v>45</v>
      </c>
      <c r="G139" s="39">
        <f>E139+I139-I140</f>
        <v>210</v>
      </c>
      <c r="H139" s="40" t="s">
        <v>46</v>
      </c>
      <c r="I139" s="40">
        <f t="shared" si="24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20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4"/>
        <v>120</v>
      </c>
      <c r="J140" s="65"/>
      <c r="K140" s="65"/>
      <c r="L140" s="65">
        <v>90</v>
      </c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>
        <v>30</v>
      </c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54</v>
      </c>
      <c r="B141" s="32" t="s">
        <v>864</v>
      </c>
      <c r="C141" s="35" t="s">
        <v>932</v>
      </c>
      <c r="D141" s="47" t="s">
        <v>67</v>
      </c>
      <c r="E141" s="37">
        <v>220</v>
      </c>
      <c r="F141" s="48" t="s">
        <v>45</v>
      </c>
      <c r="G141" s="39">
        <f t="shared" ref="G141:G145" si="25">E141+I141-I142</f>
        <v>220</v>
      </c>
      <c r="H141" s="40" t="s">
        <v>46</v>
      </c>
      <c r="I141" s="40">
        <f t="shared" si="24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4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54</v>
      </c>
      <c r="B143" s="32" t="s">
        <v>864</v>
      </c>
      <c r="C143" s="35" t="s">
        <v>933</v>
      </c>
      <c r="D143" s="47" t="s">
        <v>67</v>
      </c>
      <c r="E143" s="37">
        <v>220</v>
      </c>
      <c r="F143" s="48" t="s">
        <v>45</v>
      </c>
      <c r="G143" s="39">
        <f t="shared" si="25"/>
        <v>220</v>
      </c>
      <c r="H143" s="40" t="s">
        <v>46</v>
      </c>
      <c r="I143" s="40">
        <f t="shared" si="24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ref="I144:I150" si="26">SUM(J144:AO144)</f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54</v>
      </c>
      <c r="B145" s="32" t="s">
        <v>864</v>
      </c>
      <c r="C145" s="35" t="s">
        <v>934</v>
      </c>
      <c r="D145" s="47" t="s">
        <v>67</v>
      </c>
      <c r="E145" s="37">
        <v>200</v>
      </c>
      <c r="F145" s="48" t="s">
        <v>45</v>
      </c>
      <c r="G145" s="39">
        <f t="shared" si="25"/>
        <v>200</v>
      </c>
      <c r="H145" s="40" t="s">
        <v>46</v>
      </c>
      <c r="I145" s="40">
        <f t="shared" si="2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54</v>
      </c>
      <c r="B147" s="32" t="s">
        <v>864</v>
      </c>
      <c r="C147" s="35" t="s">
        <v>935</v>
      </c>
      <c r="D147" s="47" t="s">
        <v>67</v>
      </c>
      <c r="E147" s="37">
        <v>110</v>
      </c>
      <c r="F147" s="48" t="s">
        <v>45</v>
      </c>
      <c r="G147" s="39">
        <f>E147+I147-I148</f>
        <v>110</v>
      </c>
      <c r="H147" s="40" t="s">
        <v>46</v>
      </c>
      <c r="I147" s="40">
        <f t="shared" si="2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54</v>
      </c>
      <c r="B149" s="32" t="s">
        <v>864</v>
      </c>
      <c r="C149" s="35" t="s">
        <v>936</v>
      </c>
      <c r="D149" s="47" t="s">
        <v>67</v>
      </c>
      <c r="E149" s="37">
        <v>210</v>
      </c>
      <c r="F149" s="48" t="s">
        <v>45</v>
      </c>
      <c r="G149" s="39">
        <f>E149+I149-I150</f>
        <v>210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54</v>
      </c>
      <c r="B151" s="32" t="s">
        <v>864</v>
      </c>
      <c r="C151" s="35" t="s">
        <v>937</v>
      </c>
      <c r="D151" s="47" t="s">
        <v>67</v>
      </c>
      <c r="E151" s="37">
        <v>209</v>
      </c>
      <c r="F151" s="48" t="s">
        <v>45</v>
      </c>
      <c r="G151" s="39">
        <f t="shared" ref="G151:G155" si="27">E151+I151-I152</f>
        <v>209</v>
      </c>
      <c r="H151" s="40" t="s">
        <v>46</v>
      </c>
      <c r="I151" s="40">
        <f t="shared" ref="I151:I160" si="28">SUM(J151:AO151)</f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8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54</v>
      </c>
      <c r="B153" s="32" t="s">
        <v>864</v>
      </c>
      <c r="C153" s="35" t="s">
        <v>938</v>
      </c>
      <c r="D153" s="47" t="s">
        <v>67</v>
      </c>
      <c r="E153" s="37">
        <v>220</v>
      </c>
      <c r="F153" s="48" t="s">
        <v>45</v>
      </c>
      <c r="G153" s="39">
        <f t="shared" si="27"/>
        <v>220</v>
      </c>
      <c r="H153" s="40" t="s">
        <v>46</v>
      </c>
      <c r="I153" s="40">
        <f t="shared" si="28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8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54</v>
      </c>
      <c r="B155" s="32" t="s">
        <v>864</v>
      </c>
      <c r="C155" s="35" t="s">
        <v>939</v>
      </c>
      <c r="D155" s="47" t="s">
        <v>67</v>
      </c>
      <c r="E155" s="37">
        <v>260</v>
      </c>
      <c r="F155" s="48" t="s">
        <v>45</v>
      </c>
      <c r="G155" s="39">
        <f t="shared" si="27"/>
        <v>210</v>
      </c>
      <c r="H155" s="40" t="s">
        <v>46</v>
      </c>
      <c r="I155" s="40">
        <f t="shared" si="28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8"/>
        <v>50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>
        <v>50</v>
      </c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54</v>
      </c>
      <c r="B157" s="32" t="s">
        <v>864</v>
      </c>
      <c r="C157" s="35" t="s">
        <v>940</v>
      </c>
      <c r="D157" s="47" t="s">
        <v>67</v>
      </c>
      <c r="E157" s="37">
        <v>30</v>
      </c>
      <c r="F157" s="48" t="s">
        <v>45</v>
      </c>
      <c r="G157" s="39">
        <f>E157+I157-I158</f>
        <v>30</v>
      </c>
      <c r="H157" s="40" t="s">
        <v>46</v>
      </c>
      <c r="I157" s="40">
        <f t="shared" si="28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8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54</v>
      </c>
      <c r="B159" s="32" t="s">
        <v>864</v>
      </c>
      <c r="C159" s="35" t="s">
        <v>941</v>
      </c>
      <c r="D159" s="47" t="s">
        <v>67</v>
      </c>
      <c r="E159" s="37">
        <v>200</v>
      </c>
      <c r="F159" s="48" t="s">
        <v>45</v>
      </c>
      <c r="G159" s="39">
        <f>E159+I159-I160</f>
        <v>200</v>
      </c>
      <c r="H159" s="40" t="s">
        <v>46</v>
      </c>
      <c r="I159" s="40">
        <f t="shared" si="28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8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55</v>
      </c>
      <c r="B161" s="32" t="s">
        <v>864</v>
      </c>
      <c r="C161" s="35" t="s">
        <v>942</v>
      </c>
      <c r="D161" s="47" t="s">
        <v>67</v>
      </c>
      <c r="E161" s="37">
        <v>2</v>
      </c>
      <c r="F161" s="48" t="s">
        <v>45</v>
      </c>
      <c r="G161" s="39">
        <f>E161+I161-I162</f>
        <v>2</v>
      </c>
      <c r="H161" s="40" t="s">
        <v>46</v>
      </c>
      <c r="I161" s="40">
        <f t="shared" ref="I161:I186" si="29">SUM(J161:AO161)</f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9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55</v>
      </c>
      <c r="B163" s="32" t="s">
        <v>864</v>
      </c>
      <c r="C163" s="35" t="s">
        <v>943</v>
      </c>
      <c r="D163" s="47" t="s">
        <v>67</v>
      </c>
      <c r="E163" s="37">
        <v>800</v>
      </c>
      <c r="F163" s="48" t="s">
        <v>45</v>
      </c>
      <c r="G163" s="39">
        <f>E163+I163-I164</f>
        <v>800</v>
      </c>
      <c r="H163" s="40" t="s">
        <v>46</v>
      </c>
      <c r="I163" s="40">
        <f t="shared" si="29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9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56</v>
      </c>
      <c r="B165" s="110"/>
      <c r="C165" s="129" t="s">
        <v>944</v>
      </c>
      <c r="D165" s="47"/>
      <c r="E165" s="37">
        <v>0</v>
      </c>
      <c r="F165" s="48" t="s">
        <v>45</v>
      </c>
      <c r="G165" s="39">
        <f>E165+I165-I166</f>
        <v>0</v>
      </c>
      <c r="H165" s="40" t="s">
        <v>46</v>
      </c>
      <c r="I165" s="40">
        <f t="shared" si="29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110"/>
      <c r="C166" s="130"/>
      <c r="D166" s="47"/>
      <c r="E166" s="43"/>
      <c r="F166" s="49"/>
      <c r="G166" s="45"/>
      <c r="H166" s="46" t="s">
        <v>47</v>
      </c>
      <c r="I166" s="46">
        <f t="shared" si="29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57</v>
      </c>
      <c r="B167" s="110" t="s">
        <v>945</v>
      </c>
      <c r="C167" s="35" t="s">
        <v>946</v>
      </c>
      <c r="D167" s="47"/>
      <c r="E167" s="37">
        <v>1</v>
      </c>
      <c r="F167" s="48" t="s">
        <v>45</v>
      </c>
      <c r="G167" s="39">
        <f>E167+I167-I168</f>
        <v>1</v>
      </c>
      <c r="H167" s="40" t="s">
        <v>46</v>
      </c>
      <c r="I167" s="40">
        <f t="shared" si="29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110"/>
      <c r="C168" s="42"/>
      <c r="D168" s="47"/>
      <c r="E168" s="43"/>
      <c r="F168" s="49"/>
      <c r="G168" s="45"/>
      <c r="H168" s="46" t="s">
        <v>47</v>
      </c>
      <c r="I168" s="46">
        <f t="shared" si="29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58</v>
      </c>
      <c r="B169" s="110" t="s">
        <v>945</v>
      </c>
      <c r="C169" s="35" t="s">
        <v>947</v>
      </c>
      <c r="D169" s="47"/>
      <c r="E169" s="37">
        <v>14</v>
      </c>
      <c r="F169" s="48" t="s">
        <v>45</v>
      </c>
      <c r="G169" s="39">
        <f t="shared" ref="G169:G173" si="30">E169+I169-I170</f>
        <v>14</v>
      </c>
      <c r="H169" s="40" t="s">
        <v>46</v>
      </c>
      <c r="I169" s="40">
        <f t="shared" si="29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110"/>
      <c r="C170" s="42"/>
      <c r="D170" s="47"/>
      <c r="E170" s="43"/>
      <c r="F170" s="49"/>
      <c r="G170" s="45"/>
      <c r="H170" s="46" t="s">
        <v>47</v>
      </c>
      <c r="I170" s="46">
        <f t="shared" si="29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59</v>
      </c>
      <c r="B171" s="110" t="s">
        <v>945</v>
      </c>
      <c r="C171" s="35" t="s">
        <v>948</v>
      </c>
      <c r="D171" s="47"/>
      <c r="E171" s="37">
        <v>9</v>
      </c>
      <c r="F171" s="48" t="s">
        <v>45</v>
      </c>
      <c r="G171" s="39">
        <f t="shared" si="30"/>
        <v>9</v>
      </c>
      <c r="H171" s="40" t="s">
        <v>46</v>
      </c>
      <c r="I171" s="40">
        <f t="shared" si="29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110"/>
      <c r="C172" s="42"/>
      <c r="D172" s="47"/>
      <c r="E172" s="43"/>
      <c r="F172" s="49"/>
      <c r="G172" s="45"/>
      <c r="H172" s="46" t="s">
        <v>47</v>
      </c>
      <c r="I172" s="46">
        <f t="shared" si="29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59</v>
      </c>
      <c r="B173" s="110" t="s">
        <v>945</v>
      </c>
      <c r="C173" s="35" t="s">
        <v>949</v>
      </c>
      <c r="D173" s="47"/>
      <c r="E173" s="37">
        <v>18</v>
      </c>
      <c r="F173" s="48" t="s">
        <v>45</v>
      </c>
      <c r="G173" s="39">
        <f t="shared" si="30"/>
        <v>15</v>
      </c>
      <c r="H173" s="40" t="s">
        <v>46</v>
      </c>
      <c r="I173" s="40">
        <f t="shared" si="29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110"/>
      <c r="C174" s="42"/>
      <c r="D174" s="47"/>
      <c r="E174" s="43"/>
      <c r="F174" s="49"/>
      <c r="G174" s="45"/>
      <c r="H174" s="46" t="s">
        <v>47</v>
      </c>
      <c r="I174" s="46">
        <f t="shared" si="29"/>
        <v>3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>
        <v>2</v>
      </c>
      <c r="AC174" s="65"/>
      <c r="AD174" s="65"/>
      <c r="AE174" s="65"/>
      <c r="AF174" s="65">
        <v>1</v>
      </c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59</v>
      </c>
      <c r="B175" s="110" t="s">
        <v>945</v>
      </c>
      <c r="C175" s="35" t="s">
        <v>950</v>
      </c>
      <c r="D175" s="47"/>
      <c r="E175" s="37">
        <v>3</v>
      </c>
      <c r="F175" s="48" t="s">
        <v>45</v>
      </c>
      <c r="G175" s="39">
        <f>E175+I175-I176</f>
        <v>1</v>
      </c>
      <c r="H175" s="40" t="s">
        <v>46</v>
      </c>
      <c r="I175" s="40">
        <f t="shared" si="29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110"/>
      <c r="C176" s="42"/>
      <c r="D176" s="47"/>
      <c r="E176" s="43"/>
      <c r="F176" s="49"/>
      <c r="G176" s="45"/>
      <c r="H176" s="46" t="s">
        <v>47</v>
      </c>
      <c r="I176" s="46">
        <f t="shared" si="29"/>
        <v>2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>
        <v>2</v>
      </c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60</v>
      </c>
      <c r="B177" s="110" t="s">
        <v>945</v>
      </c>
      <c r="C177" s="35" t="s">
        <v>951</v>
      </c>
      <c r="D177" s="47"/>
      <c r="E177" s="37">
        <v>10</v>
      </c>
      <c r="F177" s="48" t="s">
        <v>45</v>
      </c>
      <c r="G177" s="39">
        <f>E177+I177-I178</f>
        <v>10</v>
      </c>
      <c r="H177" s="40" t="s">
        <v>46</v>
      </c>
      <c r="I177" s="40">
        <f t="shared" si="29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110"/>
      <c r="C178" s="42"/>
      <c r="D178" s="47"/>
      <c r="E178" s="43"/>
      <c r="F178" s="49"/>
      <c r="G178" s="45"/>
      <c r="H178" s="46" t="s">
        <v>47</v>
      </c>
      <c r="I178" s="46">
        <f t="shared" si="29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61</v>
      </c>
      <c r="B179" s="110" t="s">
        <v>945</v>
      </c>
      <c r="C179" s="35" t="s">
        <v>952</v>
      </c>
      <c r="D179" s="47"/>
      <c r="E179" s="37">
        <v>8</v>
      </c>
      <c r="F179" s="48" t="s">
        <v>45</v>
      </c>
      <c r="G179" s="39">
        <f t="shared" ref="G179:G183" si="31">E179+I179-I180</f>
        <v>8</v>
      </c>
      <c r="H179" s="40" t="s">
        <v>46</v>
      </c>
      <c r="I179" s="40">
        <f t="shared" si="29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110"/>
      <c r="C180" s="42"/>
      <c r="D180" s="47"/>
      <c r="E180" s="43"/>
      <c r="F180" s="49"/>
      <c r="G180" s="45"/>
      <c r="H180" s="46" t="s">
        <v>47</v>
      </c>
      <c r="I180" s="46">
        <f t="shared" si="29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62</v>
      </c>
      <c r="B181" s="110" t="s">
        <v>945</v>
      </c>
      <c r="C181" s="35" t="s">
        <v>953</v>
      </c>
      <c r="D181" s="47"/>
      <c r="E181" s="37">
        <v>17</v>
      </c>
      <c r="F181" s="48" t="s">
        <v>45</v>
      </c>
      <c r="G181" s="39">
        <f t="shared" si="31"/>
        <v>17</v>
      </c>
      <c r="H181" s="40" t="s">
        <v>46</v>
      </c>
      <c r="I181" s="40">
        <f t="shared" si="29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110"/>
      <c r="C182" s="42"/>
      <c r="D182" s="47"/>
      <c r="E182" s="43"/>
      <c r="F182" s="49"/>
      <c r="G182" s="45"/>
      <c r="H182" s="46" t="s">
        <v>47</v>
      </c>
      <c r="I182" s="46">
        <f t="shared" si="29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63</v>
      </c>
      <c r="B183" s="110"/>
      <c r="C183" s="35"/>
      <c r="D183" s="47"/>
      <c r="E183" s="37">
        <v>0</v>
      </c>
      <c r="F183" s="48" t="s">
        <v>45</v>
      </c>
      <c r="G183" s="39">
        <f t="shared" si="31"/>
        <v>0</v>
      </c>
      <c r="H183" s="40" t="s">
        <v>46</v>
      </c>
      <c r="I183" s="40">
        <f t="shared" si="29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110"/>
      <c r="C184" s="42"/>
      <c r="D184" s="47"/>
      <c r="E184" s="43"/>
      <c r="F184" s="49"/>
      <c r="G184" s="45"/>
      <c r="H184" s="46" t="s">
        <v>47</v>
      </c>
      <c r="I184" s="46">
        <f t="shared" si="29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64</v>
      </c>
      <c r="B185" s="110" t="s">
        <v>954</v>
      </c>
      <c r="C185" s="35" t="s">
        <v>955</v>
      </c>
      <c r="D185" s="47"/>
      <c r="E185" s="37">
        <v>15</v>
      </c>
      <c r="F185" s="48" t="s">
        <v>45</v>
      </c>
      <c r="G185" s="39">
        <f t="shared" ref="G185:G189" si="32">E185+I185-I186</f>
        <v>15</v>
      </c>
      <c r="H185" s="40" t="s">
        <v>46</v>
      </c>
      <c r="I185" s="40">
        <f t="shared" si="29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10"/>
      <c r="C186" s="42"/>
      <c r="D186" s="47"/>
      <c r="E186" s="43"/>
      <c r="F186" s="49"/>
      <c r="G186" s="45"/>
      <c r="H186" s="46" t="s">
        <v>47</v>
      </c>
      <c r="I186" s="46">
        <f t="shared" si="29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65</v>
      </c>
      <c r="B187" s="110" t="s">
        <v>954</v>
      </c>
      <c r="C187" s="35" t="s">
        <v>946</v>
      </c>
      <c r="D187" s="47"/>
      <c r="E187" s="37">
        <v>14</v>
      </c>
      <c r="F187" s="48" t="s">
        <v>45</v>
      </c>
      <c r="G187" s="39">
        <f t="shared" si="32"/>
        <v>14</v>
      </c>
      <c r="H187" s="40" t="s">
        <v>46</v>
      </c>
      <c r="I187" s="40">
        <f t="shared" ref="I187:I199" si="33">SUM(J187:AO187)</f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10"/>
      <c r="C188" s="42"/>
      <c r="D188" s="47"/>
      <c r="E188" s="43"/>
      <c r="F188" s="49"/>
      <c r="G188" s="45"/>
      <c r="H188" s="46" t="s">
        <v>47</v>
      </c>
      <c r="I188" s="46">
        <f t="shared" si="33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66</v>
      </c>
      <c r="B189" s="110" t="s">
        <v>954</v>
      </c>
      <c r="C189" s="35" t="s">
        <v>947</v>
      </c>
      <c r="D189" s="47"/>
      <c r="E189" s="37">
        <v>17</v>
      </c>
      <c r="F189" s="48" t="s">
        <v>45</v>
      </c>
      <c r="G189" s="39">
        <f t="shared" si="32"/>
        <v>13</v>
      </c>
      <c r="H189" s="40" t="s">
        <v>46</v>
      </c>
      <c r="I189" s="40">
        <f t="shared" si="33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10"/>
      <c r="C190" s="42"/>
      <c r="D190" s="47"/>
      <c r="E190" s="43"/>
      <c r="F190" s="49"/>
      <c r="G190" s="45"/>
      <c r="H190" s="46" t="s">
        <v>47</v>
      </c>
      <c r="I190" s="46">
        <f t="shared" si="33"/>
        <v>4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>
        <v>1</v>
      </c>
      <c r="Z190" s="65"/>
      <c r="AA190" s="65"/>
      <c r="AB190" s="65"/>
      <c r="AC190" s="65">
        <v>3</v>
      </c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67</v>
      </c>
      <c r="B191" s="110" t="s">
        <v>954</v>
      </c>
      <c r="C191" s="35" t="s">
        <v>948</v>
      </c>
      <c r="D191" s="47"/>
      <c r="E191" s="37">
        <v>14</v>
      </c>
      <c r="F191" s="48" t="s">
        <v>45</v>
      </c>
      <c r="G191" s="39">
        <f t="shared" ref="G191:G195" si="34">E191+I191-I192</f>
        <v>14</v>
      </c>
      <c r="H191" s="40" t="s">
        <v>46</v>
      </c>
      <c r="I191" s="40">
        <f t="shared" si="33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10"/>
      <c r="C192" s="42"/>
      <c r="D192" s="47"/>
      <c r="E192" s="43"/>
      <c r="F192" s="49"/>
      <c r="G192" s="45"/>
      <c r="H192" s="46" t="s">
        <v>47</v>
      </c>
      <c r="I192" s="46">
        <f t="shared" si="33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68</v>
      </c>
      <c r="B193" s="110" t="s">
        <v>954</v>
      </c>
      <c r="C193" s="35" t="s">
        <v>949</v>
      </c>
      <c r="D193" s="47"/>
      <c r="E193" s="37">
        <v>37</v>
      </c>
      <c r="F193" s="48" t="s">
        <v>45</v>
      </c>
      <c r="G193" s="39">
        <f t="shared" si="34"/>
        <v>36</v>
      </c>
      <c r="H193" s="40" t="s">
        <v>46</v>
      </c>
      <c r="I193" s="40">
        <f t="shared" si="33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10"/>
      <c r="C194" s="42"/>
      <c r="D194" s="47"/>
      <c r="E194" s="43"/>
      <c r="F194" s="49"/>
      <c r="G194" s="45"/>
      <c r="H194" s="46" t="s">
        <v>47</v>
      </c>
      <c r="I194" s="46">
        <f t="shared" si="33"/>
        <v>1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>
        <v>1</v>
      </c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69</v>
      </c>
      <c r="B195" s="110" t="s">
        <v>954</v>
      </c>
      <c r="C195" s="35" t="s">
        <v>950</v>
      </c>
      <c r="D195" s="47"/>
      <c r="E195" s="37">
        <v>23</v>
      </c>
      <c r="F195" s="48" t="s">
        <v>45</v>
      </c>
      <c r="G195" s="39">
        <f t="shared" si="34"/>
        <v>22</v>
      </c>
      <c r="H195" s="40" t="s">
        <v>46</v>
      </c>
      <c r="I195" s="40">
        <f t="shared" si="33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10"/>
      <c r="C196" s="42"/>
      <c r="D196" s="47"/>
      <c r="E196" s="43"/>
      <c r="F196" s="49"/>
      <c r="G196" s="45"/>
      <c r="H196" s="46" t="s">
        <v>47</v>
      </c>
      <c r="I196" s="46">
        <f t="shared" si="33"/>
        <v>1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>
        <v>1</v>
      </c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70</v>
      </c>
      <c r="B197" s="110" t="s">
        <v>954</v>
      </c>
      <c r="C197" s="35" t="s">
        <v>951</v>
      </c>
      <c r="D197" s="47"/>
      <c r="E197" s="37">
        <v>5</v>
      </c>
      <c r="F197" s="48" t="s">
        <v>45</v>
      </c>
      <c r="G197" s="39">
        <f t="shared" ref="G197:G201" si="35">E197+I197-I198</f>
        <v>5</v>
      </c>
      <c r="H197" s="40" t="s">
        <v>46</v>
      </c>
      <c r="I197" s="40">
        <f t="shared" si="33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10"/>
      <c r="C198" s="42"/>
      <c r="D198" s="47"/>
      <c r="E198" s="43"/>
      <c r="F198" s="49"/>
      <c r="G198" s="45"/>
      <c r="H198" s="46" t="s">
        <v>47</v>
      </c>
      <c r="I198" s="46">
        <f t="shared" si="33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71</v>
      </c>
      <c r="B199" s="131" t="s">
        <v>956</v>
      </c>
      <c r="C199" s="35" t="s">
        <v>950</v>
      </c>
      <c r="D199" s="47"/>
      <c r="E199" s="37">
        <v>1</v>
      </c>
      <c r="F199" s="48" t="s">
        <v>45</v>
      </c>
      <c r="G199" s="39">
        <f t="shared" si="35"/>
        <v>1</v>
      </c>
      <c r="H199" s="40" t="s">
        <v>46</v>
      </c>
      <c r="I199" s="40">
        <f t="shared" si="33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131"/>
      <c r="C200" s="42"/>
      <c r="D200" s="47"/>
      <c r="E200" s="43"/>
      <c r="F200" s="49"/>
      <c r="G200" s="45"/>
      <c r="H200" s="46" t="s">
        <v>47</v>
      </c>
      <c r="I200" s="46">
        <f t="shared" ref="I200:I206" si="36">SUM(J200:AO200)</f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72</v>
      </c>
      <c r="B201" s="110" t="s">
        <v>957</v>
      </c>
      <c r="C201" s="35" t="s">
        <v>955</v>
      </c>
      <c r="D201" s="47"/>
      <c r="E201" s="37">
        <v>11</v>
      </c>
      <c r="F201" s="48" t="s">
        <v>45</v>
      </c>
      <c r="G201" s="39">
        <f t="shared" si="35"/>
        <v>11</v>
      </c>
      <c r="H201" s="40" t="s">
        <v>46</v>
      </c>
      <c r="I201" s="40">
        <f t="shared" si="36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110"/>
      <c r="C202" s="42"/>
      <c r="D202" s="47"/>
      <c r="E202" s="43"/>
      <c r="F202" s="49"/>
      <c r="G202" s="45"/>
      <c r="H202" s="46" t="s">
        <v>47</v>
      </c>
      <c r="I202" s="46">
        <f t="shared" si="36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72</v>
      </c>
      <c r="B203" s="110" t="s">
        <v>957</v>
      </c>
      <c r="C203" s="35" t="s">
        <v>946</v>
      </c>
      <c r="D203" s="47"/>
      <c r="E203" s="37">
        <v>13</v>
      </c>
      <c r="F203" s="48" t="s">
        <v>45</v>
      </c>
      <c r="G203" s="39">
        <f>E203+I203-I204</f>
        <v>13</v>
      </c>
      <c r="H203" s="40" t="s">
        <v>46</v>
      </c>
      <c r="I203" s="40">
        <f t="shared" si="36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110"/>
      <c r="C204" s="42"/>
      <c r="D204" s="47"/>
      <c r="E204" s="43"/>
      <c r="F204" s="49"/>
      <c r="G204" s="45"/>
      <c r="H204" s="46" t="s">
        <v>47</v>
      </c>
      <c r="I204" s="46">
        <f t="shared" si="36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72</v>
      </c>
      <c r="B205" s="110" t="s">
        <v>957</v>
      </c>
      <c r="C205" s="35" t="s">
        <v>947</v>
      </c>
      <c r="D205" s="47"/>
      <c r="E205" s="37">
        <v>10</v>
      </c>
      <c r="F205" s="48" t="s">
        <v>45</v>
      </c>
      <c r="G205" s="39">
        <f>E205+I205-I206</f>
        <v>10</v>
      </c>
      <c r="H205" s="40" t="s">
        <v>46</v>
      </c>
      <c r="I205" s="40">
        <f t="shared" si="36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110"/>
      <c r="C206" s="42"/>
      <c r="D206" s="47"/>
      <c r="E206" s="43"/>
      <c r="F206" s="49"/>
      <c r="G206" s="45"/>
      <c r="H206" s="46" t="s">
        <v>47</v>
      </c>
      <c r="I206" s="46">
        <f t="shared" si="36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73</v>
      </c>
      <c r="B207" s="110" t="s">
        <v>957</v>
      </c>
      <c r="C207" s="35" t="s">
        <v>948</v>
      </c>
      <c r="D207" s="47"/>
      <c r="E207" s="37">
        <v>11</v>
      </c>
      <c r="F207" s="48" t="s">
        <v>45</v>
      </c>
      <c r="G207" s="39">
        <f t="shared" ref="G207:G211" si="37">E207+I207-I208</f>
        <v>11</v>
      </c>
      <c r="H207" s="40" t="s">
        <v>46</v>
      </c>
      <c r="I207" s="40">
        <f t="shared" ref="I207:I216" si="38">SUM(J207:AO207)</f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110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74</v>
      </c>
      <c r="B209" s="110" t="s">
        <v>957</v>
      </c>
      <c r="C209" s="35" t="s">
        <v>949</v>
      </c>
      <c r="D209" s="47"/>
      <c r="E209" s="37">
        <v>12</v>
      </c>
      <c r="F209" s="48" t="s">
        <v>45</v>
      </c>
      <c r="G209" s="39">
        <f t="shared" si="37"/>
        <v>12</v>
      </c>
      <c r="H209" s="40" t="s">
        <v>46</v>
      </c>
      <c r="I209" s="40">
        <f t="shared" si="38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110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3" customFormat="1" ht="18.95" customHeight="1" spans="1:41">
      <c r="A211" s="33">
        <v>75</v>
      </c>
      <c r="B211" s="110" t="s">
        <v>957</v>
      </c>
      <c r="C211" s="35" t="s">
        <v>950</v>
      </c>
      <c r="D211" s="47"/>
      <c r="E211" s="37">
        <v>15</v>
      </c>
      <c r="F211" s="48" t="s">
        <v>45</v>
      </c>
      <c r="G211" s="39">
        <f t="shared" si="37"/>
        <v>15</v>
      </c>
      <c r="H211" s="40" t="s">
        <v>46</v>
      </c>
      <c r="I211" s="40">
        <f t="shared" si="38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</row>
    <row r="212" s="4" customFormat="1" ht="18.95" customHeight="1" spans="1:41">
      <c r="A212" s="41"/>
      <c r="B212" s="110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76</v>
      </c>
      <c r="B213" s="110" t="s">
        <v>957</v>
      </c>
      <c r="C213" s="35" t="s">
        <v>951</v>
      </c>
      <c r="D213" s="47"/>
      <c r="E213" s="37">
        <v>11</v>
      </c>
      <c r="F213" s="48" t="s">
        <v>45</v>
      </c>
      <c r="G213" s="39">
        <f>E213+I213-I214</f>
        <v>11</v>
      </c>
      <c r="H213" s="40" t="s">
        <v>46</v>
      </c>
      <c r="I213" s="40">
        <f t="shared" si="38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110"/>
      <c r="C214" s="42"/>
      <c r="D214" s="47"/>
      <c r="E214" s="43"/>
      <c r="F214" s="49"/>
      <c r="G214" s="45"/>
      <c r="H214" s="46" t="s">
        <v>47</v>
      </c>
      <c r="I214" s="46">
        <f t="shared" si="38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76</v>
      </c>
      <c r="B215" s="110" t="s">
        <v>957</v>
      </c>
      <c r="C215" s="35" t="s">
        <v>953</v>
      </c>
      <c r="D215" s="47"/>
      <c r="E215" s="37">
        <v>2</v>
      </c>
      <c r="F215" s="48" t="s">
        <v>45</v>
      </c>
      <c r="G215" s="39">
        <f t="shared" ref="G215:G219" si="39">E215+I215-I216</f>
        <v>2</v>
      </c>
      <c r="H215" s="40" t="s">
        <v>46</v>
      </c>
      <c r="I215" s="40">
        <f t="shared" si="38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110"/>
      <c r="C216" s="42"/>
      <c r="D216" s="47"/>
      <c r="E216" s="43"/>
      <c r="F216" s="49"/>
      <c r="G216" s="45"/>
      <c r="H216" s="46" t="s">
        <v>47</v>
      </c>
      <c r="I216" s="46">
        <f t="shared" si="38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77</v>
      </c>
      <c r="B217" s="110" t="s">
        <v>957</v>
      </c>
      <c r="C217" s="35" t="s">
        <v>958</v>
      </c>
      <c r="D217" s="47"/>
      <c r="E217" s="37">
        <v>6</v>
      </c>
      <c r="F217" s="48" t="s">
        <v>45</v>
      </c>
      <c r="G217" s="39">
        <f t="shared" si="39"/>
        <v>6</v>
      </c>
      <c r="H217" s="40" t="s">
        <v>46</v>
      </c>
      <c r="I217" s="40">
        <f t="shared" ref="I217:I222" si="40">SUM(J217:AO217)</f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110"/>
      <c r="C218" s="42"/>
      <c r="D218" s="47"/>
      <c r="E218" s="43"/>
      <c r="F218" s="49"/>
      <c r="G218" s="45"/>
      <c r="H218" s="46" t="s">
        <v>47</v>
      </c>
      <c r="I218" s="46">
        <f t="shared" si="40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77</v>
      </c>
      <c r="B219" s="110" t="s">
        <v>957</v>
      </c>
      <c r="C219" s="35" t="s">
        <v>959</v>
      </c>
      <c r="D219" s="47"/>
      <c r="E219" s="37">
        <v>5</v>
      </c>
      <c r="F219" s="48" t="s">
        <v>45</v>
      </c>
      <c r="G219" s="39">
        <f t="shared" si="39"/>
        <v>5</v>
      </c>
      <c r="H219" s="40" t="s">
        <v>46</v>
      </c>
      <c r="I219" s="40">
        <f t="shared" si="40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110"/>
      <c r="C220" s="42"/>
      <c r="D220" s="47"/>
      <c r="E220" s="43"/>
      <c r="F220" s="49"/>
      <c r="G220" s="45"/>
      <c r="H220" s="46" t="s">
        <v>47</v>
      </c>
      <c r="I220" s="46">
        <f t="shared" si="40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77</v>
      </c>
      <c r="B221" s="110" t="s">
        <v>957</v>
      </c>
      <c r="C221" s="35" t="s">
        <v>960</v>
      </c>
      <c r="D221" s="47"/>
      <c r="E221" s="37">
        <v>5</v>
      </c>
      <c r="F221" s="48" t="s">
        <v>45</v>
      </c>
      <c r="G221" s="39">
        <f t="shared" ref="G221:G225" si="41">E221+I221-I222</f>
        <v>5</v>
      </c>
      <c r="H221" s="40" t="s">
        <v>46</v>
      </c>
      <c r="I221" s="40">
        <f t="shared" si="40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110"/>
      <c r="C222" s="42"/>
      <c r="D222" s="47"/>
      <c r="E222" s="43"/>
      <c r="F222" s="49"/>
      <c r="G222" s="45"/>
      <c r="H222" s="46" t="s">
        <v>47</v>
      </c>
      <c r="I222" s="46">
        <f t="shared" si="40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78</v>
      </c>
      <c r="B223" s="110"/>
      <c r="C223" s="35"/>
      <c r="D223" s="47"/>
      <c r="E223" s="37">
        <v>0</v>
      </c>
      <c r="F223" s="48" t="s">
        <v>45</v>
      </c>
      <c r="G223" s="39">
        <f t="shared" si="41"/>
        <v>0</v>
      </c>
      <c r="H223" s="40" t="s">
        <v>46</v>
      </c>
      <c r="I223" s="40">
        <f t="shared" ref="I223:I232" si="42">SUM(J223:AO223)</f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10"/>
      <c r="C224" s="42"/>
      <c r="D224" s="47"/>
      <c r="E224" s="43"/>
      <c r="F224" s="49"/>
      <c r="G224" s="45"/>
      <c r="H224" s="46" t="s">
        <v>47</v>
      </c>
      <c r="I224" s="46">
        <f t="shared" si="42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79</v>
      </c>
      <c r="B225" s="110" t="s">
        <v>961</v>
      </c>
      <c r="C225" s="35" t="s">
        <v>947</v>
      </c>
      <c r="D225" s="47"/>
      <c r="E225" s="37">
        <v>5</v>
      </c>
      <c r="F225" s="48" t="s">
        <v>45</v>
      </c>
      <c r="G225" s="39">
        <f t="shared" si="41"/>
        <v>5</v>
      </c>
      <c r="H225" s="40" t="s">
        <v>46</v>
      </c>
      <c r="I225" s="40">
        <f t="shared" si="42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110"/>
      <c r="C226" s="42"/>
      <c r="D226" s="47"/>
      <c r="E226" s="43"/>
      <c r="F226" s="49"/>
      <c r="G226" s="45"/>
      <c r="H226" s="46" t="s">
        <v>47</v>
      </c>
      <c r="I226" s="46">
        <f t="shared" si="42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79</v>
      </c>
      <c r="B227" s="110" t="s">
        <v>961</v>
      </c>
      <c r="C227" s="35" t="s">
        <v>948</v>
      </c>
      <c r="D227" s="47"/>
      <c r="E227" s="37">
        <v>5</v>
      </c>
      <c r="F227" s="48" t="s">
        <v>45</v>
      </c>
      <c r="G227" s="39">
        <f>E227+I227-I228</f>
        <v>5</v>
      </c>
      <c r="H227" s="40" t="s">
        <v>46</v>
      </c>
      <c r="I227" s="40">
        <f t="shared" si="42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110"/>
      <c r="C228" s="42"/>
      <c r="D228" s="47"/>
      <c r="E228" s="43"/>
      <c r="F228" s="49"/>
      <c r="G228" s="45"/>
      <c r="H228" s="46" t="s">
        <v>47</v>
      </c>
      <c r="I228" s="46">
        <f t="shared" si="42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79</v>
      </c>
      <c r="B229" s="110" t="s">
        <v>961</v>
      </c>
      <c r="C229" s="35" t="s">
        <v>949</v>
      </c>
      <c r="D229" s="47"/>
      <c r="E229" s="37">
        <v>6</v>
      </c>
      <c r="F229" s="48" t="s">
        <v>45</v>
      </c>
      <c r="G229" s="39">
        <f>E229+I229-I230</f>
        <v>5</v>
      </c>
      <c r="H229" s="40" t="s">
        <v>46</v>
      </c>
      <c r="I229" s="40">
        <f t="shared" si="42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110"/>
      <c r="C230" s="42"/>
      <c r="D230" s="47"/>
      <c r="E230" s="43"/>
      <c r="F230" s="49"/>
      <c r="G230" s="45"/>
      <c r="H230" s="46" t="s">
        <v>47</v>
      </c>
      <c r="I230" s="46">
        <f t="shared" si="42"/>
        <v>1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>
        <v>1</v>
      </c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79</v>
      </c>
      <c r="B231" s="110" t="s">
        <v>961</v>
      </c>
      <c r="C231" s="35" t="s">
        <v>950</v>
      </c>
      <c r="D231" s="47"/>
      <c r="E231" s="37">
        <v>4</v>
      </c>
      <c r="F231" s="48" t="s">
        <v>45</v>
      </c>
      <c r="G231" s="39">
        <f>E231+I231-I232</f>
        <v>4</v>
      </c>
      <c r="H231" s="40" t="s">
        <v>46</v>
      </c>
      <c r="I231" s="40">
        <f t="shared" si="42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110"/>
      <c r="C232" s="42"/>
      <c r="D232" s="47"/>
      <c r="E232" s="43"/>
      <c r="F232" s="49"/>
      <c r="G232" s="45"/>
      <c r="H232" s="46" t="s">
        <v>47</v>
      </c>
      <c r="I232" s="46">
        <f t="shared" si="42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91" customFormat="1" ht="18.95" customHeight="1" spans="1:44">
      <c r="A233" s="33">
        <v>80</v>
      </c>
      <c r="B233" s="110"/>
      <c r="C233" s="35"/>
      <c r="D233" s="47"/>
      <c r="E233" s="37">
        <v>0</v>
      </c>
      <c r="F233" s="48" t="s">
        <v>45</v>
      </c>
      <c r="G233" s="39">
        <f>E233+I233-I234</f>
        <v>0</v>
      </c>
      <c r="H233" s="40" t="s">
        <v>46</v>
      </c>
      <c r="I233" s="40">
        <f t="shared" ref="I233:I268" si="43">SUM(J233:AO233)</f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3"/>
      <c r="AQ233" s="3"/>
      <c r="AR233" s="3"/>
    </row>
    <row r="234" s="4" customFormat="1" ht="18.95" customHeight="1" spans="1:41">
      <c r="A234" s="41"/>
      <c r="B234" s="110"/>
      <c r="C234" s="42"/>
      <c r="D234" s="47"/>
      <c r="E234" s="43"/>
      <c r="F234" s="49"/>
      <c r="G234" s="45"/>
      <c r="H234" s="46" t="s">
        <v>47</v>
      </c>
      <c r="I234" s="46">
        <f t="shared" si="43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91" customFormat="1" ht="18.95" customHeight="1" spans="1:44">
      <c r="A235" s="33">
        <v>81</v>
      </c>
      <c r="B235" s="110" t="s">
        <v>962</v>
      </c>
      <c r="C235" s="35" t="s">
        <v>955</v>
      </c>
      <c r="D235" s="47"/>
      <c r="E235" s="37">
        <v>7</v>
      </c>
      <c r="F235" s="48" t="s">
        <v>45</v>
      </c>
      <c r="G235" s="39">
        <f>E235+I235-I236</f>
        <v>7</v>
      </c>
      <c r="H235" s="40" t="s">
        <v>46</v>
      </c>
      <c r="I235" s="40">
        <f t="shared" si="43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3"/>
      <c r="AQ235" s="3"/>
      <c r="AR235" s="3"/>
    </row>
    <row r="236" s="4" customFormat="1" ht="18.95" customHeight="1" spans="1:41">
      <c r="A236" s="41"/>
      <c r="B236" s="110"/>
      <c r="C236" s="42"/>
      <c r="D236" s="47"/>
      <c r="E236" s="43"/>
      <c r="F236" s="49"/>
      <c r="G236" s="45"/>
      <c r="H236" s="46" t="s">
        <v>47</v>
      </c>
      <c r="I236" s="46">
        <f t="shared" si="43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91" customFormat="1" ht="18.95" customHeight="1" spans="1:44">
      <c r="A237" s="33">
        <v>82</v>
      </c>
      <c r="B237" s="110" t="s">
        <v>962</v>
      </c>
      <c r="C237" s="35" t="s">
        <v>946</v>
      </c>
      <c r="D237" s="47"/>
      <c r="E237" s="37">
        <v>8</v>
      </c>
      <c r="F237" s="48" t="s">
        <v>45</v>
      </c>
      <c r="G237" s="39">
        <f t="shared" ref="G237:G241" si="44">E237+I237-I238</f>
        <v>8</v>
      </c>
      <c r="H237" s="40" t="s">
        <v>46</v>
      </c>
      <c r="I237" s="40">
        <f t="shared" si="43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3"/>
      <c r="AQ237" s="3"/>
      <c r="AR237" s="3"/>
    </row>
    <row r="238" s="4" customFormat="1" ht="18.95" customHeight="1" spans="1:41">
      <c r="A238" s="41"/>
      <c r="B238" s="110"/>
      <c r="C238" s="42"/>
      <c r="D238" s="47"/>
      <c r="E238" s="43"/>
      <c r="F238" s="49"/>
      <c r="G238" s="45"/>
      <c r="H238" s="46" t="s">
        <v>47</v>
      </c>
      <c r="I238" s="46">
        <f t="shared" si="43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83</v>
      </c>
      <c r="B239" s="110" t="s">
        <v>962</v>
      </c>
      <c r="C239" s="35" t="s">
        <v>947</v>
      </c>
      <c r="D239" s="47"/>
      <c r="E239" s="37">
        <v>1</v>
      </c>
      <c r="F239" s="48" t="s">
        <v>45</v>
      </c>
      <c r="G239" s="39">
        <f t="shared" si="44"/>
        <v>10</v>
      </c>
      <c r="H239" s="40" t="s">
        <v>46</v>
      </c>
      <c r="I239" s="40">
        <f t="shared" si="43"/>
        <v>10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>
        <v>10</v>
      </c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110"/>
      <c r="C240" s="42"/>
      <c r="D240" s="47"/>
      <c r="E240" s="43"/>
      <c r="F240" s="49"/>
      <c r="G240" s="45"/>
      <c r="H240" s="46" t="s">
        <v>47</v>
      </c>
      <c r="I240" s="46">
        <f t="shared" si="43"/>
        <v>1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>
        <v>1</v>
      </c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84</v>
      </c>
      <c r="B241" s="110" t="s">
        <v>962</v>
      </c>
      <c r="C241" s="35" t="s">
        <v>948</v>
      </c>
      <c r="D241" s="47"/>
      <c r="E241" s="37">
        <v>1</v>
      </c>
      <c r="F241" s="48" t="s">
        <v>45</v>
      </c>
      <c r="G241" s="39">
        <f t="shared" si="44"/>
        <v>1</v>
      </c>
      <c r="H241" s="40" t="s">
        <v>46</v>
      </c>
      <c r="I241" s="40">
        <f t="shared" si="43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110"/>
      <c r="C242" s="42"/>
      <c r="D242" s="47"/>
      <c r="E242" s="43"/>
      <c r="F242" s="49"/>
      <c r="G242" s="45"/>
      <c r="H242" s="46" t="s">
        <v>47</v>
      </c>
      <c r="I242" s="46">
        <f t="shared" si="43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91" customFormat="1" ht="18.95" customHeight="1" spans="1:44">
      <c r="A243" s="33">
        <v>85</v>
      </c>
      <c r="B243" s="110" t="s">
        <v>962</v>
      </c>
      <c r="C243" s="35" t="s">
        <v>949</v>
      </c>
      <c r="D243" s="47"/>
      <c r="E243" s="37">
        <v>2</v>
      </c>
      <c r="F243" s="48" t="s">
        <v>45</v>
      </c>
      <c r="G243" s="39">
        <f t="shared" ref="G243:G247" si="45">E243+I243-I244</f>
        <v>2</v>
      </c>
      <c r="H243" s="40" t="s">
        <v>46</v>
      </c>
      <c r="I243" s="40">
        <f t="shared" si="43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3"/>
      <c r="AQ243" s="3"/>
      <c r="AR243" s="3"/>
    </row>
    <row r="244" s="4" customFormat="1" ht="18.95" customHeight="1" spans="1:41">
      <c r="A244" s="41"/>
      <c r="B244" s="110"/>
      <c r="C244" s="42"/>
      <c r="D244" s="47"/>
      <c r="E244" s="43"/>
      <c r="F244" s="49"/>
      <c r="G244" s="45"/>
      <c r="H244" s="46" t="s">
        <v>47</v>
      </c>
      <c r="I244" s="46">
        <f t="shared" si="43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3" customFormat="1" ht="18.95" customHeight="1" spans="1:41">
      <c r="A245" s="33">
        <v>86</v>
      </c>
      <c r="B245" s="110" t="s">
        <v>962</v>
      </c>
      <c r="C245" s="35" t="s">
        <v>950</v>
      </c>
      <c r="D245" s="47"/>
      <c r="E245" s="37">
        <v>5</v>
      </c>
      <c r="F245" s="48" t="s">
        <v>45</v>
      </c>
      <c r="G245" s="39">
        <f t="shared" si="45"/>
        <v>5</v>
      </c>
      <c r="H245" s="40" t="s">
        <v>46</v>
      </c>
      <c r="I245" s="40">
        <f t="shared" si="43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</row>
    <row r="246" s="4" customFormat="1" ht="18.95" customHeight="1" spans="1:41">
      <c r="A246" s="41"/>
      <c r="B246" s="110"/>
      <c r="C246" s="42"/>
      <c r="D246" s="47"/>
      <c r="E246" s="43"/>
      <c r="F246" s="49"/>
      <c r="G246" s="45"/>
      <c r="H246" s="46" t="s">
        <v>47</v>
      </c>
      <c r="I246" s="46">
        <f t="shared" si="43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3" customFormat="1" ht="21" customHeight="1" spans="1:41">
      <c r="A247" s="33">
        <v>87</v>
      </c>
      <c r="B247" s="110" t="s">
        <v>962</v>
      </c>
      <c r="C247" s="35" t="s">
        <v>951</v>
      </c>
      <c r="D247" s="47"/>
      <c r="E247" s="37">
        <v>7</v>
      </c>
      <c r="F247" s="48" t="s">
        <v>45</v>
      </c>
      <c r="G247" s="39">
        <f t="shared" si="45"/>
        <v>7</v>
      </c>
      <c r="H247" s="40" t="s">
        <v>46</v>
      </c>
      <c r="I247" s="40">
        <f t="shared" si="43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</row>
    <row r="248" s="4" customFormat="1" ht="18.95" customHeight="1" spans="1:41">
      <c r="A248" s="41"/>
      <c r="B248" s="110"/>
      <c r="C248" s="42"/>
      <c r="D248" s="47"/>
      <c r="E248" s="43"/>
      <c r="F248" s="49"/>
      <c r="G248" s="45"/>
      <c r="H248" s="46" t="s">
        <v>47</v>
      </c>
      <c r="I248" s="46">
        <f t="shared" si="43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3" customFormat="1" ht="21" customHeight="1" spans="1:41">
      <c r="A249" s="33">
        <v>87</v>
      </c>
      <c r="B249" s="110" t="s">
        <v>962</v>
      </c>
      <c r="C249" s="35" t="s">
        <v>963</v>
      </c>
      <c r="D249" s="47"/>
      <c r="E249" s="37">
        <v>9</v>
      </c>
      <c r="F249" s="48" t="s">
        <v>45</v>
      </c>
      <c r="G249" s="39">
        <f>E249+I249-I250</f>
        <v>9</v>
      </c>
      <c r="H249" s="40" t="s">
        <v>46</v>
      </c>
      <c r="I249" s="40">
        <f t="shared" si="43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</row>
    <row r="250" s="4" customFormat="1" ht="18.95" customHeight="1" spans="1:41">
      <c r="A250" s="41"/>
      <c r="B250" s="110"/>
      <c r="C250" s="42"/>
      <c r="D250" s="47"/>
      <c r="E250" s="43"/>
      <c r="F250" s="49"/>
      <c r="G250" s="45"/>
      <c r="H250" s="46" t="s">
        <v>47</v>
      </c>
      <c r="I250" s="46">
        <f t="shared" si="43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3" customFormat="1" ht="18.95" customHeight="1" spans="1:41">
      <c r="A251" s="33">
        <v>88</v>
      </c>
      <c r="B251" s="110" t="s">
        <v>962</v>
      </c>
      <c r="C251" s="35" t="s">
        <v>953</v>
      </c>
      <c r="D251" s="47"/>
      <c r="E251" s="37">
        <v>10</v>
      </c>
      <c r="F251" s="48" t="s">
        <v>45</v>
      </c>
      <c r="G251" s="39">
        <f t="shared" ref="G251:G255" si="46">E251+I251-I252</f>
        <v>10</v>
      </c>
      <c r="H251" s="40" t="s">
        <v>46</v>
      </c>
      <c r="I251" s="40">
        <f t="shared" si="43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</row>
    <row r="252" s="4" customFormat="1" ht="18.95" customHeight="1" spans="1:41">
      <c r="A252" s="41"/>
      <c r="B252" s="110"/>
      <c r="C252" s="42"/>
      <c r="D252" s="47"/>
      <c r="E252" s="43"/>
      <c r="F252" s="49"/>
      <c r="G252" s="45"/>
      <c r="H252" s="46" t="s">
        <v>47</v>
      </c>
      <c r="I252" s="46">
        <f t="shared" si="43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3" customFormat="1" ht="18.95" customHeight="1" spans="1:41">
      <c r="A253" s="33">
        <v>89</v>
      </c>
      <c r="B253" s="110"/>
      <c r="C253" s="35"/>
      <c r="D253" s="47"/>
      <c r="E253" s="37">
        <v>0</v>
      </c>
      <c r="F253" s="48" t="s">
        <v>45</v>
      </c>
      <c r="G253" s="39">
        <f t="shared" si="46"/>
        <v>0</v>
      </c>
      <c r="H253" s="40" t="s">
        <v>46</v>
      </c>
      <c r="I253" s="40">
        <f t="shared" si="43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</row>
    <row r="254" s="4" customFormat="1" ht="18.95" customHeight="1" spans="1:41">
      <c r="A254" s="41"/>
      <c r="B254" s="110"/>
      <c r="C254" s="42"/>
      <c r="D254" s="47"/>
      <c r="E254" s="43"/>
      <c r="F254" s="49"/>
      <c r="G254" s="45"/>
      <c r="H254" s="46" t="s">
        <v>47</v>
      </c>
      <c r="I254" s="46">
        <f t="shared" si="43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3" customFormat="1" ht="18.95" customHeight="1" spans="1:41">
      <c r="A255" s="33">
        <v>90</v>
      </c>
      <c r="B255" s="110" t="s">
        <v>964</v>
      </c>
      <c r="C255" s="35" t="s">
        <v>955</v>
      </c>
      <c r="D255" s="47"/>
      <c r="E255" s="37">
        <v>5</v>
      </c>
      <c r="F255" s="48" t="s">
        <v>45</v>
      </c>
      <c r="G255" s="39">
        <f t="shared" si="46"/>
        <v>5</v>
      </c>
      <c r="H255" s="40" t="s">
        <v>46</v>
      </c>
      <c r="I255" s="40">
        <f t="shared" si="43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</row>
    <row r="256" s="4" customFormat="1" ht="18.95" customHeight="1" spans="1:41">
      <c r="A256" s="41"/>
      <c r="B256" s="110"/>
      <c r="C256" s="42"/>
      <c r="D256" s="47"/>
      <c r="E256" s="43"/>
      <c r="F256" s="49"/>
      <c r="G256" s="45"/>
      <c r="H256" s="46" t="s">
        <v>47</v>
      </c>
      <c r="I256" s="46">
        <f t="shared" si="43"/>
        <v>0</v>
      </c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3" customFormat="1" ht="18.95" customHeight="1" spans="1:41">
      <c r="A257" s="33">
        <v>90</v>
      </c>
      <c r="B257" s="110" t="s">
        <v>964</v>
      </c>
      <c r="C257" s="35" t="s">
        <v>946</v>
      </c>
      <c r="D257" s="47"/>
      <c r="E257" s="37">
        <v>8</v>
      </c>
      <c r="F257" s="48" t="s">
        <v>45</v>
      </c>
      <c r="G257" s="39">
        <f>E257+I257-I258</f>
        <v>8</v>
      </c>
      <c r="H257" s="40" t="s">
        <v>46</v>
      </c>
      <c r="I257" s="40">
        <f t="shared" si="43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</row>
    <row r="258" s="4" customFormat="1" ht="18.95" customHeight="1" spans="1:41">
      <c r="A258" s="41"/>
      <c r="B258" s="110"/>
      <c r="C258" s="42"/>
      <c r="D258" s="47"/>
      <c r="E258" s="43"/>
      <c r="F258" s="49"/>
      <c r="G258" s="45"/>
      <c r="H258" s="46" t="s">
        <v>47</v>
      </c>
      <c r="I258" s="46">
        <f t="shared" si="43"/>
        <v>0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91" customFormat="1" ht="18.95" customHeight="1" spans="1:44">
      <c r="A259" s="33">
        <v>91</v>
      </c>
      <c r="B259" s="110" t="s">
        <v>964</v>
      </c>
      <c r="C259" s="35" t="s">
        <v>947</v>
      </c>
      <c r="D259" s="47"/>
      <c r="E259" s="37">
        <v>2</v>
      </c>
      <c r="F259" s="48" t="s">
        <v>45</v>
      </c>
      <c r="G259" s="39">
        <f t="shared" ref="G259:G263" si="47">E259+I259-I260</f>
        <v>9</v>
      </c>
      <c r="H259" s="40" t="s">
        <v>46</v>
      </c>
      <c r="I259" s="40">
        <f t="shared" si="43"/>
        <v>10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>
        <v>10</v>
      </c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110"/>
      <c r="C260" s="42"/>
      <c r="D260" s="47"/>
      <c r="E260" s="43"/>
      <c r="F260" s="49"/>
      <c r="G260" s="45"/>
      <c r="H260" s="46" t="s">
        <v>47</v>
      </c>
      <c r="I260" s="46">
        <f t="shared" si="43"/>
        <v>3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>
        <v>3</v>
      </c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91" customFormat="1" ht="18.95" customHeight="1" spans="1:44">
      <c r="A261" s="33">
        <v>92</v>
      </c>
      <c r="B261" s="110" t="s">
        <v>964</v>
      </c>
      <c r="C261" s="35" t="s">
        <v>948</v>
      </c>
      <c r="D261" s="47"/>
      <c r="E261" s="37">
        <v>6</v>
      </c>
      <c r="F261" s="48" t="s">
        <v>45</v>
      </c>
      <c r="G261" s="39">
        <f t="shared" si="47"/>
        <v>6</v>
      </c>
      <c r="H261" s="40" t="s">
        <v>46</v>
      </c>
      <c r="I261" s="40">
        <f t="shared" si="43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3"/>
      <c r="AQ261" s="3"/>
      <c r="AR261" s="3"/>
    </row>
    <row r="262" s="4" customFormat="1" ht="18.95" customHeight="1" spans="1:41">
      <c r="A262" s="41"/>
      <c r="B262" s="110"/>
      <c r="C262" s="42"/>
      <c r="D262" s="47"/>
      <c r="E262" s="43"/>
      <c r="F262" s="49"/>
      <c r="G262" s="45"/>
      <c r="H262" s="46" t="s">
        <v>47</v>
      </c>
      <c r="I262" s="46">
        <f t="shared" si="43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91" customFormat="1" ht="18.95" customHeight="1" spans="1:44">
      <c r="A263" s="33">
        <v>93</v>
      </c>
      <c r="B263" s="110" t="s">
        <v>964</v>
      </c>
      <c r="C263" s="35" t="s">
        <v>949</v>
      </c>
      <c r="D263" s="47"/>
      <c r="E263" s="37">
        <v>8</v>
      </c>
      <c r="F263" s="48" t="s">
        <v>45</v>
      </c>
      <c r="G263" s="39">
        <f t="shared" si="47"/>
        <v>8</v>
      </c>
      <c r="H263" s="40" t="s">
        <v>46</v>
      </c>
      <c r="I263" s="40">
        <f t="shared" si="43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3"/>
      <c r="AQ263" s="3"/>
      <c r="AR263" s="3"/>
    </row>
    <row r="264" s="4" customFormat="1" ht="18.95" customHeight="1" spans="1:41">
      <c r="A264" s="41"/>
      <c r="B264" s="110"/>
      <c r="C264" s="42"/>
      <c r="D264" s="47"/>
      <c r="E264" s="43"/>
      <c r="F264" s="49"/>
      <c r="G264" s="45"/>
      <c r="H264" s="46" t="s">
        <v>47</v>
      </c>
      <c r="I264" s="46">
        <f t="shared" si="43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91" customFormat="1" ht="18.95" customHeight="1" spans="1:44">
      <c r="A265" s="33">
        <v>94</v>
      </c>
      <c r="B265" s="110" t="s">
        <v>964</v>
      </c>
      <c r="C265" s="35" t="s">
        <v>950</v>
      </c>
      <c r="D265" s="47"/>
      <c r="E265" s="37">
        <v>8</v>
      </c>
      <c r="F265" s="48" t="s">
        <v>45</v>
      </c>
      <c r="G265" s="39">
        <f t="shared" ref="G265:G269" si="48">E265+I265-I266</f>
        <v>8</v>
      </c>
      <c r="H265" s="40" t="s">
        <v>46</v>
      </c>
      <c r="I265" s="40">
        <f t="shared" si="43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3"/>
      <c r="AQ265" s="3"/>
      <c r="AR265" s="3"/>
    </row>
    <row r="266" s="4" customFormat="1" ht="18.95" customHeight="1" spans="1:41">
      <c r="A266" s="41"/>
      <c r="B266" s="110"/>
      <c r="C266" s="42"/>
      <c r="D266" s="47"/>
      <c r="E266" s="43"/>
      <c r="F266" s="49"/>
      <c r="G266" s="45"/>
      <c r="H266" s="46" t="s">
        <v>47</v>
      </c>
      <c r="I266" s="46">
        <f t="shared" ref="I266:I272" si="49">SUM(J266:AO266)</f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91" customFormat="1" ht="18.95" customHeight="1" spans="1:44">
      <c r="A267" s="33">
        <v>95</v>
      </c>
      <c r="B267" s="110" t="s">
        <v>964</v>
      </c>
      <c r="C267" s="35" t="s">
        <v>951</v>
      </c>
      <c r="D267" s="47"/>
      <c r="E267" s="37">
        <v>4</v>
      </c>
      <c r="F267" s="48" t="s">
        <v>45</v>
      </c>
      <c r="G267" s="39">
        <f t="shared" si="48"/>
        <v>4</v>
      </c>
      <c r="H267" s="40" t="s">
        <v>46</v>
      </c>
      <c r="I267" s="40">
        <f t="shared" si="49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3"/>
      <c r="AQ267" s="3"/>
      <c r="AR267" s="3"/>
    </row>
    <row r="268" s="4" customFormat="1" ht="18.95" customHeight="1" spans="1:41">
      <c r="A268" s="41"/>
      <c r="B268" s="110"/>
      <c r="C268" s="42"/>
      <c r="D268" s="47"/>
      <c r="E268" s="43"/>
      <c r="F268" s="49"/>
      <c r="G268" s="45"/>
      <c r="H268" s="46" t="s">
        <v>47</v>
      </c>
      <c r="I268" s="46">
        <f t="shared" si="49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91" customFormat="1" ht="18.95" customHeight="1" spans="1:44">
      <c r="A269" s="33">
        <v>96</v>
      </c>
      <c r="B269" s="110" t="s">
        <v>964</v>
      </c>
      <c r="C269" s="35" t="s">
        <v>953</v>
      </c>
      <c r="D269" s="47"/>
      <c r="E269" s="37">
        <v>2</v>
      </c>
      <c r="F269" s="48" t="s">
        <v>45</v>
      </c>
      <c r="G269" s="39">
        <f t="shared" si="48"/>
        <v>2</v>
      </c>
      <c r="H269" s="40" t="s">
        <v>46</v>
      </c>
      <c r="I269" s="40">
        <f t="shared" si="49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3"/>
      <c r="AQ269" s="3"/>
      <c r="AR269" s="3"/>
    </row>
    <row r="270" s="4" customFormat="1" ht="18.95" customHeight="1" spans="1:41">
      <c r="A270" s="41"/>
      <c r="B270" s="110"/>
      <c r="C270" s="42"/>
      <c r="D270" s="47"/>
      <c r="E270" s="43"/>
      <c r="F270" s="49"/>
      <c r="G270" s="45"/>
      <c r="H270" s="46" t="s">
        <v>47</v>
      </c>
      <c r="I270" s="46">
        <f t="shared" si="49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91" customFormat="1" ht="18.95" customHeight="1" spans="1:44">
      <c r="A271" s="33">
        <v>96</v>
      </c>
      <c r="B271" s="110" t="s">
        <v>964</v>
      </c>
      <c r="C271" s="35" t="s">
        <v>958</v>
      </c>
      <c r="D271" s="47"/>
      <c r="E271" s="37">
        <v>5</v>
      </c>
      <c r="F271" s="48" t="s">
        <v>45</v>
      </c>
      <c r="G271" s="39">
        <f>E271+I271-I272</f>
        <v>5</v>
      </c>
      <c r="H271" s="40" t="s">
        <v>46</v>
      </c>
      <c r="I271" s="40">
        <f t="shared" si="49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3"/>
      <c r="AQ271" s="3"/>
      <c r="AR271" s="3"/>
    </row>
    <row r="272" s="4" customFormat="1" ht="18.95" customHeight="1" spans="1:41">
      <c r="A272" s="41"/>
      <c r="B272" s="110"/>
      <c r="C272" s="42"/>
      <c r="D272" s="47"/>
      <c r="E272" s="43"/>
      <c r="F272" s="49"/>
      <c r="G272" s="45"/>
      <c r="H272" s="46" t="s">
        <v>47</v>
      </c>
      <c r="I272" s="46">
        <f t="shared" si="49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91" customFormat="1" ht="18.95" customHeight="1" spans="1:44">
      <c r="A273" s="33">
        <v>97</v>
      </c>
      <c r="B273" s="110"/>
      <c r="C273" s="35"/>
      <c r="D273" s="47"/>
      <c r="E273" s="37">
        <v>0</v>
      </c>
      <c r="F273" s="48" t="s">
        <v>45</v>
      </c>
      <c r="G273" s="39">
        <f t="shared" ref="G273:G277" si="50">E273+I273-I274</f>
        <v>0</v>
      </c>
      <c r="H273" s="40" t="s">
        <v>46</v>
      </c>
      <c r="I273" s="40">
        <f t="shared" ref="I273:I336" si="51">SUM(J273:AO273)</f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3"/>
      <c r="AQ273" s="3"/>
      <c r="AR273" s="3"/>
    </row>
    <row r="274" s="4" customFormat="1" ht="18.95" customHeight="1" spans="1:41">
      <c r="A274" s="41"/>
      <c r="B274" s="110"/>
      <c r="C274" s="42"/>
      <c r="D274" s="47"/>
      <c r="E274" s="43"/>
      <c r="F274" s="49"/>
      <c r="G274" s="45"/>
      <c r="H274" s="46" t="s">
        <v>47</v>
      </c>
      <c r="I274" s="46">
        <f t="shared" si="51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91" customFormat="1" ht="18.95" customHeight="1" spans="1:44">
      <c r="A275" s="33">
        <v>98</v>
      </c>
      <c r="B275" s="110" t="s">
        <v>965</v>
      </c>
      <c r="C275" s="35"/>
      <c r="D275" s="47"/>
      <c r="E275" s="37">
        <v>7</v>
      </c>
      <c r="F275" s="48" t="s">
        <v>966</v>
      </c>
      <c r="G275" s="39">
        <f t="shared" si="50"/>
        <v>4</v>
      </c>
      <c r="H275" s="40" t="s">
        <v>46</v>
      </c>
      <c r="I275" s="40">
        <f t="shared" si="51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3"/>
      <c r="AQ275" s="3"/>
      <c r="AR275" s="3"/>
    </row>
    <row r="276" s="4" customFormat="1" ht="18.95" customHeight="1" spans="1:41">
      <c r="A276" s="41"/>
      <c r="B276" s="110"/>
      <c r="C276" s="42"/>
      <c r="D276" s="47"/>
      <c r="E276" s="43"/>
      <c r="F276" s="49"/>
      <c r="G276" s="45"/>
      <c r="H276" s="46" t="s">
        <v>47</v>
      </c>
      <c r="I276" s="46">
        <f t="shared" si="51"/>
        <v>3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>
        <v>2</v>
      </c>
      <c r="AE276" s="65"/>
      <c r="AF276" s="65">
        <v>1</v>
      </c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91" customFormat="1" ht="18.95" customHeight="1" spans="1:44">
      <c r="A277" s="33">
        <v>99</v>
      </c>
      <c r="B277" s="110" t="s">
        <v>965</v>
      </c>
      <c r="C277" s="35" t="s">
        <v>967</v>
      </c>
      <c r="D277" s="47"/>
      <c r="E277" s="37">
        <v>1</v>
      </c>
      <c r="F277" s="48" t="s">
        <v>45</v>
      </c>
      <c r="G277" s="39">
        <f t="shared" si="50"/>
        <v>1</v>
      </c>
      <c r="H277" s="40" t="s">
        <v>46</v>
      </c>
      <c r="I277" s="40">
        <f t="shared" si="51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3"/>
      <c r="AQ277" s="3"/>
      <c r="AR277" s="3"/>
    </row>
    <row r="278" s="4" customFormat="1" ht="18.95" customHeight="1" spans="1:41">
      <c r="A278" s="41"/>
      <c r="B278" s="110"/>
      <c r="C278" s="42"/>
      <c r="D278" s="47"/>
      <c r="E278" s="43"/>
      <c r="F278" s="49"/>
      <c r="G278" s="45"/>
      <c r="H278" s="46" t="s">
        <v>47</v>
      </c>
      <c r="I278" s="46">
        <f t="shared" si="51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91" customFormat="1" ht="18.95" customHeight="1" spans="1:44">
      <c r="A279" s="33">
        <v>100</v>
      </c>
      <c r="B279" s="110"/>
      <c r="C279" s="35"/>
      <c r="D279" s="47"/>
      <c r="E279" s="37">
        <v>0</v>
      </c>
      <c r="F279" s="48" t="s">
        <v>45</v>
      </c>
      <c r="G279" s="39">
        <f t="shared" ref="G279:G283" si="52">E279+I279-I280</f>
        <v>0</v>
      </c>
      <c r="H279" s="40" t="s">
        <v>46</v>
      </c>
      <c r="I279" s="40">
        <f t="shared" si="51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3"/>
      <c r="AQ279" s="3"/>
      <c r="AR279" s="3"/>
    </row>
    <row r="280" s="4" customFormat="1" ht="18.95" customHeight="1" spans="1:41">
      <c r="A280" s="41"/>
      <c r="B280" s="110"/>
      <c r="C280" s="42"/>
      <c r="D280" s="47"/>
      <c r="E280" s="43"/>
      <c r="F280" s="49"/>
      <c r="G280" s="45"/>
      <c r="H280" s="46" t="s">
        <v>47</v>
      </c>
      <c r="I280" s="46">
        <f t="shared" si="51"/>
        <v>0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3" customFormat="1" ht="18.95" customHeight="1" spans="1:41">
      <c r="A281" s="33">
        <v>101</v>
      </c>
      <c r="B281" s="110" t="s">
        <v>968</v>
      </c>
      <c r="C281" s="35" t="s">
        <v>969</v>
      </c>
      <c r="D281" s="47"/>
      <c r="E281" s="37">
        <v>0</v>
      </c>
      <c r="F281" s="48" t="s">
        <v>45</v>
      </c>
      <c r="G281" s="39">
        <f t="shared" si="52"/>
        <v>2</v>
      </c>
      <c r="H281" s="40" t="s">
        <v>46</v>
      </c>
      <c r="I281" s="40">
        <f t="shared" si="51"/>
        <v>3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>
        <v>2</v>
      </c>
      <c r="AD281" s="67"/>
      <c r="AE281" s="67"/>
      <c r="AF281" s="67"/>
      <c r="AG281" s="67"/>
      <c r="AH281" s="67"/>
      <c r="AI281" s="67"/>
      <c r="AJ281" s="67"/>
      <c r="AK281" s="67">
        <v>1</v>
      </c>
      <c r="AL281" s="67"/>
      <c r="AM281" s="67"/>
      <c r="AN281" s="67"/>
      <c r="AO281" s="67"/>
    </row>
    <row r="282" s="4" customFormat="1" ht="18.95" customHeight="1" spans="1:41">
      <c r="A282" s="41"/>
      <c r="B282" s="110"/>
      <c r="C282" s="42"/>
      <c r="D282" s="47"/>
      <c r="E282" s="43"/>
      <c r="F282" s="49"/>
      <c r="G282" s="45"/>
      <c r="H282" s="46" t="s">
        <v>47</v>
      </c>
      <c r="I282" s="46">
        <f t="shared" si="51"/>
        <v>1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>
        <v>1</v>
      </c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3" customFormat="1" ht="18.95" customHeight="1" spans="1:41">
      <c r="A283" s="33">
        <v>102</v>
      </c>
      <c r="B283" s="110" t="s">
        <v>968</v>
      </c>
      <c r="C283" s="35" t="s">
        <v>970</v>
      </c>
      <c r="D283" s="47"/>
      <c r="E283" s="37">
        <v>0</v>
      </c>
      <c r="F283" s="48" t="s">
        <v>45</v>
      </c>
      <c r="G283" s="39">
        <f t="shared" si="52"/>
        <v>2</v>
      </c>
      <c r="H283" s="40" t="s">
        <v>46</v>
      </c>
      <c r="I283" s="40">
        <f t="shared" si="51"/>
        <v>3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>
        <v>2</v>
      </c>
      <c r="AD283" s="67"/>
      <c r="AE283" s="67"/>
      <c r="AF283" s="67"/>
      <c r="AG283" s="67"/>
      <c r="AH283" s="67"/>
      <c r="AI283" s="67"/>
      <c r="AJ283" s="67"/>
      <c r="AK283" s="67">
        <v>1</v>
      </c>
      <c r="AL283" s="67"/>
      <c r="AM283" s="67"/>
      <c r="AN283" s="67"/>
      <c r="AO283" s="67"/>
    </row>
    <row r="284" s="4" customFormat="1" ht="18.95" customHeight="1" spans="1:41">
      <c r="A284" s="41"/>
      <c r="B284" s="110"/>
      <c r="C284" s="42"/>
      <c r="D284" s="47"/>
      <c r="E284" s="43"/>
      <c r="F284" s="49"/>
      <c r="G284" s="45"/>
      <c r="H284" s="46" t="s">
        <v>47</v>
      </c>
      <c r="I284" s="46">
        <f t="shared" si="51"/>
        <v>1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>
        <v>1</v>
      </c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3" customFormat="1" ht="18.95" customHeight="1" spans="1:41">
      <c r="A285" s="33">
        <v>103</v>
      </c>
      <c r="B285" s="110"/>
      <c r="C285" s="35"/>
      <c r="D285" s="47"/>
      <c r="E285" s="37"/>
      <c r="F285" s="48" t="s">
        <v>45</v>
      </c>
      <c r="G285" s="39">
        <f t="shared" ref="G285:G289" si="53">E285+I285-I286</f>
        <v>0</v>
      </c>
      <c r="H285" s="40" t="s">
        <v>46</v>
      </c>
      <c r="I285" s="40">
        <f t="shared" si="51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</row>
    <row r="286" s="4" customFormat="1" ht="18.95" customHeight="1" spans="1:41">
      <c r="A286" s="41"/>
      <c r="B286" s="110"/>
      <c r="C286" s="42"/>
      <c r="D286" s="47"/>
      <c r="E286" s="43"/>
      <c r="F286" s="49"/>
      <c r="G286" s="45"/>
      <c r="H286" s="46" t="s">
        <v>47</v>
      </c>
      <c r="I286" s="46">
        <f t="shared" si="51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3" customFormat="1" ht="18.95" customHeight="1" spans="1:41">
      <c r="A287" s="33">
        <v>104</v>
      </c>
      <c r="B287" s="110" t="s">
        <v>971</v>
      </c>
      <c r="C287" s="35" t="s">
        <v>947</v>
      </c>
      <c r="D287" s="47"/>
      <c r="E287" s="37">
        <v>0</v>
      </c>
      <c r="F287" s="48" t="s">
        <v>45</v>
      </c>
      <c r="G287" s="39">
        <f t="shared" si="53"/>
        <v>1</v>
      </c>
      <c r="H287" s="40" t="s">
        <v>46</v>
      </c>
      <c r="I287" s="40">
        <f t="shared" si="51"/>
        <v>1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>
        <v>1</v>
      </c>
      <c r="AL287" s="67"/>
      <c r="AM287" s="67"/>
      <c r="AN287" s="67"/>
      <c r="AO287" s="67"/>
    </row>
    <row r="288" s="4" customFormat="1" ht="18.95" customHeight="1" spans="1:41">
      <c r="A288" s="41"/>
      <c r="B288" s="110"/>
      <c r="C288" s="42"/>
      <c r="D288" s="47"/>
      <c r="E288" s="43"/>
      <c r="F288" s="49"/>
      <c r="G288" s="45"/>
      <c r="H288" s="46" t="s">
        <v>47</v>
      </c>
      <c r="I288" s="46">
        <f t="shared" si="51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3" customFormat="1" ht="18.95" customHeight="1" spans="1:41">
      <c r="A289" s="33">
        <v>105</v>
      </c>
      <c r="B289" s="110" t="s">
        <v>971</v>
      </c>
      <c r="C289" s="35" t="s">
        <v>949</v>
      </c>
      <c r="D289" s="47"/>
      <c r="E289" s="37">
        <v>0</v>
      </c>
      <c r="F289" s="48" t="s">
        <v>45</v>
      </c>
      <c r="G289" s="39">
        <f t="shared" si="53"/>
        <v>2</v>
      </c>
      <c r="H289" s="40" t="s">
        <v>46</v>
      </c>
      <c r="I289" s="40">
        <f t="shared" si="51"/>
        <v>2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>
        <v>2</v>
      </c>
      <c r="AL289" s="67"/>
      <c r="AM289" s="67"/>
      <c r="AN289" s="67"/>
      <c r="AO289" s="67"/>
    </row>
    <row r="290" s="4" customFormat="1" ht="18.95" customHeight="1" spans="1:41">
      <c r="A290" s="41"/>
      <c r="B290" s="110"/>
      <c r="C290" s="42"/>
      <c r="D290" s="47"/>
      <c r="E290" s="43"/>
      <c r="F290" s="49"/>
      <c r="G290" s="45"/>
      <c r="H290" s="46" t="s">
        <v>47</v>
      </c>
      <c r="I290" s="46">
        <f t="shared" si="51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91" customFormat="1" ht="18.95" customHeight="1" spans="1:44">
      <c r="A291" s="33">
        <v>106</v>
      </c>
      <c r="B291" s="110" t="s">
        <v>971</v>
      </c>
      <c r="C291" s="35" t="s">
        <v>950</v>
      </c>
      <c r="D291" s="47"/>
      <c r="E291" s="37">
        <v>0</v>
      </c>
      <c r="F291" s="48" t="s">
        <v>45</v>
      </c>
      <c r="G291" s="39">
        <f t="shared" ref="G291:G295" si="54">E291+I291-I292</f>
        <v>1</v>
      </c>
      <c r="H291" s="40" t="s">
        <v>46</v>
      </c>
      <c r="I291" s="40">
        <f t="shared" si="51"/>
        <v>1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>
        <v>1</v>
      </c>
      <c r="AL291" s="67"/>
      <c r="AM291" s="67"/>
      <c r="AN291" s="67"/>
      <c r="AO291" s="67"/>
      <c r="AP291" s="3"/>
      <c r="AQ291" s="3"/>
      <c r="AR291" s="3"/>
    </row>
    <row r="292" s="4" customFormat="1" ht="18.95" customHeight="1" spans="1:41">
      <c r="A292" s="41"/>
      <c r="B292" s="110"/>
      <c r="C292" s="42"/>
      <c r="D292" s="47"/>
      <c r="E292" s="43"/>
      <c r="F292" s="49"/>
      <c r="G292" s="45"/>
      <c r="H292" s="46" t="s">
        <v>47</v>
      </c>
      <c r="I292" s="46">
        <f t="shared" si="51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91" customFormat="1" ht="18.95" customHeight="1" spans="1:44">
      <c r="A293" s="33">
        <v>107</v>
      </c>
      <c r="B293" s="110" t="s">
        <v>971</v>
      </c>
      <c r="C293" s="35" t="s">
        <v>953</v>
      </c>
      <c r="D293" s="47"/>
      <c r="E293" s="37">
        <v>0</v>
      </c>
      <c r="F293" s="48" t="s">
        <v>45</v>
      </c>
      <c r="G293" s="39">
        <f t="shared" si="54"/>
        <v>1</v>
      </c>
      <c r="H293" s="40" t="s">
        <v>46</v>
      </c>
      <c r="I293" s="40">
        <f t="shared" si="51"/>
        <v>1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>
        <v>1</v>
      </c>
      <c r="AL293" s="67"/>
      <c r="AM293" s="67"/>
      <c r="AN293" s="67"/>
      <c r="AO293" s="67"/>
      <c r="AP293" s="3"/>
      <c r="AQ293" s="3"/>
      <c r="AR293" s="3"/>
    </row>
    <row r="294" s="4" customFormat="1" ht="18.95" customHeight="1" spans="1:41">
      <c r="A294" s="41"/>
      <c r="B294" s="110"/>
      <c r="C294" s="42"/>
      <c r="D294" s="47"/>
      <c r="E294" s="43"/>
      <c r="F294" s="49"/>
      <c r="G294" s="45"/>
      <c r="H294" s="46" t="s">
        <v>47</v>
      </c>
      <c r="I294" s="46">
        <f t="shared" si="51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108</v>
      </c>
      <c r="B295" s="110"/>
      <c r="C295" s="35"/>
      <c r="D295" s="47"/>
      <c r="E295" s="37"/>
      <c r="F295" s="48" t="s">
        <v>45</v>
      </c>
      <c r="G295" s="39">
        <f t="shared" si="54"/>
        <v>0</v>
      </c>
      <c r="H295" s="40" t="s">
        <v>46</v>
      </c>
      <c r="I295" s="40">
        <f t="shared" si="51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110"/>
      <c r="C296" s="42"/>
      <c r="D296" s="47"/>
      <c r="E296" s="43"/>
      <c r="F296" s="49"/>
      <c r="G296" s="45"/>
      <c r="H296" s="46" t="s">
        <v>47</v>
      </c>
      <c r="I296" s="46">
        <f t="shared" si="51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109</v>
      </c>
      <c r="B297" s="32"/>
      <c r="C297" s="35"/>
      <c r="D297" s="47"/>
      <c r="E297" s="37"/>
      <c r="F297" s="48" t="s">
        <v>45</v>
      </c>
      <c r="G297" s="39">
        <f t="shared" ref="G297:G301" si="55">E297+I297-I298</f>
        <v>0</v>
      </c>
      <c r="H297" s="40" t="s">
        <v>46</v>
      </c>
      <c r="I297" s="40">
        <f t="shared" si="51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51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110</v>
      </c>
      <c r="B299" s="32"/>
      <c r="C299" s="35"/>
      <c r="D299" s="47"/>
      <c r="E299" s="37"/>
      <c r="F299" s="48" t="s">
        <v>45</v>
      </c>
      <c r="G299" s="39">
        <f t="shared" si="55"/>
        <v>0</v>
      </c>
      <c r="H299" s="40" t="s">
        <v>46</v>
      </c>
      <c r="I299" s="40">
        <f t="shared" si="51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51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111</v>
      </c>
      <c r="B301" s="125"/>
      <c r="C301" s="35"/>
      <c r="D301" s="47"/>
      <c r="E301" s="37"/>
      <c r="F301" s="48" t="s">
        <v>45</v>
      </c>
      <c r="G301" s="39">
        <f t="shared" si="55"/>
        <v>0</v>
      </c>
      <c r="H301" s="40" t="s">
        <v>46</v>
      </c>
      <c r="I301" s="40">
        <f t="shared" si="51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125"/>
      <c r="C302" s="42"/>
      <c r="D302" s="47"/>
      <c r="E302" s="43"/>
      <c r="F302" s="49"/>
      <c r="G302" s="45"/>
      <c r="H302" s="46" t="s">
        <v>47</v>
      </c>
      <c r="I302" s="46">
        <f t="shared" si="51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91" customFormat="1" ht="18.95" customHeight="1" spans="1:44">
      <c r="A303" s="33">
        <v>112</v>
      </c>
      <c r="B303" s="125"/>
      <c r="C303" s="35"/>
      <c r="D303" s="47"/>
      <c r="E303" s="37"/>
      <c r="F303" s="48" t="s">
        <v>45</v>
      </c>
      <c r="G303" s="39">
        <f t="shared" ref="G303:G307" si="56">E303+I303-I304</f>
        <v>0</v>
      </c>
      <c r="H303" s="40" t="s">
        <v>46</v>
      </c>
      <c r="I303" s="40">
        <f t="shared" si="51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3"/>
      <c r="AQ303" s="3"/>
      <c r="AR303" s="3"/>
    </row>
    <row r="304" s="4" customFormat="1" ht="18.95" customHeight="1" spans="1:41">
      <c r="A304" s="41"/>
      <c r="B304" s="125"/>
      <c r="C304" s="42"/>
      <c r="D304" s="47"/>
      <c r="E304" s="43"/>
      <c r="F304" s="49"/>
      <c r="G304" s="45"/>
      <c r="H304" s="46" t="s">
        <v>47</v>
      </c>
      <c r="I304" s="46">
        <f t="shared" si="51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91" customFormat="1" ht="18.95" customHeight="1" spans="1:44">
      <c r="A305" s="33">
        <v>113</v>
      </c>
      <c r="B305" s="125"/>
      <c r="C305" s="35"/>
      <c r="D305" s="47"/>
      <c r="E305" s="37"/>
      <c r="F305" s="48" t="s">
        <v>45</v>
      </c>
      <c r="G305" s="39">
        <f t="shared" si="56"/>
        <v>0</v>
      </c>
      <c r="H305" s="40" t="s">
        <v>46</v>
      </c>
      <c r="I305" s="40">
        <f t="shared" si="51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3"/>
      <c r="AQ305" s="3"/>
      <c r="AR305" s="3"/>
    </row>
    <row r="306" s="4" customFormat="1" ht="18.95" customHeight="1" spans="1:41">
      <c r="A306" s="41"/>
      <c r="B306" s="125"/>
      <c r="C306" s="42"/>
      <c r="D306" s="47"/>
      <c r="E306" s="43"/>
      <c r="F306" s="49"/>
      <c r="G306" s="45"/>
      <c r="H306" s="46" t="s">
        <v>47</v>
      </c>
      <c r="I306" s="46">
        <f t="shared" si="51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91" customFormat="1" ht="18.95" customHeight="1" spans="1:44">
      <c r="A307" s="33">
        <v>114</v>
      </c>
      <c r="B307" s="125"/>
      <c r="C307" s="35"/>
      <c r="D307" s="47"/>
      <c r="E307" s="37"/>
      <c r="F307" s="48" t="s">
        <v>45</v>
      </c>
      <c r="G307" s="39">
        <f t="shared" si="56"/>
        <v>0</v>
      </c>
      <c r="H307" s="40" t="s">
        <v>46</v>
      </c>
      <c r="I307" s="40">
        <f t="shared" si="51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3"/>
      <c r="AQ307" s="3"/>
      <c r="AR307" s="3"/>
    </row>
    <row r="308" s="4" customFormat="1" ht="18.95" customHeight="1" spans="1:41">
      <c r="A308" s="41"/>
      <c r="B308" s="125"/>
      <c r="C308" s="42"/>
      <c r="D308" s="47"/>
      <c r="E308" s="43"/>
      <c r="F308" s="49"/>
      <c r="G308" s="45"/>
      <c r="H308" s="46" t="s">
        <v>47</v>
      </c>
      <c r="I308" s="46">
        <f t="shared" si="51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91" customFormat="1" ht="18.95" customHeight="1" spans="1:44">
      <c r="A309" s="33">
        <v>115</v>
      </c>
      <c r="B309" s="32"/>
      <c r="C309" s="35"/>
      <c r="D309" s="47"/>
      <c r="E309" s="37"/>
      <c r="F309" s="48" t="s">
        <v>45</v>
      </c>
      <c r="G309" s="39">
        <f t="shared" ref="G309:G313" si="57">E309+I309-I310</f>
        <v>0</v>
      </c>
      <c r="H309" s="40" t="s">
        <v>46</v>
      </c>
      <c r="I309" s="40">
        <f t="shared" si="51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3"/>
      <c r="AQ309" s="3"/>
      <c r="AR309" s="3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1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3" customFormat="1" ht="18.95" customHeight="1" spans="1:41">
      <c r="A311" s="33">
        <v>116</v>
      </c>
      <c r="B311" s="32"/>
      <c r="C311" s="35"/>
      <c r="D311" s="47"/>
      <c r="E311" s="37"/>
      <c r="F311" s="48" t="s">
        <v>45</v>
      </c>
      <c r="G311" s="39">
        <f t="shared" si="57"/>
        <v>0</v>
      </c>
      <c r="H311" s="40" t="s">
        <v>46</v>
      </c>
      <c r="I311" s="40">
        <f t="shared" si="51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</row>
    <row r="312" s="4" customFormat="1" ht="18.95" customHeight="1" spans="1:41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51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3" customFormat="1" ht="18.95" customHeight="1" spans="1:41">
      <c r="A313" s="33">
        <v>117</v>
      </c>
      <c r="B313" s="32"/>
      <c r="C313" s="35"/>
      <c r="D313" s="47"/>
      <c r="E313" s="37"/>
      <c r="F313" s="48" t="s">
        <v>45</v>
      </c>
      <c r="G313" s="39">
        <f t="shared" si="57"/>
        <v>0</v>
      </c>
      <c r="H313" s="40" t="s">
        <v>46</v>
      </c>
      <c r="I313" s="40">
        <f t="shared" si="51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</row>
    <row r="314" s="4" customFormat="1" ht="18.95" customHeight="1" spans="1:41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51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3" customFormat="1" ht="18.95" customHeight="1" spans="1:41">
      <c r="A315" s="33">
        <v>118</v>
      </c>
      <c r="B315" s="32"/>
      <c r="C315" s="35"/>
      <c r="D315" s="47"/>
      <c r="E315" s="37"/>
      <c r="F315" s="48" t="s">
        <v>45</v>
      </c>
      <c r="G315" s="39">
        <f t="shared" ref="G315:G319" si="58">E315+I315-I316</f>
        <v>0</v>
      </c>
      <c r="H315" s="40" t="s">
        <v>46</v>
      </c>
      <c r="I315" s="40">
        <f t="shared" si="51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1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3" customFormat="1" ht="18.95" customHeight="1" spans="1:41">
      <c r="A317" s="33">
        <v>119</v>
      </c>
      <c r="B317" s="32"/>
      <c r="C317" s="35"/>
      <c r="D317" s="47"/>
      <c r="E317" s="37"/>
      <c r="F317" s="48" t="s">
        <v>45</v>
      </c>
      <c r="G317" s="39">
        <f t="shared" si="58"/>
        <v>0</v>
      </c>
      <c r="H317" s="40" t="s">
        <v>46</v>
      </c>
      <c r="I317" s="40">
        <f t="shared" si="51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</row>
    <row r="318" s="4" customFormat="1" ht="18.95" customHeight="1" spans="1:41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51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3" customFormat="1" ht="18.95" customHeight="1" spans="1:41">
      <c r="A319" s="33">
        <v>120</v>
      </c>
      <c r="B319" s="32"/>
      <c r="C319" s="35"/>
      <c r="D319" s="47"/>
      <c r="E319" s="37"/>
      <c r="F319" s="48" t="s">
        <v>45</v>
      </c>
      <c r="G319" s="39">
        <f t="shared" si="58"/>
        <v>0</v>
      </c>
      <c r="H319" s="40" t="s">
        <v>46</v>
      </c>
      <c r="I319" s="40">
        <f t="shared" si="51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1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91" customFormat="1" ht="18.95" customHeight="1" spans="1:44">
      <c r="A321" s="33">
        <v>121</v>
      </c>
      <c r="B321" s="32"/>
      <c r="C321" s="35"/>
      <c r="D321" s="47"/>
      <c r="E321" s="37"/>
      <c r="F321" s="48" t="s">
        <v>45</v>
      </c>
      <c r="G321" s="39">
        <f t="shared" ref="G321:G325" si="59">E321+I321-I322</f>
        <v>0</v>
      </c>
      <c r="H321" s="40" t="s">
        <v>46</v>
      </c>
      <c r="I321" s="40">
        <f t="shared" si="51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3"/>
      <c r="AQ321" s="3"/>
      <c r="AR321" s="3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1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91" customFormat="1" ht="18.95" customHeight="1" spans="1:44">
      <c r="A323" s="33">
        <v>122</v>
      </c>
      <c r="B323" s="32"/>
      <c r="C323" s="35"/>
      <c r="D323" s="47"/>
      <c r="E323" s="37"/>
      <c r="F323" s="48" t="s">
        <v>45</v>
      </c>
      <c r="G323" s="39">
        <f t="shared" si="59"/>
        <v>0</v>
      </c>
      <c r="H323" s="40" t="s">
        <v>46</v>
      </c>
      <c r="I323" s="40">
        <f t="shared" si="51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3"/>
      <c r="AQ323" s="3"/>
      <c r="AR323" s="3"/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1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123</v>
      </c>
      <c r="B325" s="32"/>
      <c r="C325" s="35"/>
      <c r="D325" s="47"/>
      <c r="E325" s="37"/>
      <c r="F325" s="48" t="s">
        <v>45</v>
      </c>
      <c r="G325" s="39">
        <f t="shared" si="59"/>
        <v>0</v>
      </c>
      <c r="H325" s="40" t="s">
        <v>46</v>
      </c>
      <c r="I325" s="40">
        <f t="shared" si="51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1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124</v>
      </c>
      <c r="B327" s="32"/>
      <c r="C327" s="35"/>
      <c r="D327" s="47"/>
      <c r="E327" s="37"/>
      <c r="F327" s="48" t="s">
        <v>45</v>
      </c>
      <c r="G327" s="39">
        <f t="shared" ref="G327:G331" si="60">E327+I327-I328</f>
        <v>0</v>
      </c>
      <c r="H327" s="40" t="s">
        <v>46</v>
      </c>
      <c r="I327" s="40">
        <f t="shared" si="51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1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125</v>
      </c>
      <c r="B329" s="32"/>
      <c r="C329" s="35"/>
      <c r="D329" s="47"/>
      <c r="E329" s="37"/>
      <c r="F329" s="48" t="s">
        <v>45</v>
      </c>
      <c r="G329" s="39">
        <f t="shared" si="60"/>
        <v>0</v>
      </c>
      <c r="H329" s="40" t="s">
        <v>46</v>
      </c>
      <c r="I329" s="40">
        <f t="shared" si="51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1"/>
        <v>0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126</v>
      </c>
      <c r="B331" s="125"/>
      <c r="C331" s="35"/>
      <c r="D331" s="47"/>
      <c r="E331" s="37"/>
      <c r="F331" s="48" t="s">
        <v>45</v>
      </c>
      <c r="G331" s="39">
        <f t="shared" si="60"/>
        <v>0</v>
      </c>
      <c r="H331" s="40" t="s">
        <v>46</v>
      </c>
      <c r="I331" s="40">
        <f t="shared" si="51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125"/>
      <c r="C332" s="42"/>
      <c r="D332" s="47"/>
      <c r="E332" s="43"/>
      <c r="F332" s="49"/>
      <c r="G332" s="45"/>
      <c r="H332" s="46" t="s">
        <v>47</v>
      </c>
      <c r="I332" s="46">
        <f t="shared" si="51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91" customFormat="1" ht="18.95" customHeight="1" spans="1:44">
      <c r="A333" s="33">
        <v>127</v>
      </c>
      <c r="B333" s="125"/>
      <c r="C333" s="35"/>
      <c r="D333" s="47"/>
      <c r="E333" s="37"/>
      <c r="F333" s="48" t="s">
        <v>45</v>
      </c>
      <c r="G333" s="39">
        <f t="shared" ref="G333:G337" si="61">E333+I333-I334</f>
        <v>0</v>
      </c>
      <c r="H333" s="40" t="s">
        <v>46</v>
      </c>
      <c r="I333" s="40">
        <f t="shared" si="51"/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3"/>
      <c r="AQ333" s="3"/>
      <c r="AR333" s="3"/>
    </row>
    <row r="334" s="4" customFormat="1" ht="18.95" customHeight="1" spans="1:41">
      <c r="A334" s="41"/>
      <c r="B334" s="125"/>
      <c r="C334" s="42"/>
      <c r="D334" s="47"/>
      <c r="E334" s="43"/>
      <c r="F334" s="49"/>
      <c r="G334" s="45"/>
      <c r="H334" s="46" t="s">
        <v>47</v>
      </c>
      <c r="I334" s="46">
        <f t="shared" si="51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91" customFormat="1" ht="18.95" customHeight="1" spans="1:44">
      <c r="A335" s="33">
        <v>128</v>
      </c>
      <c r="B335" s="125"/>
      <c r="C335" s="35"/>
      <c r="D335" s="47"/>
      <c r="E335" s="37"/>
      <c r="F335" s="48" t="s">
        <v>45</v>
      </c>
      <c r="G335" s="39">
        <f t="shared" si="61"/>
        <v>0</v>
      </c>
      <c r="H335" s="40" t="s">
        <v>46</v>
      </c>
      <c r="I335" s="40">
        <f t="shared" si="51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3"/>
      <c r="AQ335" s="3"/>
      <c r="AR335" s="3"/>
    </row>
    <row r="336" s="4" customFormat="1" ht="18.95" customHeight="1" spans="1:41">
      <c r="A336" s="41"/>
      <c r="B336" s="125"/>
      <c r="C336" s="42"/>
      <c r="D336" s="47"/>
      <c r="E336" s="43"/>
      <c r="F336" s="49"/>
      <c r="G336" s="45"/>
      <c r="H336" s="46" t="s">
        <v>47</v>
      </c>
      <c r="I336" s="46">
        <f t="shared" si="51"/>
        <v>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91" customFormat="1" ht="18.95" customHeight="1" spans="1:44">
      <c r="A337" s="33">
        <v>129</v>
      </c>
      <c r="B337" s="125"/>
      <c r="C337" s="35"/>
      <c r="D337" s="47"/>
      <c r="E337" s="37"/>
      <c r="F337" s="48" t="s">
        <v>45</v>
      </c>
      <c r="G337" s="39">
        <f t="shared" si="61"/>
        <v>0</v>
      </c>
      <c r="H337" s="40" t="s">
        <v>46</v>
      </c>
      <c r="I337" s="40">
        <f t="shared" ref="I337:I350" si="62">SUM(J337:AO337)</f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3"/>
      <c r="AQ337" s="3"/>
      <c r="AR337" s="3"/>
    </row>
    <row r="338" s="4" customFormat="1" ht="18.95" customHeight="1" spans="1:41">
      <c r="A338" s="41"/>
      <c r="B338" s="125"/>
      <c r="C338" s="42"/>
      <c r="D338" s="47"/>
      <c r="E338" s="43"/>
      <c r="F338" s="49"/>
      <c r="G338" s="45"/>
      <c r="H338" s="46" t="s">
        <v>47</v>
      </c>
      <c r="I338" s="46">
        <f t="shared" si="62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91" customFormat="1" ht="18.95" customHeight="1" spans="1:44">
      <c r="A339" s="33">
        <v>130</v>
      </c>
      <c r="B339" s="32"/>
      <c r="C339" s="35"/>
      <c r="D339" s="47"/>
      <c r="E339" s="37"/>
      <c r="F339" s="48" t="s">
        <v>45</v>
      </c>
      <c r="G339" s="39">
        <f t="shared" ref="G339:G343" si="63">E339+I339-I340</f>
        <v>0</v>
      </c>
      <c r="H339" s="40" t="s">
        <v>46</v>
      </c>
      <c r="I339" s="40">
        <f t="shared" si="62"/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3"/>
      <c r="AQ339" s="3"/>
      <c r="AR339" s="3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62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3" customFormat="1" ht="18.95" customHeight="1" spans="1:41">
      <c r="A341" s="33">
        <v>131</v>
      </c>
      <c r="B341" s="32"/>
      <c r="C341" s="35"/>
      <c r="D341" s="47"/>
      <c r="E341" s="37"/>
      <c r="F341" s="48" t="s">
        <v>45</v>
      </c>
      <c r="G341" s="39">
        <f t="shared" si="63"/>
        <v>0</v>
      </c>
      <c r="H341" s="40" t="s">
        <v>46</v>
      </c>
      <c r="I341" s="40">
        <f t="shared" si="62"/>
        <v>0</v>
      </c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</row>
    <row r="342" s="4" customFormat="1" ht="18.95" customHeight="1" spans="1:41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62"/>
        <v>0</v>
      </c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</row>
    <row r="343" s="3" customFormat="1" ht="18.95" customHeight="1" spans="1:41">
      <c r="A343" s="33">
        <v>132</v>
      </c>
      <c r="B343" s="32"/>
      <c r="C343" s="35"/>
      <c r="D343" s="47"/>
      <c r="E343" s="37"/>
      <c r="F343" s="48" t="s">
        <v>45</v>
      </c>
      <c r="G343" s="39">
        <f t="shared" si="63"/>
        <v>0</v>
      </c>
      <c r="H343" s="40" t="s">
        <v>46</v>
      </c>
      <c r="I343" s="40">
        <f t="shared" si="62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</row>
    <row r="344" s="4" customFormat="1" ht="18.95" customHeight="1" spans="1:41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62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3" customFormat="1" ht="18.95" customHeight="1" spans="1:41">
      <c r="A345" s="33">
        <v>133</v>
      </c>
      <c r="B345" s="32"/>
      <c r="C345" s="35"/>
      <c r="D345" s="47"/>
      <c r="E345" s="37"/>
      <c r="F345" s="48" t="s">
        <v>45</v>
      </c>
      <c r="G345" s="39">
        <f t="shared" ref="G345:G349" si="64">E345+I345-I346</f>
        <v>0</v>
      </c>
      <c r="H345" s="40" t="s">
        <v>46</v>
      </c>
      <c r="I345" s="40">
        <f t="shared" si="62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</row>
    <row r="346" s="4" customFormat="1" ht="18.95" customHeight="1" spans="1:41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62"/>
        <v>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  <row r="347" s="3" customFormat="1" ht="18.95" customHeight="1" spans="1:41">
      <c r="A347" s="33">
        <v>134</v>
      </c>
      <c r="B347" s="32"/>
      <c r="C347" s="35"/>
      <c r="D347" s="47"/>
      <c r="E347" s="37">
        <v>0</v>
      </c>
      <c r="F347" s="48" t="s">
        <v>45</v>
      </c>
      <c r="G347" s="39">
        <f t="shared" si="64"/>
        <v>0</v>
      </c>
      <c r="H347" s="40" t="s">
        <v>46</v>
      </c>
      <c r="I347" s="40">
        <f t="shared" si="62"/>
        <v>0</v>
      </c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</row>
    <row r="348" s="4" customFormat="1" ht="18.95" customHeight="1" spans="1:41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62"/>
        <v>0</v>
      </c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</row>
    <row r="349" s="3" customFormat="1" ht="18.95" customHeight="1" spans="1:41">
      <c r="A349" s="33">
        <v>135</v>
      </c>
      <c r="B349" s="32"/>
      <c r="C349" s="35"/>
      <c r="D349" s="47"/>
      <c r="E349" s="37">
        <v>0</v>
      </c>
      <c r="F349" s="48" t="s">
        <v>45</v>
      </c>
      <c r="G349" s="39">
        <f t="shared" si="64"/>
        <v>0</v>
      </c>
      <c r="H349" s="40" t="s">
        <v>46</v>
      </c>
      <c r="I349" s="40">
        <f t="shared" si="62"/>
        <v>0</v>
      </c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</row>
    <row r="350" s="4" customFormat="1" ht="18.95" customHeight="1" spans="1:41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62"/>
        <v>0</v>
      </c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</row>
  </sheetData>
  <autoFilter ref="A4:AN350">
    <extLst/>
  </autoFilter>
  <mergeCells count="1216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</mergeCells>
  <conditionalFormatting sqref="G7:G8">
    <cfRule type="cellIs" dxfId="0" priority="35" operator="greaterThan">
      <formula>#REF!</formula>
    </cfRule>
  </conditionalFormatting>
  <conditionalFormatting sqref="G11:G12">
    <cfRule type="cellIs" dxfId="0" priority="34" operator="greaterThan">
      <formula>#REF!</formula>
    </cfRule>
  </conditionalFormatting>
  <conditionalFormatting sqref="G17:G38">
    <cfRule type="cellIs" dxfId="0" priority="55" operator="greaterThan">
      <formula>#REF!</formula>
    </cfRule>
  </conditionalFormatting>
  <conditionalFormatting sqref="G39:G40">
    <cfRule type="cellIs" dxfId="0" priority="33" operator="greaterThan">
      <formula>#REF!</formula>
    </cfRule>
  </conditionalFormatting>
  <conditionalFormatting sqref="G41:G48">
    <cfRule type="cellIs" dxfId="0" priority="54" operator="greaterThan">
      <formula>#REF!</formula>
    </cfRule>
  </conditionalFormatting>
  <conditionalFormatting sqref="G49:G50">
    <cfRule type="cellIs" dxfId="0" priority="5" operator="greaterThan">
      <formula>#REF!</formula>
    </cfRule>
  </conditionalFormatting>
  <conditionalFormatting sqref="G69:G70">
    <cfRule type="cellIs" dxfId="0" priority="1" operator="greaterThan">
      <formula>#REF!</formula>
    </cfRule>
  </conditionalFormatting>
  <conditionalFormatting sqref="G73:G74">
    <cfRule type="cellIs" dxfId="0" priority="4" operator="greaterThan">
      <formula>#REF!</formula>
    </cfRule>
  </conditionalFormatting>
  <conditionalFormatting sqref="G83:G84">
    <cfRule type="cellIs" dxfId="0" priority="2" operator="greaterThan">
      <formula>#REF!</formula>
    </cfRule>
  </conditionalFormatting>
  <conditionalFormatting sqref="G85:G86">
    <cfRule type="cellIs" dxfId="0" priority="7" operator="greaterThan">
      <formula>#REF!</formula>
    </cfRule>
  </conditionalFormatting>
  <conditionalFormatting sqref="G87:G88">
    <cfRule type="cellIs" dxfId="0" priority="31" operator="greaterThan">
      <formula>#REF!</formula>
    </cfRule>
  </conditionalFormatting>
  <conditionalFormatting sqref="G91:G112">
    <cfRule type="cellIs" dxfId="0" priority="51" operator="greaterThan">
      <formula>#REF!</formula>
    </cfRule>
  </conditionalFormatting>
  <conditionalFormatting sqref="G113:G120">
    <cfRule type="cellIs" dxfId="0" priority="50" operator="greaterThan">
      <formula>#REF!</formula>
    </cfRule>
  </conditionalFormatting>
  <conditionalFormatting sqref="G127:G128">
    <cfRule type="cellIs" dxfId="0" priority="22" operator="greaterThan">
      <formula>#REF!</formula>
    </cfRule>
  </conditionalFormatting>
  <conditionalFormatting sqref="G129:G130">
    <cfRule type="cellIs" dxfId="0" priority="21" operator="greaterThan">
      <formula>#REF!</formula>
    </cfRule>
  </conditionalFormatting>
  <conditionalFormatting sqref="G131:G132">
    <cfRule type="cellIs" dxfId="0" priority="30" operator="greaterThan">
      <formula>#REF!</formula>
    </cfRule>
  </conditionalFormatting>
  <conditionalFormatting sqref="G135:G136">
    <cfRule type="cellIs" dxfId="0" priority="29" operator="greaterThan">
      <formula>#REF!</formula>
    </cfRule>
  </conditionalFormatting>
  <conditionalFormatting sqref="G139:G140">
    <cfRule type="cellIs" dxfId="0" priority="20" operator="greaterThan">
      <formula>#REF!</formula>
    </cfRule>
  </conditionalFormatting>
  <conditionalFormatting sqref="G141:G142">
    <cfRule type="cellIs" dxfId="0" priority="28" operator="greaterThan">
      <formula>#REF!</formula>
    </cfRule>
  </conditionalFormatting>
  <conditionalFormatting sqref="G143:G144">
    <cfRule type="cellIs" dxfId="0" priority="27" operator="greaterThan">
      <formula>#REF!</formula>
    </cfRule>
  </conditionalFormatting>
  <conditionalFormatting sqref="G145:G146">
    <cfRule type="cellIs" dxfId="0" priority="19" operator="greaterThan">
      <formula>#REF!</formula>
    </cfRule>
  </conditionalFormatting>
  <conditionalFormatting sqref="G147:G148">
    <cfRule type="cellIs" dxfId="0" priority="18" operator="greaterThan">
      <formula>#REF!</formula>
    </cfRule>
  </conditionalFormatting>
  <conditionalFormatting sqref="G149:G150">
    <cfRule type="cellIs" dxfId="0" priority="17" operator="greaterThan">
      <formula>#REF!</formula>
    </cfRule>
  </conditionalFormatting>
  <conditionalFormatting sqref="G151:G152">
    <cfRule type="cellIs" dxfId="0" priority="26" operator="greaterThan">
      <formula>#REF!</formula>
    </cfRule>
  </conditionalFormatting>
  <conditionalFormatting sqref="G153:G154">
    <cfRule type="cellIs" dxfId="0" priority="25" operator="greaterThan">
      <formula>#REF!</formula>
    </cfRule>
  </conditionalFormatting>
  <conditionalFormatting sqref="G155:G156">
    <cfRule type="cellIs" dxfId="0" priority="24" operator="greaterThan">
      <formula>#REF!</formula>
    </cfRule>
  </conditionalFormatting>
  <conditionalFormatting sqref="G157:G158">
    <cfRule type="cellIs" dxfId="0" priority="23" operator="greaterThan">
      <formula>#REF!</formula>
    </cfRule>
  </conditionalFormatting>
  <conditionalFormatting sqref="G159:G160">
    <cfRule type="cellIs" dxfId="0" priority="3" operator="greaterThan">
      <formula>#REF!</formula>
    </cfRule>
  </conditionalFormatting>
  <conditionalFormatting sqref="G163:G164">
    <cfRule type="cellIs" dxfId="0" priority="32" operator="greaterThan">
      <formula>#REF!</formula>
    </cfRule>
  </conditionalFormatting>
  <conditionalFormatting sqref="G173:G174">
    <cfRule type="cellIs" dxfId="0" priority="14" operator="greaterThan">
      <formula>#REF!</formula>
    </cfRule>
  </conditionalFormatting>
  <conditionalFormatting sqref="G175:G176">
    <cfRule type="cellIs" dxfId="0" priority="13" operator="greaterThan">
      <formula>#REF!</formula>
    </cfRule>
  </conditionalFormatting>
  <conditionalFormatting sqref="G179:G186">
    <cfRule type="cellIs" dxfId="0" priority="48" operator="greaterThan">
      <formula>#REF!</formula>
    </cfRule>
  </conditionalFormatting>
  <conditionalFormatting sqref="G201:G202">
    <cfRule type="cellIs" dxfId="0" priority="38" operator="greaterThan">
      <formula>#REF!</formula>
    </cfRule>
  </conditionalFormatting>
  <conditionalFormatting sqref="G205:G206">
    <cfRule type="cellIs" dxfId="0" priority="6" operator="greaterThan">
      <formula>#REF!</formula>
    </cfRule>
  </conditionalFormatting>
  <conditionalFormatting sqref="G215:G216">
    <cfRule type="cellIs" dxfId="0" priority="12" operator="greaterThan">
      <formula>#REF!</formula>
    </cfRule>
  </conditionalFormatting>
  <conditionalFormatting sqref="G219:G220">
    <cfRule type="cellIs" dxfId="0" priority="11" operator="greaterThan">
      <formula>#REF!</formula>
    </cfRule>
  </conditionalFormatting>
  <conditionalFormatting sqref="G221:G222">
    <cfRule type="cellIs" dxfId="0" priority="10" operator="greaterThan">
      <formula>#REF!</formula>
    </cfRule>
  </conditionalFormatting>
  <conditionalFormatting sqref="G225:G226">
    <cfRule type="cellIs" dxfId="0" priority="8" operator="greaterThan">
      <formula>#REF!</formula>
    </cfRule>
  </conditionalFormatting>
  <conditionalFormatting sqref="G227:G228">
    <cfRule type="cellIs" dxfId="0" priority="9" operator="greaterThan">
      <formula>#REF!</formula>
    </cfRule>
  </conditionalFormatting>
  <conditionalFormatting sqref="G231:G232">
    <cfRule type="cellIs" dxfId="0" priority="36" operator="greaterThan">
      <formula>#REF!</formula>
    </cfRule>
  </conditionalFormatting>
  <conditionalFormatting sqref="G249:G250">
    <cfRule type="cellIs" dxfId="0" priority="37" operator="greaterThan">
      <formula>#REF!</formula>
    </cfRule>
  </conditionalFormatting>
  <conditionalFormatting sqref="G255:G256">
    <cfRule type="cellIs" dxfId="0" priority="16" operator="greaterThan">
      <formula>#REF!</formula>
    </cfRule>
  </conditionalFormatting>
  <conditionalFormatting sqref="G259:G266">
    <cfRule type="cellIs" dxfId="0" priority="44" operator="greaterThan">
      <formula>#REF!</formula>
    </cfRule>
  </conditionalFormatting>
  <conditionalFormatting sqref="G271:G272">
    <cfRule type="cellIs" dxfId="0" priority="15" operator="greaterThan">
      <formula>#REF!</formula>
    </cfRule>
  </conditionalFormatting>
  <conditionalFormatting sqref="G291:G298">
    <cfRule type="cellIs" dxfId="0" priority="42" operator="greaterThan">
      <formula>#REF!</formula>
    </cfRule>
  </conditionalFormatting>
  <conditionalFormatting sqref="G299:G320">
    <cfRule type="cellIs" dxfId="0" priority="41" operator="greaterThan">
      <formula>#REF!</formula>
    </cfRule>
  </conditionalFormatting>
  <conditionalFormatting sqref="G321:G328">
    <cfRule type="cellIs" dxfId="0" priority="40" operator="greaterThan">
      <formula>#REF!</formula>
    </cfRule>
  </conditionalFormatting>
  <conditionalFormatting sqref="G329:G350">
    <cfRule type="cellIs" dxfId="0" priority="39" operator="greaterThan">
      <formula>#REF!</formula>
    </cfRule>
  </conditionalFormatting>
  <conditionalFormatting sqref="G5:G6 G9:G10 G13:G16">
    <cfRule type="cellIs" dxfId="0" priority="56" operator="greaterThan">
      <formula>#REF!</formula>
    </cfRule>
  </conditionalFormatting>
  <conditionalFormatting sqref="G51:G68 G71:G72 G75:G76">
    <cfRule type="cellIs" dxfId="0" priority="53" operator="greaterThan">
      <formula>#REF!</formula>
    </cfRule>
  </conditionalFormatting>
  <conditionalFormatting sqref="G77:G82 G89:G90">
    <cfRule type="cellIs" dxfId="0" priority="52" operator="greaterThan">
      <formula>#REF!</formula>
    </cfRule>
  </conditionalFormatting>
  <conditionalFormatting sqref="G121:G126 G133:G134 G137:G138 G177:G178 G165:G172 G161:G162">
    <cfRule type="cellIs" dxfId="0" priority="49" operator="greaterThan">
      <formula>#REF!</formula>
    </cfRule>
  </conditionalFormatting>
  <conditionalFormatting sqref="G187:G200 G207:G212 G203:G204">
    <cfRule type="cellIs" dxfId="0" priority="47" operator="greaterThan">
      <formula>#REF!</formula>
    </cfRule>
  </conditionalFormatting>
  <conditionalFormatting sqref="G213:G214 G229:G230 G223:G224 G217:G218">
    <cfRule type="cellIs" dxfId="0" priority="46" operator="greaterThan">
      <formula>#REF!</formula>
    </cfRule>
  </conditionalFormatting>
  <conditionalFormatting sqref="G233:G248 G257:G258 G251:G254">
    <cfRule type="cellIs" dxfId="0" priority="45" operator="greaterThan">
      <formula>#REF!</formula>
    </cfRule>
  </conditionalFormatting>
  <conditionalFormatting sqref="G267:G270 G273:G290">
    <cfRule type="cellIs" dxfId="0" priority="43" operator="greaterThan">
      <formula>#REF!</formula>
    </cfRule>
  </conditionalFormatting>
  <hyperlinks>
    <hyperlink ref="A1:I1" location="总汇!A1" display="钢丝螺套及配套工具库存明细"/>
  </hyperlink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24"/>
  <sheetViews>
    <sheetView workbookViewId="0">
      <pane xSplit="9" ySplit="4" topLeftCell="AI123" activePane="bottomRight" state="frozen"/>
      <selection/>
      <selection pane="topRight"/>
      <selection pane="bottomLeft"/>
      <selection pane="bottomRight" activeCell="AK129" sqref="AK129"/>
    </sheetView>
  </sheetViews>
  <sheetFormatPr defaultColWidth="9" defaultRowHeight="18.75"/>
  <cols>
    <col min="1" max="1" width="5" style="1" customWidth="1"/>
    <col min="2" max="2" width="9.75" style="1" customWidth="1"/>
    <col min="3" max="3" width="34.87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972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973</v>
      </c>
      <c r="C5" s="35" t="s">
        <v>974</v>
      </c>
      <c r="D5" s="47" t="s">
        <v>44</v>
      </c>
      <c r="E5" s="37">
        <v>1100</v>
      </c>
      <c r="F5" s="48" t="s">
        <v>45</v>
      </c>
      <c r="G5" s="39">
        <f>E5+I5-I6</f>
        <v>620</v>
      </c>
      <c r="H5" s="40" t="s">
        <v>46</v>
      </c>
      <c r="I5" s="40">
        <f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>SUM(J6:AO6)</f>
        <v>480</v>
      </c>
      <c r="J6" s="65"/>
      <c r="K6" s="65"/>
      <c r="L6" s="65"/>
      <c r="M6" s="65"/>
      <c r="N6" s="65">
        <v>480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973</v>
      </c>
      <c r="C7" s="35" t="s">
        <v>975</v>
      </c>
      <c r="D7" s="47" t="s">
        <v>44</v>
      </c>
      <c r="E7" s="37">
        <v>4389</v>
      </c>
      <c r="F7" s="48" t="s">
        <v>45</v>
      </c>
      <c r="G7" s="39">
        <f t="shared" ref="G7:G11" si="0">E7+I7-I8</f>
        <v>3909</v>
      </c>
      <c r="H7" s="40" t="s">
        <v>46</v>
      </c>
      <c r="I7" s="40">
        <f t="shared" ref="I7:I27" si="1">SUM(J7:AO7)</f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480</v>
      </c>
      <c r="J8" s="65"/>
      <c r="K8" s="65"/>
      <c r="L8" s="65"/>
      <c r="M8" s="65"/>
      <c r="N8" s="65">
        <v>480</v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973</v>
      </c>
      <c r="C9" s="35" t="s">
        <v>976</v>
      </c>
      <c r="D9" s="47" t="s">
        <v>44</v>
      </c>
      <c r="E9" s="37">
        <v>917</v>
      </c>
      <c r="F9" s="48" t="s">
        <v>45</v>
      </c>
      <c r="G9" s="39">
        <f t="shared" si="0"/>
        <v>917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9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973</v>
      </c>
      <c r="C11" s="35" t="s">
        <v>977</v>
      </c>
      <c r="D11" s="47" t="s">
        <v>44</v>
      </c>
      <c r="E11" s="37">
        <v>2315</v>
      </c>
      <c r="F11" s="48" t="s">
        <v>45</v>
      </c>
      <c r="G11" s="39">
        <f t="shared" si="0"/>
        <v>1835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480</v>
      </c>
      <c r="J12" s="65"/>
      <c r="K12" s="65"/>
      <c r="L12" s="65"/>
      <c r="M12" s="65"/>
      <c r="N12" s="65">
        <v>480</v>
      </c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4</v>
      </c>
      <c r="B13" s="32" t="s">
        <v>973</v>
      </c>
      <c r="C13" s="35" t="s">
        <v>978</v>
      </c>
      <c r="D13" s="47" t="s">
        <v>44</v>
      </c>
      <c r="E13" s="37">
        <v>430</v>
      </c>
      <c r="F13" s="48" t="s">
        <v>45</v>
      </c>
      <c r="G13" s="39">
        <f>E13+I13-I14</f>
        <v>190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240</v>
      </c>
      <c r="J14" s="65"/>
      <c r="K14" s="65"/>
      <c r="L14" s="65"/>
      <c r="M14" s="65"/>
      <c r="N14" s="65">
        <v>240</v>
      </c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4</v>
      </c>
      <c r="B15" s="32" t="s">
        <v>973</v>
      </c>
      <c r="C15" s="35" t="s">
        <v>979</v>
      </c>
      <c r="D15" s="47" t="s">
        <v>44</v>
      </c>
      <c r="E15" s="37">
        <v>400</v>
      </c>
      <c r="F15" s="48" t="s">
        <v>45</v>
      </c>
      <c r="G15" s="39">
        <f>E15+I15-I16</f>
        <v>160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240</v>
      </c>
      <c r="J16" s="65"/>
      <c r="K16" s="65"/>
      <c r="L16" s="65"/>
      <c r="M16" s="65"/>
      <c r="N16" s="65">
        <v>240</v>
      </c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5</v>
      </c>
      <c r="B17" s="32" t="s">
        <v>973</v>
      </c>
      <c r="C17" s="35" t="s">
        <v>980</v>
      </c>
      <c r="D17" s="47" t="s">
        <v>351</v>
      </c>
      <c r="E17" s="37">
        <v>980</v>
      </c>
      <c r="F17" s="48" t="s">
        <v>45</v>
      </c>
      <c r="G17" s="39">
        <f>E17+I17-I18</f>
        <v>980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6</v>
      </c>
      <c r="B19" s="32" t="s">
        <v>973</v>
      </c>
      <c r="C19" s="35" t="s">
        <v>981</v>
      </c>
      <c r="D19" s="47" t="s">
        <v>351</v>
      </c>
      <c r="E19" s="37">
        <v>40</v>
      </c>
      <c r="F19" s="48" t="s">
        <v>45</v>
      </c>
      <c r="G19" s="39">
        <f>E19+I19-I20</f>
        <v>40</v>
      </c>
      <c r="H19" s="40" t="s">
        <v>46</v>
      </c>
      <c r="I19" s="40">
        <f t="shared" si="1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7</v>
      </c>
      <c r="B21" s="32" t="s">
        <v>973</v>
      </c>
      <c r="C21" s="35" t="s">
        <v>982</v>
      </c>
      <c r="D21" s="47" t="s">
        <v>44</v>
      </c>
      <c r="E21" s="37">
        <v>1390</v>
      </c>
      <c r="F21" s="48" t="s">
        <v>45</v>
      </c>
      <c r="G21" s="39">
        <f t="shared" ref="G21:G25" si="2">E21+I21-I22</f>
        <v>1150</v>
      </c>
      <c r="H21" s="40" t="s">
        <v>46</v>
      </c>
      <c r="I21" s="40">
        <f t="shared" si="1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240</v>
      </c>
      <c r="J22" s="65"/>
      <c r="K22" s="65"/>
      <c r="L22" s="65"/>
      <c r="M22" s="65"/>
      <c r="N22" s="65">
        <v>240</v>
      </c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8</v>
      </c>
      <c r="B23" s="32" t="s">
        <v>973</v>
      </c>
      <c r="C23" s="35" t="s">
        <v>983</v>
      </c>
      <c r="D23" s="47" t="s">
        <v>44</v>
      </c>
      <c r="E23" s="37">
        <v>1440</v>
      </c>
      <c r="F23" s="48" t="s">
        <v>45</v>
      </c>
      <c r="G23" s="39">
        <f t="shared" si="2"/>
        <v>720</v>
      </c>
      <c r="H23" s="40" t="s">
        <v>46</v>
      </c>
      <c r="I23" s="40">
        <f t="shared" si="1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720</v>
      </c>
      <c r="J24" s="65"/>
      <c r="K24" s="65"/>
      <c r="L24" s="65"/>
      <c r="M24" s="65"/>
      <c r="N24" s="65">
        <f>480+240</f>
        <v>720</v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9</v>
      </c>
      <c r="B25" s="32" t="s">
        <v>973</v>
      </c>
      <c r="C25" s="35" t="s">
        <v>984</v>
      </c>
      <c r="D25" s="47" t="s">
        <v>44</v>
      </c>
      <c r="E25" s="37">
        <v>510</v>
      </c>
      <c r="F25" s="48" t="s">
        <v>45</v>
      </c>
      <c r="G25" s="39">
        <f t="shared" si="2"/>
        <v>510</v>
      </c>
      <c r="H25" s="40" t="s">
        <v>46</v>
      </c>
      <c r="I25" s="40">
        <f t="shared" si="1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10</v>
      </c>
      <c r="B27" s="32" t="s">
        <v>973</v>
      </c>
      <c r="C27" s="35" t="s">
        <v>985</v>
      </c>
      <c r="D27" s="47" t="s">
        <v>44</v>
      </c>
      <c r="E27" s="37">
        <v>21</v>
      </c>
      <c r="F27" s="48" t="s">
        <v>45</v>
      </c>
      <c r="G27" s="39">
        <f>E27+I27-I28</f>
        <v>21</v>
      </c>
      <c r="H27" s="40" t="s">
        <v>46</v>
      </c>
      <c r="I27" s="40">
        <f t="shared" si="1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ref="I28:I34" si="3">SUM(J28:AO28)</f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11</v>
      </c>
      <c r="B29" s="32" t="s">
        <v>973</v>
      </c>
      <c r="C29" s="35" t="s">
        <v>986</v>
      </c>
      <c r="D29" s="47" t="s">
        <v>44</v>
      </c>
      <c r="E29" s="37">
        <v>890</v>
      </c>
      <c r="F29" s="48" t="s">
        <v>45</v>
      </c>
      <c r="G29" s="39">
        <f t="shared" ref="G29:G33" si="4">E29+I29-I30</f>
        <v>890</v>
      </c>
      <c r="H29" s="40" t="s">
        <v>46</v>
      </c>
      <c r="I29" s="40">
        <f t="shared" si="3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3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12</v>
      </c>
      <c r="B31" s="32" t="s">
        <v>973</v>
      </c>
      <c r="C31" s="35" t="s">
        <v>987</v>
      </c>
      <c r="D31" s="47" t="s">
        <v>44</v>
      </c>
      <c r="E31" s="37">
        <v>1475</v>
      </c>
      <c r="F31" s="48" t="s">
        <v>45</v>
      </c>
      <c r="G31" s="39">
        <f t="shared" si="4"/>
        <v>635</v>
      </c>
      <c r="H31" s="40" t="s">
        <v>46</v>
      </c>
      <c r="I31" s="40">
        <f t="shared" si="3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3"/>
        <v>840</v>
      </c>
      <c r="J32" s="65"/>
      <c r="K32" s="65"/>
      <c r="L32" s="65"/>
      <c r="M32" s="65"/>
      <c r="N32" s="65">
        <f>600+240</f>
        <v>840</v>
      </c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13</v>
      </c>
      <c r="B33" s="32" t="s">
        <v>973</v>
      </c>
      <c r="C33" s="35" t="s">
        <v>988</v>
      </c>
      <c r="D33" s="47" t="s">
        <v>44</v>
      </c>
      <c r="E33" s="37">
        <v>605</v>
      </c>
      <c r="F33" s="48" t="s">
        <v>45</v>
      </c>
      <c r="G33" s="39">
        <f t="shared" si="4"/>
        <v>305</v>
      </c>
      <c r="H33" s="40" t="s">
        <v>46</v>
      </c>
      <c r="I33" s="40">
        <f t="shared" si="3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3"/>
        <v>300</v>
      </c>
      <c r="J34" s="65"/>
      <c r="K34" s="65"/>
      <c r="L34" s="65"/>
      <c r="M34" s="65"/>
      <c r="N34" s="65">
        <v>300</v>
      </c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13</v>
      </c>
      <c r="B35" s="32" t="s">
        <v>973</v>
      </c>
      <c r="C35" s="35" t="s">
        <v>989</v>
      </c>
      <c r="D35" s="47" t="s">
        <v>44</v>
      </c>
      <c r="E35" s="37">
        <v>2015</v>
      </c>
      <c r="F35" s="48" t="s">
        <v>45</v>
      </c>
      <c r="G35" s="39">
        <f t="shared" ref="G35:G39" si="5">E35+I35-I36</f>
        <v>2015</v>
      </c>
      <c r="H35" s="40" t="s">
        <v>46</v>
      </c>
      <c r="I35" s="40">
        <f t="shared" ref="I35:I40" si="6">SUM(J35:AO35)</f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6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14</v>
      </c>
      <c r="B37" s="32" t="s">
        <v>973</v>
      </c>
      <c r="C37" s="35" t="s">
        <v>990</v>
      </c>
      <c r="D37" s="47" t="s">
        <v>44</v>
      </c>
      <c r="E37" s="37">
        <v>1153</v>
      </c>
      <c r="F37" s="48" t="s">
        <v>45</v>
      </c>
      <c r="G37" s="39">
        <f t="shared" si="5"/>
        <v>1153</v>
      </c>
      <c r="H37" s="40" t="s">
        <v>46</v>
      </c>
      <c r="I37" s="40">
        <f t="shared" si="6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6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20" customHeight="1" spans="1:41">
      <c r="A39" s="33">
        <v>15</v>
      </c>
      <c r="B39" s="32" t="s">
        <v>973</v>
      </c>
      <c r="C39" s="35" t="s">
        <v>991</v>
      </c>
      <c r="D39" s="47" t="s">
        <v>44</v>
      </c>
      <c r="E39" s="37">
        <v>1380</v>
      </c>
      <c r="F39" s="48" t="s">
        <v>45</v>
      </c>
      <c r="G39" s="39">
        <f t="shared" si="5"/>
        <v>780</v>
      </c>
      <c r="H39" s="40" t="s">
        <v>46</v>
      </c>
      <c r="I39" s="40">
        <f t="shared" si="6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6"/>
        <v>600</v>
      </c>
      <c r="J40" s="65"/>
      <c r="K40" s="65"/>
      <c r="L40" s="65"/>
      <c r="M40" s="65"/>
      <c r="N40" s="65">
        <v>600</v>
      </c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20" customHeight="1" spans="1:41">
      <c r="A41" s="33">
        <v>15</v>
      </c>
      <c r="B41" s="32" t="s">
        <v>973</v>
      </c>
      <c r="C41" s="35" t="s">
        <v>992</v>
      </c>
      <c r="D41" s="47" t="s">
        <v>44</v>
      </c>
      <c r="E41" s="37">
        <v>685</v>
      </c>
      <c r="F41" s="48" t="s">
        <v>45</v>
      </c>
      <c r="G41" s="39">
        <f>E41+I41-I42</f>
        <v>385</v>
      </c>
      <c r="H41" s="40" t="s">
        <v>46</v>
      </c>
      <c r="I41" s="40">
        <f t="shared" ref="I41:I49" si="7">SUM(J41:AO41)</f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300</v>
      </c>
      <c r="J42" s="65"/>
      <c r="K42" s="65"/>
      <c r="L42" s="65"/>
      <c r="M42" s="65"/>
      <c r="N42" s="65">
        <v>300</v>
      </c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3" customFormat="1" ht="20" customHeight="1" spans="1:41">
      <c r="A43" s="33">
        <v>15</v>
      </c>
      <c r="B43" s="32" t="s">
        <v>973</v>
      </c>
      <c r="C43" s="35" t="s">
        <v>993</v>
      </c>
      <c r="D43" s="47" t="s">
        <v>44</v>
      </c>
      <c r="E43" s="37">
        <v>175</v>
      </c>
      <c r="F43" s="48" t="s">
        <v>45</v>
      </c>
      <c r="G43" s="39">
        <f>E43+I43-I44</f>
        <v>175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3" customFormat="1" ht="18.95" customHeight="1" spans="1:41">
      <c r="A45" s="33">
        <v>16</v>
      </c>
      <c r="B45" s="32" t="s">
        <v>973</v>
      </c>
      <c r="C45" s="35" t="s">
        <v>994</v>
      </c>
      <c r="D45" s="47" t="s">
        <v>44</v>
      </c>
      <c r="E45" s="37">
        <v>1168</v>
      </c>
      <c r="F45" s="48" t="s">
        <v>45</v>
      </c>
      <c r="G45" s="39">
        <f>E45+I45-I46</f>
        <v>968</v>
      </c>
      <c r="H45" s="40" t="s">
        <v>46</v>
      </c>
      <c r="I45" s="40">
        <f t="shared" si="7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7"/>
        <v>200</v>
      </c>
      <c r="J46" s="65"/>
      <c r="K46" s="65"/>
      <c r="L46" s="65"/>
      <c r="M46" s="65"/>
      <c r="N46" s="65">
        <v>200</v>
      </c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3" customFormat="1" ht="18.95" customHeight="1" spans="1:41">
      <c r="A47" s="33">
        <v>17</v>
      </c>
      <c r="B47" s="32" t="s">
        <v>973</v>
      </c>
      <c r="C47" s="35" t="s">
        <v>995</v>
      </c>
      <c r="D47" s="47" t="s">
        <v>44</v>
      </c>
      <c r="E47" s="37">
        <v>44</v>
      </c>
      <c r="F47" s="48" t="s">
        <v>45</v>
      </c>
      <c r="G47" s="39">
        <f t="shared" ref="G47:G51" si="8">E47+I47-I48</f>
        <v>44</v>
      </c>
      <c r="H47" s="40" t="s">
        <v>46</v>
      </c>
      <c r="I47" s="40">
        <f t="shared" si="7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7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3" customFormat="1" ht="18.95" customHeight="1" spans="1:41">
      <c r="A49" s="33">
        <v>18</v>
      </c>
      <c r="B49" s="32" t="s">
        <v>973</v>
      </c>
      <c r="C49" s="35" t="s">
        <v>996</v>
      </c>
      <c r="D49" s="47" t="s">
        <v>44</v>
      </c>
      <c r="E49" s="37">
        <v>175</v>
      </c>
      <c r="F49" s="48" t="s">
        <v>45</v>
      </c>
      <c r="G49" s="39">
        <f t="shared" si="8"/>
        <v>75</v>
      </c>
      <c r="H49" s="40" t="s">
        <v>46</v>
      </c>
      <c r="I49" s="40">
        <f t="shared" si="7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ref="I50:I57" si="9">SUM(J50:AO50)</f>
        <v>100</v>
      </c>
      <c r="J50" s="65"/>
      <c r="K50" s="65"/>
      <c r="L50" s="65"/>
      <c r="M50" s="65"/>
      <c r="N50" s="65">
        <v>100</v>
      </c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3" customFormat="1" ht="18.95" customHeight="1" spans="1:41">
      <c r="A51" s="33">
        <v>18</v>
      </c>
      <c r="B51" s="32" t="s">
        <v>973</v>
      </c>
      <c r="C51" s="35" t="s">
        <v>997</v>
      </c>
      <c r="D51" s="47" t="s">
        <v>44</v>
      </c>
      <c r="E51" s="37">
        <v>540</v>
      </c>
      <c r="F51" s="48" t="s">
        <v>45</v>
      </c>
      <c r="G51" s="39">
        <f t="shared" si="8"/>
        <v>240</v>
      </c>
      <c r="H51" s="40" t="s">
        <v>46</v>
      </c>
      <c r="I51" s="40">
        <f t="shared" si="9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300</v>
      </c>
      <c r="J52" s="65"/>
      <c r="K52" s="65"/>
      <c r="L52" s="65"/>
      <c r="M52" s="65"/>
      <c r="N52" s="65">
        <v>300</v>
      </c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3" customFormat="1" ht="18.95" customHeight="1" spans="1:41">
      <c r="A53" s="33">
        <v>19</v>
      </c>
      <c r="B53" s="32" t="s">
        <v>973</v>
      </c>
      <c r="C53" s="35" t="s">
        <v>998</v>
      </c>
      <c r="D53" s="47" t="s">
        <v>44</v>
      </c>
      <c r="E53" s="37">
        <v>422</v>
      </c>
      <c r="F53" s="48" t="s">
        <v>45</v>
      </c>
      <c r="G53" s="39">
        <f>E53+I53-I54</f>
        <v>422</v>
      </c>
      <c r="H53" s="40" t="s">
        <v>46</v>
      </c>
      <c r="I53" s="40">
        <f t="shared" si="9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20</v>
      </c>
      <c r="B55" s="32" t="s">
        <v>973</v>
      </c>
      <c r="C55" s="35" t="s">
        <v>999</v>
      </c>
      <c r="D55" s="47" t="s">
        <v>44</v>
      </c>
      <c r="E55" s="37">
        <v>715</v>
      </c>
      <c r="F55" s="48" t="s">
        <v>45</v>
      </c>
      <c r="G55" s="39">
        <f>E55+I55-I56</f>
        <v>415</v>
      </c>
      <c r="H55" s="40" t="s">
        <v>46</v>
      </c>
      <c r="I55" s="40">
        <f t="shared" si="9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9"/>
        <v>300</v>
      </c>
      <c r="J56" s="65"/>
      <c r="K56" s="65"/>
      <c r="L56" s="65"/>
      <c r="M56" s="65"/>
      <c r="N56" s="65">
        <v>300</v>
      </c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21</v>
      </c>
      <c r="B57" s="32" t="s">
        <v>973</v>
      </c>
      <c r="C57" s="35" t="s">
        <v>1000</v>
      </c>
      <c r="D57" s="47" t="s">
        <v>44</v>
      </c>
      <c r="E57" s="37">
        <v>515</v>
      </c>
      <c r="F57" s="48" t="s">
        <v>45</v>
      </c>
      <c r="G57" s="39">
        <f>E57+I57-I58</f>
        <v>35</v>
      </c>
      <c r="H57" s="40" t="s">
        <v>46</v>
      </c>
      <c r="I57" s="40">
        <f t="shared" si="9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ref="I58:I64" si="10">SUM(J58:AO58)</f>
        <v>480</v>
      </c>
      <c r="J58" s="65"/>
      <c r="K58" s="65"/>
      <c r="L58" s="65"/>
      <c r="M58" s="65"/>
      <c r="N58" s="65">
        <v>480</v>
      </c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22</v>
      </c>
      <c r="B59" s="32" t="s">
        <v>973</v>
      </c>
      <c r="C59" s="35" t="s">
        <v>1001</v>
      </c>
      <c r="D59" s="47" t="s">
        <v>44</v>
      </c>
      <c r="E59" s="37">
        <v>500</v>
      </c>
      <c r="F59" s="48" t="s">
        <v>45</v>
      </c>
      <c r="G59" s="39">
        <f t="shared" ref="G59:G63" si="11">E59+I59-I60</f>
        <v>500</v>
      </c>
      <c r="H59" s="40" t="s">
        <v>46</v>
      </c>
      <c r="I59" s="40">
        <f t="shared" si="10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0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23</v>
      </c>
      <c r="B61" s="32" t="s">
        <v>973</v>
      </c>
      <c r="C61" s="35" t="s">
        <v>1002</v>
      </c>
      <c r="D61" s="47" t="s">
        <v>44</v>
      </c>
      <c r="E61" s="37">
        <v>43</v>
      </c>
      <c r="F61" s="48" t="s">
        <v>45</v>
      </c>
      <c r="G61" s="39">
        <f t="shared" si="11"/>
        <v>43</v>
      </c>
      <c r="H61" s="40" t="s">
        <v>46</v>
      </c>
      <c r="I61" s="40">
        <f t="shared" si="10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0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24</v>
      </c>
      <c r="B63" s="32" t="s">
        <v>973</v>
      </c>
      <c r="C63" s="35" t="s">
        <v>1003</v>
      </c>
      <c r="D63" s="47" t="s">
        <v>44</v>
      </c>
      <c r="E63" s="37">
        <v>340</v>
      </c>
      <c r="F63" s="48" t="s">
        <v>45</v>
      </c>
      <c r="G63" s="39">
        <f t="shared" si="11"/>
        <v>190</v>
      </c>
      <c r="H63" s="40" t="s">
        <v>46</v>
      </c>
      <c r="I63" s="40">
        <f t="shared" si="10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0"/>
        <v>150</v>
      </c>
      <c r="J64" s="65"/>
      <c r="K64" s="65"/>
      <c r="L64" s="65"/>
      <c r="M64" s="65"/>
      <c r="N64" s="65">
        <v>150</v>
      </c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24</v>
      </c>
      <c r="B65" s="32" t="s">
        <v>973</v>
      </c>
      <c r="C65" s="35" t="s">
        <v>1004</v>
      </c>
      <c r="D65" s="47" t="s">
        <v>44</v>
      </c>
      <c r="E65" s="37">
        <v>848</v>
      </c>
      <c r="F65" s="48" t="s">
        <v>45</v>
      </c>
      <c r="G65" s="39">
        <f t="shared" ref="G65:G69" si="12">E65+I65-I66</f>
        <v>98</v>
      </c>
      <c r="H65" s="40" t="s">
        <v>46</v>
      </c>
      <c r="I65" s="40">
        <f t="shared" ref="I65:I77" si="13">SUM(J65:AO65)</f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3"/>
        <v>750</v>
      </c>
      <c r="J66" s="65"/>
      <c r="K66" s="65"/>
      <c r="L66" s="65"/>
      <c r="M66" s="65"/>
      <c r="N66" s="65">
        <f>600+150</f>
        <v>750</v>
      </c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25</v>
      </c>
      <c r="B67" s="32" t="s">
        <v>973</v>
      </c>
      <c r="C67" s="35" t="s">
        <v>1005</v>
      </c>
      <c r="D67" s="47" t="s">
        <v>44</v>
      </c>
      <c r="E67" s="37">
        <v>28</v>
      </c>
      <c r="F67" s="48" t="s">
        <v>45</v>
      </c>
      <c r="G67" s="39">
        <f t="shared" si="12"/>
        <v>28</v>
      </c>
      <c r="H67" s="40" t="s">
        <v>46</v>
      </c>
      <c r="I67" s="40">
        <f t="shared" si="13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3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26</v>
      </c>
      <c r="B69" s="32" t="s">
        <v>973</v>
      </c>
      <c r="C69" s="35" t="s">
        <v>1006</v>
      </c>
      <c r="D69" s="47" t="s">
        <v>44</v>
      </c>
      <c r="E69" s="37">
        <v>99</v>
      </c>
      <c r="F69" s="48" t="s">
        <v>45</v>
      </c>
      <c r="G69" s="39">
        <f t="shared" si="12"/>
        <v>99</v>
      </c>
      <c r="H69" s="40" t="s">
        <v>46</v>
      </c>
      <c r="I69" s="40">
        <f t="shared" si="13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3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27</v>
      </c>
      <c r="B71" s="32" t="s">
        <v>973</v>
      </c>
      <c r="C71" s="35" t="s">
        <v>1007</v>
      </c>
      <c r="D71" s="47" t="s">
        <v>44</v>
      </c>
      <c r="E71" s="37">
        <v>465</v>
      </c>
      <c r="F71" s="48" t="s">
        <v>45</v>
      </c>
      <c r="G71" s="39">
        <f>E71+I71-I72</f>
        <v>165</v>
      </c>
      <c r="H71" s="40" t="s">
        <v>46</v>
      </c>
      <c r="I71" s="40">
        <f t="shared" si="13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3"/>
        <v>300</v>
      </c>
      <c r="J72" s="65"/>
      <c r="K72" s="65"/>
      <c r="L72" s="65"/>
      <c r="M72" s="65"/>
      <c r="N72" s="65">
        <v>300</v>
      </c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27</v>
      </c>
      <c r="B73" s="32" t="s">
        <v>973</v>
      </c>
      <c r="C73" s="35" t="s">
        <v>1008</v>
      </c>
      <c r="D73" s="47" t="s">
        <v>44</v>
      </c>
      <c r="E73" s="37">
        <v>3415</v>
      </c>
      <c r="F73" s="48" t="s">
        <v>45</v>
      </c>
      <c r="G73" s="39">
        <f t="shared" ref="G73:G77" si="14">E73+I73-I74</f>
        <v>1915</v>
      </c>
      <c r="H73" s="40" t="s">
        <v>46</v>
      </c>
      <c r="I73" s="40">
        <f t="shared" si="13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3"/>
        <v>1500</v>
      </c>
      <c r="J74" s="65"/>
      <c r="K74" s="65"/>
      <c r="L74" s="65"/>
      <c r="M74" s="65"/>
      <c r="N74" s="65">
        <f>1200+300</f>
        <v>1500</v>
      </c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28</v>
      </c>
      <c r="B75" s="32" t="s">
        <v>973</v>
      </c>
      <c r="C75" s="35" t="s">
        <v>1009</v>
      </c>
      <c r="D75" s="47" t="s">
        <v>44</v>
      </c>
      <c r="E75" s="37">
        <v>829</v>
      </c>
      <c r="F75" s="48" t="s">
        <v>45</v>
      </c>
      <c r="G75" s="39">
        <f t="shared" si="14"/>
        <v>629</v>
      </c>
      <c r="H75" s="40" t="s">
        <v>46</v>
      </c>
      <c r="I75" s="40">
        <f t="shared" si="13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3"/>
        <v>200</v>
      </c>
      <c r="J76" s="65"/>
      <c r="K76" s="65"/>
      <c r="L76" s="65"/>
      <c r="M76" s="65"/>
      <c r="N76" s="65">
        <v>200</v>
      </c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29</v>
      </c>
      <c r="B77" s="32" t="s">
        <v>973</v>
      </c>
      <c r="C77" s="35" t="s">
        <v>1010</v>
      </c>
      <c r="D77" s="47" t="s">
        <v>44</v>
      </c>
      <c r="E77" s="37">
        <v>1130</v>
      </c>
      <c r="F77" s="48" t="s">
        <v>45</v>
      </c>
      <c r="G77" s="39">
        <f t="shared" si="14"/>
        <v>930</v>
      </c>
      <c r="H77" s="40" t="s">
        <v>46</v>
      </c>
      <c r="I77" s="40">
        <f t="shared" si="13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ref="I78:I91" si="15">SUM(J78:AO78)</f>
        <v>200</v>
      </c>
      <c r="J78" s="65"/>
      <c r="K78" s="65"/>
      <c r="L78" s="65"/>
      <c r="M78" s="65"/>
      <c r="N78" s="65">
        <v>200</v>
      </c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30</v>
      </c>
      <c r="B79" s="32" t="s">
        <v>973</v>
      </c>
      <c r="C79" s="35" t="s">
        <v>1011</v>
      </c>
      <c r="D79" s="47" t="s">
        <v>44</v>
      </c>
      <c r="E79" s="37">
        <v>245</v>
      </c>
      <c r="F79" s="48" t="s">
        <v>45</v>
      </c>
      <c r="G79" s="39">
        <f t="shared" ref="G79:G83" si="16">E79+I79-I80</f>
        <v>245</v>
      </c>
      <c r="H79" s="40" t="s">
        <v>46</v>
      </c>
      <c r="I79" s="40">
        <f t="shared" si="15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5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3" customFormat="1" ht="18.95" customHeight="1" spans="1:41">
      <c r="A81" s="33">
        <v>31</v>
      </c>
      <c r="B81" s="32" t="s">
        <v>973</v>
      </c>
      <c r="C81" s="35" t="s">
        <v>1012</v>
      </c>
      <c r="D81" s="47" t="s">
        <v>44</v>
      </c>
      <c r="E81" s="37">
        <v>724</v>
      </c>
      <c r="F81" s="48" t="s">
        <v>45</v>
      </c>
      <c r="G81" s="39">
        <f t="shared" si="16"/>
        <v>124</v>
      </c>
      <c r="H81" s="40" t="s">
        <v>46</v>
      </c>
      <c r="I81" s="40">
        <f t="shared" si="15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5"/>
        <v>600</v>
      </c>
      <c r="J82" s="65"/>
      <c r="K82" s="65"/>
      <c r="L82" s="65"/>
      <c r="M82" s="65"/>
      <c r="N82" s="65">
        <v>600</v>
      </c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3" customFormat="1" ht="18.95" customHeight="1" spans="1:41">
      <c r="A83" s="33">
        <v>32</v>
      </c>
      <c r="B83" s="32" t="s">
        <v>973</v>
      </c>
      <c r="C83" s="35" t="s">
        <v>1013</v>
      </c>
      <c r="D83" s="47" t="s">
        <v>44</v>
      </c>
      <c r="E83" s="37">
        <v>1150</v>
      </c>
      <c r="F83" s="48" t="s">
        <v>45</v>
      </c>
      <c r="G83" s="39">
        <f t="shared" si="16"/>
        <v>850</v>
      </c>
      <c r="H83" s="40" t="s">
        <v>46</v>
      </c>
      <c r="I83" s="40">
        <f t="shared" si="15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5"/>
        <v>300</v>
      </c>
      <c r="J84" s="65"/>
      <c r="K84" s="65"/>
      <c r="L84" s="65"/>
      <c r="M84" s="65"/>
      <c r="N84" s="65">
        <v>300</v>
      </c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3" customFormat="1" ht="18.95" customHeight="1" spans="1:41">
      <c r="A85" s="33">
        <v>32</v>
      </c>
      <c r="B85" s="32" t="s">
        <v>973</v>
      </c>
      <c r="C85" s="35" t="s">
        <v>1014</v>
      </c>
      <c r="D85" s="47" t="s">
        <v>44</v>
      </c>
      <c r="E85" s="37">
        <v>1025</v>
      </c>
      <c r="F85" s="48" t="s">
        <v>45</v>
      </c>
      <c r="G85" s="39">
        <f>E85+I85-I86</f>
        <v>725</v>
      </c>
      <c r="H85" s="40" t="s">
        <v>46</v>
      </c>
      <c r="I85" s="40">
        <f t="shared" si="15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5"/>
        <v>300</v>
      </c>
      <c r="J86" s="65"/>
      <c r="K86" s="65"/>
      <c r="L86" s="65"/>
      <c r="M86" s="65"/>
      <c r="N86" s="65">
        <v>300</v>
      </c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32</v>
      </c>
      <c r="B87" s="32" t="s">
        <v>973</v>
      </c>
      <c r="C87" s="35" t="s">
        <v>1015</v>
      </c>
      <c r="D87" s="47" t="s">
        <v>44</v>
      </c>
      <c r="E87" s="37">
        <v>1055</v>
      </c>
      <c r="F87" s="48" t="s">
        <v>45</v>
      </c>
      <c r="G87" s="39">
        <f>E87+I87-I88</f>
        <v>515</v>
      </c>
      <c r="H87" s="40" t="s">
        <v>46</v>
      </c>
      <c r="I87" s="40">
        <f t="shared" si="15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5"/>
        <v>540</v>
      </c>
      <c r="J88" s="65"/>
      <c r="K88" s="65"/>
      <c r="L88" s="65"/>
      <c r="M88" s="65"/>
      <c r="N88" s="65">
        <f>300+240</f>
        <v>540</v>
      </c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32</v>
      </c>
      <c r="B89" s="32" t="s">
        <v>973</v>
      </c>
      <c r="C89" s="35" t="s">
        <v>1016</v>
      </c>
      <c r="D89" s="47" t="s">
        <v>44</v>
      </c>
      <c r="E89" s="37">
        <v>2550</v>
      </c>
      <c r="F89" s="48" t="s">
        <v>45</v>
      </c>
      <c r="G89" s="39">
        <f>E89+I89-I90</f>
        <v>2550</v>
      </c>
      <c r="H89" s="40" t="s">
        <v>46</v>
      </c>
      <c r="I89" s="40">
        <f t="shared" si="15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5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33</v>
      </c>
      <c r="B91" s="32" t="s">
        <v>973</v>
      </c>
      <c r="C91" s="35" t="s">
        <v>1016</v>
      </c>
      <c r="D91" s="47" t="s">
        <v>48</v>
      </c>
      <c r="E91" s="37">
        <v>325</v>
      </c>
      <c r="F91" s="48" t="s">
        <v>45</v>
      </c>
      <c r="G91" s="39">
        <f>E91+I91-I92</f>
        <v>325</v>
      </c>
      <c r="H91" s="40" t="s">
        <v>46</v>
      </c>
      <c r="I91" s="40">
        <f t="shared" si="15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ref="I92:I98" si="17">SUM(J92:AO92)</f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34</v>
      </c>
      <c r="B93" s="32" t="s">
        <v>973</v>
      </c>
      <c r="C93" s="35" t="s">
        <v>1017</v>
      </c>
      <c r="D93" s="47" t="s">
        <v>44</v>
      </c>
      <c r="E93" s="37">
        <v>623</v>
      </c>
      <c r="F93" s="48" t="s">
        <v>45</v>
      </c>
      <c r="G93" s="39">
        <f t="shared" ref="G93:G97" si="18">E93+I93-I94</f>
        <v>323</v>
      </c>
      <c r="H93" s="40" t="s">
        <v>46</v>
      </c>
      <c r="I93" s="40">
        <f t="shared" si="17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7"/>
        <v>300</v>
      </c>
      <c r="J94" s="65"/>
      <c r="K94" s="65"/>
      <c r="L94" s="65"/>
      <c r="M94" s="65"/>
      <c r="N94" s="65">
        <v>300</v>
      </c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35</v>
      </c>
      <c r="B95" s="32" t="s">
        <v>973</v>
      </c>
      <c r="C95" s="35" t="s">
        <v>1018</v>
      </c>
      <c r="D95" s="47" t="s">
        <v>44</v>
      </c>
      <c r="E95" s="37">
        <v>690</v>
      </c>
      <c r="F95" s="48" t="s">
        <v>45</v>
      </c>
      <c r="G95" s="39">
        <f t="shared" si="18"/>
        <v>690</v>
      </c>
      <c r="H95" s="40" t="s">
        <v>46</v>
      </c>
      <c r="I95" s="40">
        <f t="shared" si="17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7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35</v>
      </c>
      <c r="B97" s="32" t="s">
        <v>973</v>
      </c>
      <c r="C97" s="35" t="s">
        <v>1019</v>
      </c>
      <c r="D97" s="47" t="s">
        <v>44</v>
      </c>
      <c r="E97" s="37">
        <v>390</v>
      </c>
      <c r="F97" s="48" t="s">
        <v>45</v>
      </c>
      <c r="G97" s="39">
        <f t="shared" si="18"/>
        <v>90</v>
      </c>
      <c r="H97" s="40" t="s">
        <v>46</v>
      </c>
      <c r="I97" s="40">
        <f t="shared" si="17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7"/>
        <v>300</v>
      </c>
      <c r="J98" s="65"/>
      <c r="K98" s="65"/>
      <c r="L98" s="65"/>
      <c r="M98" s="65"/>
      <c r="N98" s="65">
        <v>300</v>
      </c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36</v>
      </c>
      <c r="B99" s="32" t="s">
        <v>973</v>
      </c>
      <c r="C99" s="35" t="s">
        <v>1020</v>
      </c>
      <c r="D99" s="47" t="s">
        <v>44</v>
      </c>
      <c r="E99" s="37">
        <v>1130</v>
      </c>
      <c r="F99" s="48" t="s">
        <v>45</v>
      </c>
      <c r="G99" s="39">
        <f t="shared" ref="G99:G103" si="19">E99+I99-I100</f>
        <v>1130</v>
      </c>
      <c r="H99" s="40" t="s">
        <v>46</v>
      </c>
      <c r="I99" s="40">
        <f t="shared" ref="I99:I104" si="20">SUM(J99:AO99)</f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20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3" customFormat="1" ht="18.95" customHeight="1" spans="1:41">
      <c r="A101" s="33">
        <v>36</v>
      </c>
      <c r="B101" s="32" t="s">
        <v>973</v>
      </c>
      <c r="C101" s="35" t="s">
        <v>1021</v>
      </c>
      <c r="D101" s="47" t="s">
        <v>44</v>
      </c>
      <c r="E101" s="37">
        <v>1190</v>
      </c>
      <c r="F101" s="48" t="s">
        <v>45</v>
      </c>
      <c r="G101" s="39">
        <f t="shared" si="19"/>
        <v>590</v>
      </c>
      <c r="H101" s="40" t="s">
        <v>46</v>
      </c>
      <c r="I101" s="40">
        <f t="shared" si="20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20"/>
        <v>600</v>
      </c>
      <c r="J102" s="65"/>
      <c r="K102" s="65"/>
      <c r="L102" s="65"/>
      <c r="M102" s="65"/>
      <c r="N102" s="65">
        <f>300+300</f>
        <v>600</v>
      </c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36</v>
      </c>
      <c r="B103" s="32" t="s">
        <v>973</v>
      </c>
      <c r="C103" s="35" t="s">
        <v>1022</v>
      </c>
      <c r="D103" s="47" t="s">
        <v>44</v>
      </c>
      <c r="E103" s="37">
        <v>715</v>
      </c>
      <c r="F103" s="48" t="s">
        <v>45</v>
      </c>
      <c r="G103" s="39">
        <f t="shared" si="19"/>
        <v>115</v>
      </c>
      <c r="H103" s="40" t="s">
        <v>46</v>
      </c>
      <c r="I103" s="40">
        <f t="shared" si="20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20"/>
        <v>600</v>
      </c>
      <c r="J104" s="65"/>
      <c r="K104" s="65"/>
      <c r="L104" s="65"/>
      <c r="M104" s="65"/>
      <c r="N104" s="65">
        <v>600</v>
      </c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37</v>
      </c>
      <c r="B105" s="32" t="s">
        <v>973</v>
      </c>
      <c r="C105" s="35" t="s">
        <v>1023</v>
      </c>
      <c r="D105" s="47" t="s">
        <v>44</v>
      </c>
      <c r="E105" s="37">
        <v>1190</v>
      </c>
      <c r="F105" s="48" t="s">
        <v>45</v>
      </c>
      <c r="G105" s="39">
        <f>E105+I105-I106</f>
        <v>290</v>
      </c>
      <c r="H105" s="40" t="s">
        <v>46</v>
      </c>
      <c r="I105" s="40">
        <f t="shared" ref="I105:I115" si="21">SUM(J105:AO105)</f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21"/>
        <v>900</v>
      </c>
      <c r="J106" s="65"/>
      <c r="K106" s="65"/>
      <c r="L106" s="65"/>
      <c r="M106" s="65"/>
      <c r="N106" s="65">
        <f>600+300</f>
        <v>900</v>
      </c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38</v>
      </c>
      <c r="B107" s="32" t="s">
        <v>973</v>
      </c>
      <c r="C107" s="35" t="s">
        <v>1024</v>
      </c>
      <c r="D107" s="47" t="s">
        <v>44</v>
      </c>
      <c r="E107" s="37">
        <v>944</v>
      </c>
      <c r="F107" s="48" t="s">
        <v>45</v>
      </c>
      <c r="G107" s="39">
        <f>E107+I107-I108</f>
        <v>644</v>
      </c>
      <c r="H107" s="40" t="s">
        <v>46</v>
      </c>
      <c r="I107" s="40">
        <f t="shared" si="21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21"/>
        <v>300</v>
      </c>
      <c r="J108" s="65"/>
      <c r="K108" s="65"/>
      <c r="L108" s="65"/>
      <c r="M108" s="65"/>
      <c r="N108" s="65">
        <v>300</v>
      </c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39</v>
      </c>
      <c r="B109" s="32" t="s">
        <v>973</v>
      </c>
      <c r="C109" s="35" t="s">
        <v>1025</v>
      </c>
      <c r="D109" s="47" t="s">
        <v>44</v>
      </c>
      <c r="E109" s="37">
        <v>1082</v>
      </c>
      <c r="F109" s="48" t="s">
        <v>45</v>
      </c>
      <c r="G109" s="39">
        <f>E109+I109-I110</f>
        <v>782</v>
      </c>
      <c r="H109" s="40" t="s">
        <v>46</v>
      </c>
      <c r="I109" s="40">
        <f t="shared" si="21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21"/>
        <v>300</v>
      </c>
      <c r="J110" s="65"/>
      <c r="K110" s="65"/>
      <c r="L110" s="65"/>
      <c r="M110" s="65"/>
      <c r="N110" s="65">
        <v>300</v>
      </c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40</v>
      </c>
      <c r="B111" s="32" t="s">
        <v>973</v>
      </c>
      <c r="C111" s="35" t="s">
        <v>1026</v>
      </c>
      <c r="D111" s="47" t="s">
        <v>44</v>
      </c>
      <c r="E111" s="37">
        <v>590</v>
      </c>
      <c r="F111" s="48" t="s">
        <v>45</v>
      </c>
      <c r="G111" s="39">
        <f>E111+I111-I112</f>
        <v>290</v>
      </c>
      <c r="H111" s="40" t="s">
        <v>46</v>
      </c>
      <c r="I111" s="40">
        <f t="shared" si="21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21"/>
        <v>300</v>
      </c>
      <c r="J112" s="65"/>
      <c r="K112" s="65"/>
      <c r="L112" s="65"/>
      <c r="M112" s="65"/>
      <c r="N112" s="65">
        <v>300</v>
      </c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40</v>
      </c>
      <c r="B113" s="32" t="s">
        <v>973</v>
      </c>
      <c r="C113" s="35" t="s">
        <v>1027</v>
      </c>
      <c r="D113" s="47" t="s">
        <v>44</v>
      </c>
      <c r="E113" s="37">
        <v>615</v>
      </c>
      <c r="F113" s="48" t="s">
        <v>45</v>
      </c>
      <c r="G113" s="39">
        <f>E113+I113-I114</f>
        <v>315</v>
      </c>
      <c r="H113" s="40" t="s">
        <v>46</v>
      </c>
      <c r="I113" s="40">
        <f t="shared" si="21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21"/>
        <v>300</v>
      </c>
      <c r="J114" s="65"/>
      <c r="K114" s="65"/>
      <c r="L114" s="65"/>
      <c r="M114" s="65"/>
      <c r="N114" s="65">
        <v>300</v>
      </c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40</v>
      </c>
      <c r="B115" s="32" t="s">
        <v>973</v>
      </c>
      <c r="C115" s="35" t="s">
        <v>1028</v>
      </c>
      <c r="D115" s="47" t="s">
        <v>44</v>
      </c>
      <c r="E115" s="37">
        <v>1235</v>
      </c>
      <c r="F115" s="48" t="s">
        <v>45</v>
      </c>
      <c r="G115" s="39">
        <f t="shared" ref="G115:G119" si="22">E115+I115-I116</f>
        <v>1085</v>
      </c>
      <c r="H115" s="40" t="s">
        <v>46</v>
      </c>
      <c r="I115" s="40">
        <f t="shared" si="21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ref="I116:I126" si="23">SUM(J116:AO116)</f>
        <v>150</v>
      </c>
      <c r="J116" s="65"/>
      <c r="K116" s="65"/>
      <c r="L116" s="65"/>
      <c r="M116" s="65"/>
      <c r="N116" s="65">
        <v>150</v>
      </c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41</v>
      </c>
      <c r="B117" s="32" t="s">
        <v>973</v>
      </c>
      <c r="C117" s="35" t="s">
        <v>1029</v>
      </c>
      <c r="D117" s="47" t="s">
        <v>44</v>
      </c>
      <c r="E117" s="37">
        <v>639</v>
      </c>
      <c r="F117" s="48" t="s">
        <v>45</v>
      </c>
      <c r="G117" s="39">
        <f t="shared" si="22"/>
        <v>339</v>
      </c>
      <c r="H117" s="40" t="s">
        <v>46</v>
      </c>
      <c r="I117" s="40">
        <f t="shared" si="23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23"/>
        <v>300</v>
      </c>
      <c r="J118" s="65"/>
      <c r="K118" s="65"/>
      <c r="L118" s="65"/>
      <c r="M118" s="65"/>
      <c r="N118" s="65">
        <v>300</v>
      </c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41</v>
      </c>
      <c r="B119" s="32" t="s">
        <v>973</v>
      </c>
      <c r="C119" s="35" t="s">
        <v>1030</v>
      </c>
      <c r="D119" s="47" t="s">
        <v>44</v>
      </c>
      <c r="E119" s="37">
        <v>620</v>
      </c>
      <c r="F119" s="48" t="s">
        <v>45</v>
      </c>
      <c r="G119" s="39">
        <f t="shared" si="22"/>
        <v>320</v>
      </c>
      <c r="H119" s="40" t="s">
        <v>46</v>
      </c>
      <c r="I119" s="40">
        <f t="shared" si="23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23"/>
        <v>300</v>
      </c>
      <c r="J120" s="65"/>
      <c r="K120" s="65"/>
      <c r="L120" s="65"/>
      <c r="M120" s="65"/>
      <c r="N120" s="65">
        <v>300</v>
      </c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42</v>
      </c>
      <c r="B121" s="32" t="s">
        <v>973</v>
      </c>
      <c r="C121" s="35" t="s">
        <v>1031</v>
      </c>
      <c r="D121" s="47" t="s">
        <v>44</v>
      </c>
      <c r="E121" s="37">
        <v>665</v>
      </c>
      <c r="F121" s="48" t="s">
        <v>45</v>
      </c>
      <c r="G121" s="39">
        <f>E121+I121-I122</f>
        <v>365</v>
      </c>
      <c r="H121" s="40" t="s">
        <v>46</v>
      </c>
      <c r="I121" s="40">
        <f t="shared" si="23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23"/>
        <v>300</v>
      </c>
      <c r="J122" s="65"/>
      <c r="K122" s="65"/>
      <c r="L122" s="65"/>
      <c r="M122" s="65"/>
      <c r="N122" s="65">
        <v>300</v>
      </c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42</v>
      </c>
      <c r="B123" s="32" t="s">
        <v>973</v>
      </c>
      <c r="C123" s="35" t="s">
        <v>1032</v>
      </c>
      <c r="D123" s="47" t="s">
        <v>44</v>
      </c>
      <c r="E123" s="37">
        <v>1010</v>
      </c>
      <c r="F123" s="48" t="s">
        <v>45</v>
      </c>
      <c r="G123" s="39">
        <f>E123+I123-I124</f>
        <v>470</v>
      </c>
      <c r="H123" s="40" t="s">
        <v>46</v>
      </c>
      <c r="I123" s="40">
        <f t="shared" si="23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23"/>
        <v>540</v>
      </c>
      <c r="J124" s="65"/>
      <c r="K124" s="65"/>
      <c r="L124" s="65"/>
      <c r="M124" s="65"/>
      <c r="N124" s="65">
        <f>300+240</f>
        <v>540</v>
      </c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42</v>
      </c>
      <c r="B125" s="32" t="s">
        <v>973</v>
      </c>
      <c r="C125" s="35" t="s">
        <v>1033</v>
      </c>
      <c r="D125" s="47" t="s">
        <v>44</v>
      </c>
      <c r="E125" s="37">
        <v>15</v>
      </c>
      <c r="F125" s="48" t="s">
        <v>45</v>
      </c>
      <c r="G125" s="39">
        <f>E125+I125-I126</f>
        <v>15</v>
      </c>
      <c r="H125" s="40" t="s">
        <v>46</v>
      </c>
      <c r="I125" s="40">
        <f t="shared" si="23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3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43</v>
      </c>
      <c r="B127" s="32" t="s">
        <v>973</v>
      </c>
      <c r="C127" s="35" t="s">
        <v>1034</v>
      </c>
      <c r="D127" s="47" t="s">
        <v>48</v>
      </c>
      <c r="E127" s="37">
        <v>22611</v>
      </c>
      <c r="F127" s="48" t="s">
        <v>45</v>
      </c>
      <c r="G127" s="39">
        <f>E127+I127-I128</f>
        <v>22461</v>
      </c>
      <c r="H127" s="40" t="s">
        <v>46</v>
      </c>
      <c r="I127" s="40">
        <f t="shared" ref="I127:I135" si="24">SUM(J127:AO127)</f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4"/>
        <v>150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v>150</v>
      </c>
      <c r="AL128" s="65"/>
      <c r="AM128" s="65"/>
      <c r="AN128" s="65"/>
      <c r="AO128" s="65"/>
    </row>
    <row r="129" s="91" customFormat="1" ht="18.95" customHeight="1" spans="1:44">
      <c r="A129" s="33">
        <v>44</v>
      </c>
      <c r="B129" s="32" t="s">
        <v>973</v>
      </c>
      <c r="C129" s="35" t="s">
        <v>1035</v>
      </c>
      <c r="D129" s="47" t="s">
        <v>44</v>
      </c>
      <c r="E129" s="37">
        <v>360</v>
      </c>
      <c r="F129" s="48" t="s">
        <v>45</v>
      </c>
      <c r="G129" s="39">
        <f>E129+I129-I130</f>
        <v>360</v>
      </c>
      <c r="H129" s="40" t="s">
        <v>46</v>
      </c>
      <c r="I129" s="40">
        <f t="shared" si="24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4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45</v>
      </c>
      <c r="B131" s="32" t="s">
        <v>973</v>
      </c>
      <c r="C131" s="35" t="s">
        <v>1036</v>
      </c>
      <c r="D131" s="47" t="s">
        <v>44</v>
      </c>
      <c r="E131" s="37">
        <v>44</v>
      </c>
      <c r="F131" s="48" t="s">
        <v>45</v>
      </c>
      <c r="G131" s="39">
        <f t="shared" ref="G131:G135" si="25">E131+I131-I132</f>
        <v>44</v>
      </c>
      <c r="H131" s="40" t="s">
        <v>46</v>
      </c>
      <c r="I131" s="40">
        <f t="shared" si="24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4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46</v>
      </c>
      <c r="B133" s="32" t="s">
        <v>973</v>
      </c>
      <c r="C133" s="35" t="s">
        <v>1037</v>
      </c>
      <c r="D133" s="47" t="s">
        <v>44</v>
      </c>
      <c r="E133" s="37">
        <v>2470</v>
      </c>
      <c r="F133" s="48" t="s">
        <v>45</v>
      </c>
      <c r="G133" s="39">
        <f t="shared" si="25"/>
        <v>1870</v>
      </c>
      <c r="H133" s="40" t="s">
        <v>46</v>
      </c>
      <c r="I133" s="40">
        <f t="shared" si="24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4"/>
        <v>600</v>
      </c>
      <c r="J134" s="65"/>
      <c r="K134" s="65"/>
      <c r="L134" s="65"/>
      <c r="M134" s="65"/>
      <c r="N134" s="65">
        <v>600</v>
      </c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47</v>
      </c>
      <c r="B135" s="32" t="s">
        <v>973</v>
      </c>
      <c r="C135" s="35" t="s">
        <v>1038</v>
      </c>
      <c r="D135" s="47" t="s">
        <v>44</v>
      </c>
      <c r="E135" s="37">
        <v>1603</v>
      </c>
      <c r="F135" s="48" t="s">
        <v>45</v>
      </c>
      <c r="G135" s="39">
        <f t="shared" si="25"/>
        <v>1303</v>
      </c>
      <c r="H135" s="40" t="s">
        <v>46</v>
      </c>
      <c r="I135" s="40">
        <f t="shared" si="2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ref="I136:I151" si="26">SUM(J136:AO136)</f>
        <v>300</v>
      </c>
      <c r="J136" s="65"/>
      <c r="K136" s="65"/>
      <c r="L136" s="65"/>
      <c r="M136" s="65"/>
      <c r="N136" s="65">
        <v>300</v>
      </c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48</v>
      </c>
      <c r="B137" s="32" t="s">
        <v>973</v>
      </c>
      <c r="C137" s="35" t="s">
        <v>1039</v>
      </c>
      <c r="D137" s="47" t="s">
        <v>44</v>
      </c>
      <c r="E137" s="37">
        <v>3080</v>
      </c>
      <c r="F137" s="48" t="s">
        <v>45</v>
      </c>
      <c r="G137" s="39">
        <f t="shared" ref="G137:G141" si="27">E137+I137-I138</f>
        <v>2780</v>
      </c>
      <c r="H137" s="40" t="s">
        <v>46</v>
      </c>
      <c r="I137" s="40">
        <f t="shared" si="26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6"/>
        <v>300</v>
      </c>
      <c r="J138" s="65"/>
      <c r="K138" s="65"/>
      <c r="L138" s="65"/>
      <c r="M138" s="65"/>
      <c r="N138" s="65">
        <v>300</v>
      </c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3" customFormat="1" ht="18.95" customHeight="1" spans="1:41">
      <c r="A139" s="33">
        <v>49</v>
      </c>
      <c r="B139" s="32" t="s">
        <v>973</v>
      </c>
      <c r="C139" s="35" t="s">
        <v>1040</v>
      </c>
      <c r="D139" s="47" t="s">
        <v>44</v>
      </c>
      <c r="E139" s="37">
        <v>361</v>
      </c>
      <c r="F139" s="48" t="s">
        <v>45</v>
      </c>
      <c r="G139" s="39">
        <f t="shared" si="27"/>
        <v>361</v>
      </c>
      <c r="H139" s="40" t="s">
        <v>46</v>
      </c>
      <c r="I139" s="40">
        <f t="shared" si="26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3" customFormat="1" ht="18.95" customHeight="1" spans="1:41">
      <c r="A141" s="33">
        <v>49</v>
      </c>
      <c r="B141" s="32" t="s">
        <v>973</v>
      </c>
      <c r="C141" s="35" t="s">
        <v>1041</v>
      </c>
      <c r="D141" s="47" t="s">
        <v>44</v>
      </c>
      <c r="E141" s="37">
        <v>520</v>
      </c>
      <c r="F141" s="48" t="s">
        <v>45</v>
      </c>
      <c r="G141" s="39">
        <f t="shared" si="27"/>
        <v>220</v>
      </c>
      <c r="H141" s="40" t="s">
        <v>46</v>
      </c>
      <c r="I141" s="40">
        <f t="shared" si="2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6"/>
        <v>300</v>
      </c>
      <c r="J142" s="65"/>
      <c r="K142" s="65"/>
      <c r="L142" s="65"/>
      <c r="M142" s="65"/>
      <c r="N142" s="65">
        <v>300</v>
      </c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3" customFormat="1" ht="18.95" customHeight="1" spans="1:41">
      <c r="A143" s="33">
        <v>49</v>
      </c>
      <c r="B143" s="32" t="s">
        <v>973</v>
      </c>
      <c r="C143" s="35" t="s">
        <v>1042</v>
      </c>
      <c r="D143" s="47" t="s">
        <v>44</v>
      </c>
      <c r="E143" s="37">
        <v>385</v>
      </c>
      <c r="F143" s="48" t="s">
        <v>45</v>
      </c>
      <c r="G143" s="39">
        <f t="shared" ref="G143:G147" si="28">E143+I143-I144</f>
        <v>85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6"/>
        <v>300</v>
      </c>
      <c r="J144" s="65"/>
      <c r="K144" s="65"/>
      <c r="L144" s="65"/>
      <c r="M144" s="65"/>
      <c r="N144" s="65">
        <v>300</v>
      </c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3" customFormat="1" ht="18.95" customHeight="1" spans="1:41">
      <c r="A145" s="33">
        <v>50</v>
      </c>
      <c r="B145" s="32" t="s">
        <v>973</v>
      </c>
      <c r="C145" s="35" t="s">
        <v>1043</v>
      </c>
      <c r="D145" s="47" t="s">
        <v>44</v>
      </c>
      <c r="E145" s="37">
        <v>141</v>
      </c>
      <c r="F145" s="48" t="s">
        <v>45</v>
      </c>
      <c r="G145" s="39">
        <f t="shared" si="28"/>
        <v>141</v>
      </c>
      <c r="H145" s="40" t="s">
        <v>46</v>
      </c>
      <c r="I145" s="40">
        <f t="shared" si="2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3" customFormat="1" ht="18.95" customHeight="1" spans="1:41">
      <c r="A147" s="33">
        <v>50</v>
      </c>
      <c r="B147" s="32" t="s">
        <v>973</v>
      </c>
      <c r="C147" s="35" t="s">
        <v>1044</v>
      </c>
      <c r="D147" s="47" t="s">
        <v>44</v>
      </c>
      <c r="E147" s="37">
        <v>310</v>
      </c>
      <c r="F147" s="48" t="s">
        <v>45</v>
      </c>
      <c r="G147" s="39">
        <f t="shared" si="28"/>
        <v>160</v>
      </c>
      <c r="H147" s="40" t="s">
        <v>46</v>
      </c>
      <c r="I147" s="40">
        <f t="shared" si="2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6"/>
        <v>150</v>
      </c>
      <c r="J148" s="65"/>
      <c r="K148" s="65"/>
      <c r="L148" s="65"/>
      <c r="M148" s="65"/>
      <c r="N148" s="65">
        <v>150</v>
      </c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50</v>
      </c>
      <c r="B149" s="32" t="s">
        <v>973</v>
      </c>
      <c r="C149" s="35" t="s">
        <v>1045</v>
      </c>
      <c r="D149" s="47" t="s">
        <v>44</v>
      </c>
      <c r="E149" s="37">
        <v>280</v>
      </c>
      <c r="F149" s="48" t="s">
        <v>45</v>
      </c>
      <c r="G149" s="39">
        <f>E149+I149-I150</f>
        <v>130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6"/>
        <v>150</v>
      </c>
      <c r="J150" s="65"/>
      <c r="K150" s="65"/>
      <c r="L150" s="65"/>
      <c r="M150" s="65"/>
      <c r="N150" s="65">
        <v>150</v>
      </c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51</v>
      </c>
      <c r="B151" s="32" t="s">
        <v>973</v>
      </c>
      <c r="C151" s="35" t="s">
        <v>1046</v>
      </c>
      <c r="D151" s="47" t="s">
        <v>1047</v>
      </c>
      <c r="E151" s="37">
        <v>175</v>
      </c>
      <c r="F151" s="48" t="s">
        <v>45</v>
      </c>
      <c r="G151" s="39">
        <f t="shared" ref="G151:G155" si="29">E151+I151-I152</f>
        <v>175</v>
      </c>
      <c r="H151" s="40" t="s">
        <v>46</v>
      </c>
      <c r="I151" s="40">
        <f t="shared" si="2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ref="I152:I161" si="30">SUM(J152:AO152)</f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52</v>
      </c>
      <c r="B153" s="32" t="s">
        <v>973</v>
      </c>
      <c r="C153" s="35" t="s">
        <v>1048</v>
      </c>
      <c r="D153" s="47" t="s">
        <v>44</v>
      </c>
      <c r="E153" s="37">
        <v>54</v>
      </c>
      <c r="F153" s="48" t="s">
        <v>45</v>
      </c>
      <c r="G153" s="39">
        <f t="shared" si="29"/>
        <v>54</v>
      </c>
      <c r="H153" s="40" t="s">
        <v>46</v>
      </c>
      <c r="I153" s="40">
        <f t="shared" si="30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30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53</v>
      </c>
      <c r="B155" s="32" t="s">
        <v>1049</v>
      </c>
      <c r="C155" s="35" t="s">
        <v>1050</v>
      </c>
      <c r="D155" s="47" t="s">
        <v>44</v>
      </c>
      <c r="E155" s="37">
        <v>3515</v>
      </c>
      <c r="F155" s="48" t="s">
        <v>45</v>
      </c>
      <c r="G155" s="39">
        <f t="shared" si="29"/>
        <v>3275</v>
      </c>
      <c r="H155" s="40" t="s">
        <v>46</v>
      </c>
      <c r="I155" s="40">
        <f t="shared" si="30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30"/>
        <v>240</v>
      </c>
      <c r="J156" s="65"/>
      <c r="K156" s="65"/>
      <c r="L156" s="65"/>
      <c r="M156" s="65"/>
      <c r="N156" s="65">
        <v>240</v>
      </c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53</v>
      </c>
      <c r="B157" s="32" t="s">
        <v>1049</v>
      </c>
      <c r="C157" s="35" t="s">
        <v>1051</v>
      </c>
      <c r="D157" s="47" t="s">
        <v>44</v>
      </c>
      <c r="E157" s="37">
        <v>420</v>
      </c>
      <c r="F157" s="48" t="s">
        <v>45</v>
      </c>
      <c r="G157" s="39">
        <f>E157+I157-I158</f>
        <v>180</v>
      </c>
      <c r="H157" s="40" t="s">
        <v>46</v>
      </c>
      <c r="I157" s="40">
        <f t="shared" si="30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30"/>
        <v>240</v>
      </c>
      <c r="J158" s="65"/>
      <c r="K158" s="65"/>
      <c r="L158" s="65"/>
      <c r="M158" s="65"/>
      <c r="N158" s="65">
        <v>240</v>
      </c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54</v>
      </c>
      <c r="B159" s="32" t="s">
        <v>1049</v>
      </c>
      <c r="C159" s="35" t="s">
        <v>1052</v>
      </c>
      <c r="D159" s="47" t="s">
        <v>44</v>
      </c>
      <c r="E159" s="37">
        <v>310</v>
      </c>
      <c r="F159" s="48" t="s">
        <v>45</v>
      </c>
      <c r="G159" s="39">
        <f t="shared" ref="G159:G163" si="31">E159+I159-I160</f>
        <v>160</v>
      </c>
      <c r="H159" s="40" t="s">
        <v>46</v>
      </c>
      <c r="I159" s="40">
        <f t="shared" si="30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30"/>
        <v>150</v>
      </c>
      <c r="J160" s="65"/>
      <c r="K160" s="65"/>
      <c r="L160" s="65"/>
      <c r="M160" s="65"/>
      <c r="N160" s="65">
        <v>150</v>
      </c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54</v>
      </c>
      <c r="B161" s="32" t="s">
        <v>1049</v>
      </c>
      <c r="C161" s="35" t="s">
        <v>1053</v>
      </c>
      <c r="D161" s="47" t="s">
        <v>44</v>
      </c>
      <c r="E161" s="37">
        <v>285</v>
      </c>
      <c r="F161" s="48" t="s">
        <v>45</v>
      </c>
      <c r="G161" s="39">
        <f t="shared" si="31"/>
        <v>285</v>
      </c>
      <c r="H161" s="40" t="s">
        <v>46</v>
      </c>
      <c r="I161" s="40">
        <f t="shared" si="30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ref="I162:I164" si="32">SUM(J162:AO162)</f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54</v>
      </c>
      <c r="B163" s="32" t="s">
        <v>1049</v>
      </c>
      <c r="C163" s="35" t="s">
        <v>1054</v>
      </c>
      <c r="D163" s="47" t="s">
        <v>44</v>
      </c>
      <c r="E163" s="37">
        <v>195</v>
      </c>
      <c r="F163" s="48" t="s">
        <v>45</v>
      </c>
      <c r="G163" s="39">
        <f t="shared" si="31"/>
        <v>45</v>
      </c>
      <c r="H163" s="40" t="s">
        <v>46</v>
      </c>
      <c r="I163" s="40">
        <f t="shared" si="32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32"/>
        <v>150</v>
      </c>
      <c r="J164" s="65"/>
      <c r="K164" s="65"/>
      <c r="L164" s="65"/>
      <c r="M164" s="65"/>
      <c r="N164" s="65">
        <v>150</v>
      </c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55</v>
      </c>
      <c r="B165" s="32" t="s">
        <v>1049</v>
      </c>
      <c r="C165" s="35" t="s">
        <v>1055</v>
      </c>
      <c r="D165" s="47" t="s">
        <v>44</v>
      </c>
      <c r="E165" s="37">
        <v>260</v>
      </c>
      <c r="F165" s="48" t="s">
        <v>45</v>
      </c>
      <c r="G165" s="39">
        <f>E165+I165-I166</f>
        <v>260</v>
      </c>
      <c r="H165" s="40" t="s">
        <v>46</v>
      </c>
      <c r="I165" s="40">
        <f t="shared" ref="I165:I170" si="33">SUM(J165:AO165)</f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33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56</v>
      </c>
      <c r="B167" s="32" t="s">
        <v>1049</v>
      </c>
      <c r="C167" s="35" t="s">
        <v>1056</v>
      </c>
      <c r="D167" s="47" t="s">
        <v>44</v>
      </c>
      <c r="E167" s="37">
        <v>395</v>
      </c>
      <c r="F167" s="48" t="s">
        <v>45</v>
      </c>
      <c r="G167" s="39">
        <f>E167+I167-I168</f>
        <v>245</v>
      </c>
      <c r="H167" s="40" t="s">
        <v>46</v>
      </c>
      <c r="I167" s="40">
        <f t="shared" si="33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33"/>
        <v>150</v>
      </c>
      <c r="J168" s="65"/>
      <c r="K168" s="65"/>
      <c r="L168" s="65"/>
      <c r="M168" s="65"/>
      <c r="N168" s="65">
        <v>150</v>
      </c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56</v>
      </c>
      <c r="B169" s="32" t="s">
        <v>1049</v>
      </c>
      <c r="C169" s="35" t="s">
        <v>1057</v>
      </c>
      <c r="D169" s="47" t="s">
        <v>44</v>
      </c>
      <c r="E169" s="37">
        <v>310</v>
      </c>
      <c r="F169" s="48" t="s">
        <v>45</v>
      </c>
      <c r="G169" s="39">
        <f t="shared" ref="G169:G173" si="34">E169+I169-I170</f>
        <v>160</v>
      </c>
      <c r="H169" s="40" t="s">
        <v>46</v>
      </c>
      <c r="I169" s="40">
        <f t="shared" si="33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33"/>
        <v>150</v>
      </c>
      <c r="J170" s="65"/>
      <c r="K170" s="65"/>
      <c r="L170" s="65"/>
      <c r="M170" s="65"/>
      <c r="N170" s="65">
        <v>150</v>
      </c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57</v>
      </c>
      <c r="B171" s="32" t="s">
        <v>1049</v>
      </c>
      <c r="C171" s="35" t="s">
        <v>1058</v>
      </c>
      <c r="D171" s="47" t="s">
        <v>44</v>
      </c>
      <c r="E171" s="37">
        <v>1950</v>
      </c>
      <c r="F171" s="48" t="s">
        <v>45</v>
      </c>
      <c r="G171" s="39">
        <f t="shared" si="34"/>
        <v>1710</v>
      </c>
      <c r="H171" s="40" t="s">
        <v>46</v>
      </c>
      <c r="I171" s="40">
        <f t="shared" ref="I171:I175" si="35">SUM(J171:AO171)</f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35"/>
        <v>240</v>
      </c>
      <c r="J172" s="65"/>
      <c r="K172" s="65"/>
      <c r="L172" s="65"/>
      <c r="M172" s="65"/>
      <c r="N172" s="65">
        <v>240</v>
      </c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57</v>
      </c>
      <c r="B173" s="32" t="s">
        <v>1049</v>
      </c>
      <c r="C173" s="35" t="s">
        <v>1059</v>
      </c>
      <c r="D173" s="47" t="s">
        <v>44</v>
      </c>
      <c r="E173" s="37">
        <v>550</v>
      </c>
      <c r="F173" s="48" t="s">
        <v>45</v>
      </c>
      <c r="G173" s="39">
        <f t="shared" si="34"/>
        <v>310</v>
      </c>
      <c r="H173" s="40" t="s">
        <v>46</v>
      </c>
      <c r="I173" s="40">
        <f t="shared" si="35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35"/>
        <v>240</v>
      </c>
      <c r="J174" s="65"/>
      <c r="K174" s="65"/>
      <c r="L174" s="65"/>
      <c r="M174" s="65"/>
      <c r="N174" s="65">
        <v>240</v>
      </c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58</v>
      </c>
      <c r="B175" s="32" t="s">
        <v>1049</v>
      </c>
      <c r="C175" s="35" t="s">
        <v>1060</v>
      </c>
      <c r="D175" s="47" t="s">
        <v>44</v>
      </c>
      <c r="E175" s="37">
        <v>1173</v>
      </c>
      <c r="F175" s="48" t="s">
        <v>45</v>
      </c>
      <c r="G175" s="39">
        <f>E175+I175-I176</f>
        <v>1173</v>
      </c>
      <c r="H175" s="40" t="s">
        <v>46</v>
      </c>
      <c r="I175" s="40">
        <f t="shared" si="35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ref="I176:I191" si="36">SUM(J176:AO176)</f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59</v>
      </c>
      <c r="B177" s="32" t="s">
        <v>1049</v>
      </c>
      <c r="C177" s="35" t="s">
        <v>1061</v>
      </c>
      <c r="D177" s="47" t="s">
        <v>44</v>
      </c>
      <c r="E177" s="37">
        <v>885</v>
      </c>
      <c r="F177" s="48" t="s">
        <v>45</v>
      </c>
      <c r="G177" s="39">
        <f t="shared" ref="G177:G181" si="37">E177+I177-I178</f>
        <v>885</v>
      </c>
      <c r="H177" s="40" t="s">
        <v>46</v>
      </c>
      <c r="I177" s="40">
        <f t="shared" si="36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6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60</v>
      </c>
      <c r="B179" s="32" t="s">
        <v>1049</v>
      </c>
      <c r="C179" s="35" t="s">
        <v>1062</v>
      </c>
      <c r="D179" s="47" t="s">
        <v>44</v>
      </c>
      <c r="E179" s="37">
        <v>212</v>
      </c>
      <c r="F179" s="48" t="s">
        <v>45</v>
      </c>
      <c r="G179" s="39">
        <f t="shared" si="37"/>
        <v>212</v>
      </c>
      <c r="H179" s="40" t="s">
        <v>46</v>
      </c>
      <c r="I179" s="40">
        <f t="shared" si="36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6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61</v>
      </c>
      <c r="B181" s="32" t="s">
        <v>1049</v>
      </c>
      <c r="C181" s="35" t="s">
        <v>1063</v>
      </c>
      <c r="D181" s="47" t="s">
        <v>44</v>
      </c>
      <c r="E181" s="37">
        <v>300</v>
      </c>
      <c r="F181" s="48" t="s">
        <v>45</v>
      </c>
      <c r="G181" s="39">
        <f t="shared" si="37"/>
        <v>150</v>
      </c>
      <c r="H181" s="40" t="s">
        <v>46</v>
      </c>
      <c r="I181" s="40">
        <f t="shared" si="36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6"/>
        <v>150</v>
      </c>
      <c r="J182" s="65"/>
      <c r="K182" s="65"/>
      <c r="L182" s="65"/>
      <c r="M182" s="65"/>
      <c r="N182" s="65">
        <v>150</v>
      </c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61</v>
      </c>
      <c r="B183" s="32" t="s">
        <v>1049</v>
      </c>
      <c r="C183" s="35" t="s">
        <v>1064</v>
      </c>
      <c r="D183" s="47" t="s">
        <v>44</v>
      </c>
      <c r="E183" s="37">
        <v>852</v>
      </c>
      <c r="F183" s="48" t="s">
        <v>45</v>
      </c>
      <c r="G183" s="39">
        <f>E183+I183-I184</f>
        <v>852</v>
      </c>
      <c r="H183" s="40" t="s">
        <v>46</v>
      </c>
      <c r="I183" s="40">
        <f t="shared" si="36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36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61</v>
      </c>
      <c r="B185" s="32" t="s">
        <v>1049</v>
      </c>
      <c r="C185" s="35" t="s">
        <v>1065</v>
      </c>
      <c r="D185" s="47" t="s">
        <v>44</v>
      </c>
      <c r="E185" s="37">
        <v>320</v>
      </c>
      <c r="F185" s="48" t="s">
        <v>45</v>
      </c>
      <c r="G185" s="39">
        <f>E185+I185-I186</f>
        <v>170</v>
      </c>
      <c r="H185" s="40" t="s">
        <v>46</v>
      </c>
      <c r="I185" s="40">
        <f t="shared" si="36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6"/>
        <v>150</v>
      </c>
      <c r="J186" s="65"/>
      <c r="K186" s="65"/>
      <c r="L186" s="65"/>
      <c r="M186" s="65"/>
      <c r="N186" s="65">
        <v>150</v>
      </c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62</v>
      </c>
      <c r="B187" s="32" t="s">
        <v>1049</v>
      </c>
      <c r="C187" s="35" t="s">
        <v>1066</v>
      </c>
      <c r="D187" s="47" t="s">
        <v>44</v>
      </c>
      <c r="E187" s="37">
        <v>1065</v>
      </c>
      <c r="F187" s="48" t="s">
        <v>45</v>
      </c>
      <c r="G187" s="39">
        <f>E187+I187-I188</f>
        <v>1065</v>
      </c>
      <c r="H187" s="40" t="s">
        <v>46</v>
      </c>
      <c r="I187" s="40">
        <f t="shared" si="36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6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63</v>
      </c>
      <c r="B189" s="32" t="s">
        <v>1049</v>
      </c>
      <c r="C189" s="35" t="s">
        <v>1067</v>
      </c>
      <c r="D189" s="47" t="s">
        <v>44</v>
      </c>
      <c r="E189" s="37">
        <v>200</v>
      </c>
      <c r="F189" s="48" t="s">
        <v>45</v>
      </c>
      <c r="G189" s="39">
        <f>E189+I189-I190</f>
        <v>50</v>
      </c>
      <c r="H189" s="40" t="s">
        <v>46</v>
      </c>
      <c r="I189" s="40">
        <f t="shared" si="36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6"/>
        <v>150</v>
      </c>
      <c r="J190" s="65"/>
      <c r="K190" s="65"/>
      <c r="L190" s="65"/>
      <c r="M190" s="65"/>
      <c r="N190" s="65">
        <v>150</v>
      </c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64</v>
      </c>
      <c r="B191" s="32" t="s">
        <v>1049</v>
      </c>
      <c r="C191" s="35" t="s">
        <v>1068</v>
      </c>
      <c r="D191" s="47" t="s">
        <v>44</v>
      </c>
      <c r="E191" s="37">
        <v>340</v>
      </c>
      <c r="F191" s="48" t="s">
        <v>45</v>
      </c>
      <c r="G191" s="39">
        <f>E191+I191-I192</f>
        <v>190</v>
      </c>
      <c r="H191" s="40" t="s">
        <v>46</v>
      </c>
      <c r="I191" s="40">
        <f t="shared" si="36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ref="I192:I198" si="38">SUM(J192:AO192)</f>
        <v>150</v>
      </c>
      <c r="J192" s="65"/>
      <c r="K192" s="65"/>
      <c r="L192" s="65"/>
      <c r="M192" s="65"/>
      <c r="N192" s="65">
        <v>150</v>
      </c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3" customFormat="1" ht="18.95" customHeight="1" spans="1:41">
      <c r="A193" s="33">
        <v>64</v>
      </c>
      <c r="B193" s="32" t="s">
        <v>1049</v>
      </c>
      <c r="C193" s="35" t="s">
        <v>1069</v>
      </c>
      <c r="D193" s="47" t="s">
        <v>44</v>
      </c>
      <c r="E193" s="37">
        <v>730</v>
      </c>
      <c r="F193" s="48" t="s">
        <v>45</v>
      </c>
      <c r="G193" s="39">
        <f t="shared" ref="G193:G197" si="39">E193+I193-I194</f>
        <v>730</v>
      </c>
      <c r="H193" s="40" t="s">
        <v>46</v>
      </c>
      <c r="I193" s="40">
        <f t="shared" si="38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8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65</v>
      </c>
      <c r="B195" s="32" t="s">
        <v>1049</v>
      </c>
      <c r="C195" s="35" t="s">
        <v>1070</v>
      </c>
      <c r="D195" s="47" t="s">
        <v>44</v>
      </c>
      <c r="E195" s="37">
        <v>418</v>
      </c>
      <c r="F195" s="48" t="s">
        <v>45</v>
      </c>
      <c r="G195" s="39">
        <f t="shared" si="39"/>
        <v>418</v>
      </c>
      <c r="H195" s="40" t="s">
        <v>46</v>
      </c>
      <c r="I195" s="40">
        <f t="shared" si="38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8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66</v>
      </c>
      <c r="B197" s="32" t="s">
        <v>1049</v>
      </c>
      <c r="C197" s="35" t="s">
        <v>1071</v>
      </c>
      <c r="D197" s="47" t="s">
        <v>44</v>
      </c>
      <c r="E197" s="37">
        <v>280</v>
      </c>
      <c r="F197" s="48" t="s">
        <v>45</v>
      </c>
      <c r="G197" s="39">
        <f t="shared" si="39"/>
        <v>130</v>
      </c>
      <c r="H197" s="40" t="s">
        <v>46</v>
      </c>
      <c r="I197" s="40">
        <f t="shared" si="38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38"/>
        <v>150</v>
      </c>
      <c r="J198" s="65"/>
      <c r="K198" s="65"/>
      <c r="L198" s="65"/>
      <c r="M198" s="65"/>
      <c r="N198" s="65">
        <v>150</v>
      </c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66</v>
      </c>
      <c r="B199" s="32" t="s">
        <v>1049</v>
      </c>
      <c r="C199" s="35" t="s">
        <v>1072</v>
      </c>
      <c r="D199" s="47" t="s">
        <v>44</v>
      </c>
      <c r="E199" s="37">
        <v>1105</v>
      </c>
      <c r="F199" s="48" t="s">
        <v>45</v>
      </c>
      <c r="G199" s="39">
        <f>E199+I199-I200</f>
        <v>1105</v>
      </c>
      <c r="H199" s="40" t="s">
        <v>46</v>
      </c>
      <c r="I199" s="40">
        <f t="shared" ref="I199:I202" si="40">SUM(J199:AO199)</f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40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66</v>
      </c>
      <c r="B201" s="32" t="s">
        <v>1049</v>
      </c>
      <c r="C201" s="35" t="s">
        <v>1073</v>
      </c>
      <c r="D201" s="47" t="s">
        <v>44</v>
      </c>
      <c r="E201" s="37">
        <v>315</v>
      </c>
      <c r="F201" s="48" t="s">
        <v>45</v>
      </c>
      <c r="G201" s="39">
        <f>E201+I201-I202</f>
        <v>165</v>
      </c>
      <c r="H201" s="40" t="s">
        <v>46</v>
      </c>
      <c r="I201" s="40">
        <f t="shared" si="40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40"/>
        <v>150</v>
      </c>
      <c r="J202" s="65"/>
      <c r="K202" s="65"/>
      <c r="L202" s="65"/>
      <c r="M202" s="65"/>
      <c r="N202" s="65">
        <v>150</v>
      </c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67</v>
      </c>
      <c r="B203" s="32" t="s">
        <v>1049</v>
      </c>
      <c r="C203" s="35" t="s">
        <v>1074</v>
      </c>
      <c r="D203" s="47" t="s">
        <v>44</v>
      </c>
      <c r="E203" s="37">
        <v>355</v>
      </c>
      <c r="F203" s="48" t="s">
        <v>45</v>
      </c>
      <c r="G203" s="39">
        <f>E203+I203-I204</f>
        <v>205</v>
      </c>
      <c r="H203" s="40" t="s">
        <v>46</v>
      </c>
      <c r="I203" s="40">
        <f t="shared" ref="I203:I218" si="41">SUM(J203:AO203)</f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41"/>
        <v>150</v>
      </c>
      <c r="J204" s="65"/>
      <c r="K204" s="65"/>
      <c r="L204" s="65"/>
      <c r="M204" s="65"/>
      <c r="N204" s="65">
        <v>150</v>
      </c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67</v>
      </c>
      <c r="B205" s="32" t="s">
        <v>1049</v>
      </c>
      <c r="C205" s="35" t="s">
        <v>1075</v>
      </c>
      <c r="D205" s="47" t="s">
        <v>44</v>
      </c>
      <c r="E205" s="37">
        <v>368</v>
      </c>
      <c r="F205" s="48" t="s">
        <v>45</v>
      </c>
      <c r="G205" s="39">
        <f>E205+I205-I206</f>
        <v>368</v>
      </c>
      <c r="H205" s="40" t="s">
        <v>46</v>
      </c>
      <c r="I205" s="40">
        <f t="shared" si="41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41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68</v>
      </c>
      <c r="B207" s="32" t="s">
        <v>1049</v>
      </c>
      <c r="C207" s="35" t="s">
        <v>1076</v>
      </c>
      <c r="D207" s="47" t="s">
        <v>44</v>
      </c>
      <c r="E207" s="37">
        <v>345</v>
      </c>
      <c r="F207" s="48" t="s">
        <v>45</v>
      </c>
      <c r="G207" s="39">
        <f>E207+I207-I208</f>
        <v>195</v>
      </c>
      <c r="H207" s="40" t="s">
        <v>46</v>
      </c>
      <c r="I207" s="40">
        <f t="shared" si="41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41"/>
        <v>150</v>
      </c>
      <c r="J208" s="65"/>
      <c r="K208" s="65"/>
      <c r="L208" s="65"/>
      <c r="M208" s="65"/>
      <c r="N208" s="65">
        <v>150</v>
      </c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68</v>
      </c>
      <c r="B209" s="32" t="s">
        <v>1049</v>
      </c>
      <c r="C209" s="35" t="s">
        <v>1077</v>
      </c>
      <c r="D209" s="47" t="s">
        <v>44</v>
      </c>
      <c r="E209" s="37">
        <v>825</v>
      </c>
      <c r="F209" s="48" t="s">
        <v>45</v>
      </c>
      <c r="G209" s="39">
        <f>E209+I209-I210</f>
        <v>825</v>
      </c>
      <c r="H209" s="40" t="s">
        <v>46</v>
      </c>
      <c r="I209" s="40">
        <f t="shared" si="41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41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69</v>
      </c>
      <c r="B211" s="110"/>
      <c r="C211" s="35"/>
      <c r="D211" s="47"/>
      <c r="E211" s="37">
        <v>0</v>
      </c>
      <c r="F211" s="48" t="s">
        <v>45</v>
      </c>
      <c r="G211" s="39">
        <f t="shared" ref="G211:G215" si="42">E211+I211-I212</f>
        <v>0</v>
      </c>
      <c r="H211" s="40" t="s">
        <v>46</v>
      </c>
      <c r="I211" s="40">
        <f t="shared" si="41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110"/>
      <c r="C212" s="42"/>
      <c r="D212" s="47"/>
      <c r="E212" s="43"/>
      <c r="F212" s="49"/>
      <c r="G212" s="45"/>
      <c r="H212" s="46" t="s">
        <v>47</v>
      </c>
      <c r="I212" s="46">
        <f t="shared" si="41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70</v>
      </c>
      <c r="B213" s="110"/>
      <c r="C213" s="35"/>
      <c r="D213" s="47"/>
      <c r="E213" s="37">
        <v>0</v>
      </c>
      <c r="F213" s="48" t="s">
        <v>45</v>
      </c>
      <c r="G213" s="39">
        <f t="shared" si="42"/>
        <v>0</v>
      </c>
      <c r="H213" s="40" t="s">
        <v>46</v>
      </c>
      <c r="I213" s="40">
        <f t="shared" si="41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110"/>
      <c r="C214" s="42"/>
      <c r="D214" s="47"/>
      <c r="E214" s="43"/>
      <c r="F214" s="49"/>
      <c r="G214" s="45"/>
      <c r="H214" s="46" t="s">
        <v>47</v>
      </c>
      <c r="I214" s="46">
        <f t="shared" si="41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71</v>
      </c>
      <c r="B215" s="110"/>
      <c r="C215" s="35"/>
      <c r="D215" s="47"/>
      <c r="E215" s="37">
        <v>0</v>
      </c>
      <c r="F215" s="48" t="s">
        <v>45</v>
      </c>
      <c r="G215" s="39">
        <f t="shared" si="42"/>
        <v>0</v>
      </c>
      <c r="H215" s="40" t="s">
        <v>46</v>
      </c>
      <c r="I215" s="40">
        <f t="shared" si="41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110"/>
      <c r="C216" s="42"/>
      <c r="D216" s="47"/>
      <c r="E216" s="43"/>
      <c r="F216" s="49"/>
      <c r="G216" s="45"/>
      <c r="H216" s="46" t="s">
        <v>47</v>
      </c>
      <c r="I216" s="46">
        <f t="shared" si="41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72</v>
      </c>
      <c r="B217" s="110"/>
      <c r="C217" s="35"/>
      <c r="D217" s="47"/>
      <c r="E217" s="37"/>
      <c r="F217" s="48" t="s">
        <v>45</v>
      </c>
      <c r="G217" s="39">
        <f t="shared" ref="G217:G221" si="43">E217+I217-I218</f>
        <v>0</v>
      </c>
      <c r="H217" s="40" t="s">
        <v>46</v>
      </c>
      <c r="I217" s="40">
        <f t="shared" si="41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110"/>
      <c r="C218" s="42"/>
      <c r="D218" s="47"/>
      <c r="E218" s="43"/>
      <c r="F218" s="49"/>
      <c r="G218" s="45"/>
      <c r="H218" s="46" t="s">
        <v>47</v>
      </c>
      <c r="I218" s="46">
        <f t="shared" si="41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73</v>
      </c>
      <c r="B219" s="110"/>
      <c r="C219" s="35"/>
      <c r="D219" s="47"/>
      <c r="E219" s="37"/>
      <c r="F219" s="48" t="s">
        <v>45</v>
      </c>
      <c r="G219" s="39">
        <f t="shared" si="43"/>
        <v>0</v>
      </c>
      <c r="H219" s="40" t="s">
        <v>46</v>
      </c>
      <c r="I219" s="40">
        <f t="shared" ref="I219:I282" si="44">SUM(J219:AO219)</f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110"/>
      <c r="C220" s="42"/>
      <c r="D220" s="47"/>
      <c r="E220" s="43"/>
      <c r="F220" s="49"/>
      <c r="G220" s="45"/>
      <c r="H220" s="46" t="s">
        <v>47</v>
      </c>
      <c r="I220" s="46">
        <f t="shared" si="44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74</v>
      </c>
      <c r="B221" s="110"/>
      <c r="C221" s="35"/>
      <c r="D221" s="47"/>
      <c r="E221" s="37"/>
      <c r="F221" s="48" t="s">
        <v>45</v>
      </c>
      <c r="G221" s="39">
        <f t="shared" si="43"/>
        <v>0</v>
      </c>
      <c r="H221" s="40" t="s">
        <v>46</v>
      </c>
      <c r="I221" s="40">
        <f t="shared" si="44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110"/>
      <c r="C222" s="42"/>
      <c r="D222" s="47"/>
      <c r="E222" s="43"/>
      <c r="F222" s="49"/>
      <c r="G222" s="45"/>
      <c r="H222" s="46" t="s">
        <v>47</v>
      </c>
      <c r="I222" s="46">
        <f t="shared" si="44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75</v>
      </c>
      <c r="B223" s="110"/>
      <c r="C223" s="35"/>
      <c r="D223" s="47"/>
      <c r="E223" s="37"/>
      <c r="F223" s="48" t="s">
        <v>45</v>
      </c>
      <c r="G223" s="39">
        <f t="shared" ref="G223:G227" si="45">E223+I223-I224</f>
        <v>0</v>
      </c>
      <c r="H223" s="40" t="s">
        <v>46</v>
      </c>
      <c r="I223" s="40">
        <f t="shared" si="44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10"/>
      <c r="C224" s="42"/>
      <c r="D224" s="47"/>
      <c r="E224" s="43"/>
      <c r="F224" s="49"/>
      <c r="G224" s="45"/>
      <c r="H224" s="46" t="s">
        <v>47</v>
      </c>
      <c r="I224" s="46">
        <f t="shared" si="44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76</v>
      </c>
      <c r="B225" s="110"/>
      <c r="C225" s="35"/>
      <c r="D225" s="47"/>
      <c r="E225" s="37"/>
      <c r="F225" s="48" t="s">
        <v>45</v>
      </c>
      <c r="G225" s="39">
        <f t="shared" si="45"/>
        <v>0</v>
      </c>
      <c r="H225" s="40" t="s">
        <v>46</v>
      </c>
      <c r="I225" s="40">
        <f t="shared" si="44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110"/>
      <c r="C226" s="42"/>
      <c r="D226" s="47"/>
      <c r="E226" s="43"/>
      <c r="F226" s="49"/>
      <c r="G226" s="45"/>
      <c r="H226" s="46" t="s">
        <v>47</v>
      </c>
      <c r="I226" s="46">
        <f t="shared" si="44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69</v>
      </c>
      <c r="B227" s="110"/>
      <c r="C227" s="35"/>
      <c r="D227" s="47"/>
      <c r="E227" s="37"/>
      <c r="F227" s="48" t="s">
        <v>45</v>
      </c>
      <c r="G227" s="39">
        <f t="shared" si="45"/>
        <v>0</v>
      </c>
      <c r="H227" s="40" t="s">
        <v>46</v>
      </c>
      <c r="I227" s="40">
        <f t="shared" si="44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110"/>
      <c r="C228" s="42"/>
      <c r="D228" s="47"/>
      <c r="E228" s="43"/>
      <c r="F228" s="49"/>
      <c r="G228" s="45"/>
      <c r="H228" s="46" t="s">
        <v>47</v>
      </c>
      <c r="I228" s="46">
        <f t="shared" si="44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70</v>
      </c>
      <c r="B229" s="110"/>
      <c r="C229" s="35"/>
      <c r="D229" s="47"/>
      <c r="E229" s="37"/>
      <c r="F229" s="48" t="s">
        <v>45</v>
      </c>
      <c r="G229" s="39">
        <f t="shared" ref="G229:G233" si="46">E229+I229-I230</f>
        <v>0</v>
      </c>
      <c r="H229" s="40" t="s">
        <v>46</v>
      </c>
      <c r="I229" s="40">
        <f t="shared" si="44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110"/>
      <c r="C230" s="42"/>
      <c r="D230" s="47"/>
      <c r="E230" s="43"/>
      <c r="F230" s="49"/>
      <c r="G230" s="45"/>
      <c r="H230" s="46" t="s">
        <v>47</v>
      </c>
      <c r="I230" s="46">
        <f t="shared" si="44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3" customFormat="1" ht="18.95" customHeight="1" spans="1:41">
      <c r="A231" s="33">
        <v>71</v>
      </c>
      <c r="B231" s="110"/>
      <c r="C231" s="35"/>
      <c r="D231" s="47"/>
      <c r="E231" s="37"/>
      <c r="F231" s="48" t="s">
        <v>45</v>
      </c>
      <c r="G231" s="39">
        <f t="shared" si="46"/>
        <v>0</v>
      </c>
      <c r="H231" s="40" t="s">
        <v>46</v>
      </c>
      <c r="I231" s="40">
        <f t="shared" si="44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</row>
    <row r="232" s="4" customFormat="1" ht="18.95" customHeight="1" spans="1:41">
      <c r="A232" s="41"/>
      <c r="B232" s="110"/>
      <c r="C232" s="42"/>
      <c r="D232" s="47"/>
      <c r="E232" s="43"/>
      <c r="F232" s="49"/>
      <c r="G232" s="45"/>
      <c r="H232" s="46" t="s">
        <v>47</v>
      </c>
      <c r="I232" s="46">
        <f t="shared" si="44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3" customFormat="1" ht="18.95" customHeight="1" spans="1:41">
      <c r="A233" s="33">
        <v>72</v>
      </c>
      <c r="B233" s="110"/>
      <c r="C233" s="35"/>
      <c r="D233" s="47"/>
      <c r="E233" s="37"/>
      <c r="F233" s="48" t="s">
        <v>45</v>
      </c>
      <c r="G233" s="39">
        <f t="shared" si="46"/>
        <v>0</v>
      </c>
      <c r="H233" s="40" t="s">
        <v>46</v>
      </c>
      <c r="I233" s="40">
        <f t="shared" si="44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</row>
    <row r="234" s="4" customFormat="1" ht="18.95" customHeight="1" spans="1:41">
      <c r="A234" s="41"/>
      <c r="B234" s="110"/>
      <c r="C234" s="42"/>
      <c r="D234" s="47"/>
      <c r="E234" s="43"/>
      <c r="F234" s="49"/>
      <c r="G234" s="45"/>
      <c r="H234" s="46" t="s">
        <v>47</v>
      </c>
      <c r="I234" s="46">
        <f t="shared" si="44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3" customFormat="1" ht="18.95" customHeight="1" spans="1:41">
      <c r="A235" s="33">
        <v>73</v>
      </c>
      <c r="B235" s="110"/>
      <c r="C235" s="35"/>
      <c r="D235" s="47"/>
      <c r="E235" s="37"/>
      <c r="F235" s="48" t="s">
        <v>45</v>
      </c>
      <c r="G235" s="39">
        <f t="shared" ref="G235:G239" si="47">E235+I235-I236</f>
        <v>0</v>
      </c>
      <c r="H235" s="40" t="s">
        <v>46</v>
      </c>
      <c r="I235" s="40">
        <f t="shared" si="44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</row>
    <row r="236" s="4" customFormat="1" ht="18.95" customHeight="1" spans="1:41">
      <c r="A236" s="41"/>
      <c r="B236" s="110"/>
      <c r="C236" s="42"/>
      <c r="D236" s="47"/>
      <c r="E236" s="43"/>
      <c r="F236" s="49"/>
      <c r="G236" s="45"/>
      <c r="H236" s="46" t="s">
        <v>47</v>
      </c>
      <c r="I236" s="46">
        <f t="shared" si="44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3" customFormat="1" ht="18.95" customHeight="1" spans="1:41">
      <c r="A237" s="33">
        <v>74</v>
      </c>
      <c r="B237" s="110"/>
      <c r="C237" s="35"/>
      <c r="D237" s="47"/>
      <c r="E237" s="37"/>
      <c r="F237" s="48" t="s">
        <v>45</v>
      </c>
      <c r="G237" s="39">
        <f t="shared" si="47"/>
        <v>0</v>
      </c>
      <c r="H237" s="40" t="s">
        <v>46</v>
      </c>
      <c r="I237" s="40">
        <f t="shared" si="44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</row>
    <row r="238" s="4" customFormat="1" ht="18.95" customHeight="1" spans="1:41">
      <c r="A238" s="41"/>
      <c r="B238" s="110"/>
      <c r="C238" s="42"/>
      <c r="D238" s="47"/>
      <c r="E238" s="43"/>
      <c r="F238" s="49"/>
      <c r="G238" s="45"/>
      <c r="H238" s="46" t="s">
        <v>47</v>
      </c>
      <c r="I238" s="46">
        <f t="shared" si="44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3" customFormat="1" ht="18.95" customHeight="1" spans="1:41">
      <c r="A239" s="33">
        <v>75</v>
      </c>
      <c r="B239" s="110"/>
      <c r="C239" s="35"/>
      <c r="D239" s="47"/>
      <c r="E239" s="37"/>
      <c r="F239" s="48" t="s">
        <v>45</v>
      </c>
      <c r="G239" s="39">
        <f t="shared" si="47"/>
        <v>0</v>
      </c>
      <c r="H239" s="40" t="s">
        <v>46</v>
      </c>
      <c r="I239" s="40">
        <f t="shared" si="44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</row>
    <row r="240" s="4" customFormat="1" ht="18.95" customHeight="1" spans="1:41">
      <c r="A240" s="41"/>
      <c r="B240" s="110"/>
      <c r="C240" s="42"/>
      <c r="D240" s="47"/>
      <c r="E240" s="43"/>
      <c r="F240" s="49"/>
      <c r="G240" s="45"/>
      <c r="H240" s="46" t="s">
        <v>47</v>
      </c>
      <c r="I240" s="46">
        <f t="shared" si="44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76</v>
      </c>
      <c r="B241" s="110"/>
      <c r="C241" s="35"/>
      <c r="D241" s="47"/>
      <c r="E241" s="37"/>
      <c r="F241" s="48" t="s">
        <v>45</v>
      </c>
      <c r="G241" s="39">
        <f t="shared" ref="G241:G245" si="48">E241+I241-I242</f>
        <v>0</v>
      </c>
      <c r="H241" s="40" t="s">
        <v>46</v>
      </c>
      <c r="I241" s="40">
        <f t="shared" si="44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110"/>
      <c r="C242" s="42"/>
      <c r="D242" s="47"/>
      <c r="E242" s="43"/>
      <c r="F242" s="49"/>
      <c r="G242" s="45"/>
      <c r="H242" s="46" t="s">
        <v>47</v>
      </c>
      <c r="I242" s="46">
        <f t="shared" si="44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91" customFormat="1" ht="18.95" customHeight="1" spans="1:44">
      <c r="A243" s="33">
        <v>77</v>
      </c>
      <c r="B243" s="110"/>
      <c r="C243" s="35"/>
      <c r="D243" s="47"/>
      <c r="E243" s="37"/>
      <c r="F243" s="48" t="s">
        <v>45</v>
      </c>
      <c r="G243" s="39">
        <f t="shared" si="48"/>
        <v>0</v>
      </c>
      <c r="H243" s="40" t="s">
        <v>46</v>
      </c>
      <c r="I243" s="40">
        <f t="shared" si="44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3"/>
      <c r="AQ243" s="3"/>
      <c r="AR243" s="3"/>
    </row>
    <row r="244" s="4" customFormat="1" ht="18.95" customHeight="1" spans="1:41">
      <c r="A244" s="41"/>
      <c r="B244" s="110"/>
      <c r="C244" s="42"/>
      <c r="D244" s="47"/>
      <c r="E244" s="43"/>
      <c r="F244" s="49"/>
      <c r="G244" s="45"/>
      <c r="H244" s="46" t="s">
        <v>47</v>
      </c>
      <c r="I244" s="46">
        <f t="shared" si="44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91" customFormat="1" ht="18.95" customHeight="1" spans="1:44">
      <c r="A245" s="33">
        <v>78</v>
      </c>
      <c r="B245" s="110"/>
      <c r="C245" s="35"/>
      <c r="D245" s="47"/>
      <c r="E245" s="37"/>
      <c r="F245" s="48" t="s">
        <v>45</v>
      </c>
      <c r="G245" s="39">
        <f t="shared" si="48"/>
        <v>0</v>
      </c>
      <c r="H245" s="40" t="s">
        <v>46</v>
      </c>
      <c r="I245" s="40">
        <f t="shared" si="44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3"/>
      <c r="AQ245" s="3"/>
      <c r="AR245" s="3"/>
    </row>
    <row r="246" s="4" customFormat="1" ht="18.95" customHeight="1" spans="1:41">
      <c r="A246" s="41"/>
      <c r="B246" s="110"/>
      <c r="C246" s="42"/>
      <c r="D246" s="47"/>
      <c r="E246" s="43"/>
      <c r="F246" s="49"/>
      <c r="G246" s="45"/>
      <c r="H246" s="46" t="s">
        <v>47</v>
      </c>
      <c r="I246" s="46">
        <f t="shared" si="44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91" customFormat="1" ht="18.95" customHeight="1" spans="1:44">
      <c r="A247" s="33">
        <v>79</v>
      </c>
      <c r="B247" s="110"/>
      <c r="C247" s="35"/>
      <c r="D247" s="47"/>
      <c r="E247" s="37"/>
      <c r="F247" s="48" t="s">
        <v>45</v>
      </c>
      <c r="G247" s="39">
        <f t="shared" ref="G247:G251" si="49">E247+I247-I248</f>
        <v>0</v>
      </c>
      <c r="H247" s="40" t="s">
        <v>46</v>
      </c>
      <c r="I247" s="40">
        <f t="shared" si="44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3"/>
      <c r="AQ247" s="3"/>
      <c r="AR247" s="3"/>
    </row>
    <row r="248" s="4" customFormat="1" ht="18.95" customHeight="1" spans="1:41">
      <c r="A248" s="41"/>
      <c r="B248" s="110"/>
      <c r="C248" s="42"/>
      <c r="D248" s="47"/>
      <c r="E248" s="43"/>
      <c r="F248" s="49"/>
      <c r="G248" s="45"/>
      <c r="H248" s="46" t="s">
        <v>47</v>
      </c>
      <c r="I248" s="46">
        <f t="shared" si="44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91" customFormat="1" ht="18.95" customHeight="1" spans="1:44">
      <c r="A249" s="33">
        <v>80</v>
      </c>
      <c r="B249" s="110"/>
      <c r="C249" s="35"/>
      <c r="D249" s="47"/>
      <c r="E249" s="37"/>
      <c r="F249" s="48" t="s">
        <v>45</v>
      </c>
      <c r="G249" s="39">
        <f t="shared" si="49"/>
        <v>0</v>
      </c>
      <c r="H249" s="40" t="s">
        <v>46</v>
      </c>
      <c r="I249" s="40">
        <f t="shared" si="44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3"/>
      <c r="AQ249" s="3"/>
      <c r="AR249" s="3"/>
    </row>
    <row r="250" s="4" customFormat="1" ht="18.95" customHeight="1" spans="1:41">
      <c r="A250" s="41"/>
      <c r="B250" s="110"/>
      <c r="C250" s="42"/>
      <c r="D250" s="47"/>
      <c r="E250" s="43"/>
      <c r="F250" s="49"/>
      <c r="G250" s="45"/>
      <c r="H250" s="46" t="s">
        <v>47</v>
      </c>
      <c r="I250" s="46">
        <f t="shared" si="44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91" customFormat="1" ht="18.95" customHeight="1" spans="1:44">
      <c r="A251" s="33">
        <v>81</v>
      </c>
      <c r="B251" s="110"/>
      <c r="C251" s="35"/>
      <c r="D251" s="47"/>
      <c r="E251" s="37"/>
      <c r="F251" s="48" t="s">
        <v>45</v>
      </c>
      <c r="G251" s="39">
        <f t="shared" si="49"/>
        <v>0</v>
      </c>
      <c r="H251" s="40" t="s">
        <v>46</v>
      </c>
      <c r="I251" s="40">
        <f t="shared" si="44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3"/>
      <c r="AQ251" s="3"/>
      <c r="AR251" s="3"/>
    </row>
    <row r="252" s="4" customFormat="1" ht="18.95" customHeight="1" spans="1:41">
      <c r="A252" s="41"/>
      <c r="B252" s="110"/>
      <c r="C252" s="42"/>
      <c r="D252" s="47"/>
      <c r="E252" s="43"/>
      <c r="F252" s="49"/>
      <c r="G252" s="45"/>
      <c r="H252" s="46" t="s">
        <v>47</v>
      </c>
      <c r="I252" s="46">
        <f t="shared" si="44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91" customFormat="1" ht="18.95" customHeight="1" spans="1:44">
      <c r="A253" s="33">
        <v>82</v>
      </c>
      <c r="B253" s="110"/>
      <c r="C253" s="35"/>
      <c r="D253" s="47"/>
      <c r="E253" s="37"/>
      <c r="F253" s="48" t="s">
        <v>45</v>
      </c>
      <c r="G253" s="39">
        <f t="shared" ref="G253:G257" si="50">E253+I253-I254</f>
        <v>0</v>
      </c>
      <c r="H253" s="40" t="s">
        <v>46</v>
      </c>
      <c r="I253" s="40">
        <f t="shared" si="44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3"/>
      <c r="AQ253" s="3"/>
      <c r="AR253" s="3"/>
    </row>
    <row r="254" s="4" customFormat="1" ht="18.95" customHeight="1" spans="1:41">
      <c r="A254" s="41"/>
      <c r="B254" s="110"/>
      <c r="C254" s="42"/>
      <c r="D254" s="47"/>
      <c r="E254" s="43"/>
      <c r="F254" s="49"/>
      <c r="G254" s="45"/>
      <c r="H254" s="46" t="s">
        <v>47</v>
      </c>
      <c r="I254" s="46">
        <f t="shared" si="44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91" customFormat="1" ht="18.95" customHeight="1" spans="1:44">
      <c r="A255" s="33">
        <v>83</v>
      </c>
      <c r="B255" s="110"/>
      <c r="C255" s="35"/>
      <c r="D255" s="47"/>
      <c r="E255" s="37"/>
      <c r="F255" s="48" t="s">
        <v>45</v>
      </c>
      <c r="G255" s="39">
        <f t="shared" si="50"/>
        <v>0</v>
      </c>
      <c r="H255" s="40" t="s">
        <v>46</v>
      </c>
      <c r="I255" s="40">
        <f t="shared" si="44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3"/>
      <c r="AQ255" s="3"/>
      <c r="AR255" s="3"/>
    </row>
    <row r="256" s="4" customFormat="1" ht="18.95" customHeight="1" spans="1:41">
      <c r="A256" s="41"/>
      <c r="B256" s="110"/>
      <c r="C256" s="42"/>
      <c r="D256" s="47"/>
      <c r="E256" s="43"/>
      <c r="F256" s="49"/>
      <c r="G256" s="45"/>
      <c r="H256" s="46" t="s">
        <v>47</v>
      </c>
      <c r="I256" s="46">
        <f t="shared" si="44"/>
        <v>0</v>
      </c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91" customFormat="1" ht="18.95" customHeight="1" spans="1:44">
      <c r="A257" s="33">
        <v>84</v>
      </c>
      <c r="B257" s="110"/>
      <c r="C257" s="35"/>
      <c r="D257" s="47"/>
      <c r="E257" s="37"/>
      <c r="F257" s="48" t="s">
        <v>45</v>
      </c>
      <c r="G257" s="39">
        <f t="shared" si="50"/>
        <v>0</v>
      </c>
      <c r="H257" s="40" t="s">
        <v>46</v>
      </c>
      <c r="I257" s="40">
        <f t="shared" si="44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3"/>
      <c r="AQ257" s="3"/>
      <c r="AR257" s="3"/>
    </row>
    <row r="258" s="4" customFormat="1" ht="18.95" customHeight="1" spans="1:41">
      <c r="A258" s="41"/>
      <c r="B258" s="110"/>
      <c r="C258" s="42"/>
      <c r="D258" s="47"/>
      <c r="E258" s="43"/>
      <c r="F258" s="49"/>
      <c r="G258" s="45"/>
      <c r="H258" s="46" t="s">
        <v>47</v>
      </c>
      <c r="I258" s="46">
        <f t="shared" si="44"/>
        <v>0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91" customFormat="1" ht="18.95" customHeight="1" spans="1:44">
      <c r="A259" s="33">
        <v>85</v>
      </c>
      <c r="B259" s="110"/>
      <c r="C259" s="35"/>
      <c r="D259" s="47"/>
      <c r="E259" s="37"/>
      <c r="F259" s="48" t="s">
        <v>45</v>
      </c>
      <c r="G259" s="39">
        <f t="shared" ref="G259:G263" si="51">E259+I259-I260</f>
        <v>0</v>
      </c>
      <c r="H259" s="40" t="s">
        <v>46</v>
      </c>
      <c r="I259" s="40">
        <f t="shared" si="44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110"/>
      <c r="C260" s="42"/>
      <c r="D260" s="47"/>
      <c r="E260" s="43"/>
      <c r="F260" s="49"/>
      <c r="G260" s="45"/>
      <c r="H260" s="46" t="s">
        <v>47</v>
      </c>
      <c r="I260" s="46">
        <f t="shared" si="44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3" customFormat="1" ht="18.95" customHeight="1" spans="1:41">
      <c r="A261" s="33">
        <v>86</v>
      </c>
      <c r="B261" s="110"/>
      <c r="C261" s="35"/>
      <c r="D261" s="47"/>
      <c r="E261" s="37"/>
      <c r="F261" s="48" t="s">
        <v>45</v>
      </c>
      <c r="G261" s="39">
        <f t="shared" si="51"/>
        <v>0</v>
      </c>
      <c r="H261" s="40" t="s">
        <v>46</v>
      </c>
      <c r="I261" s="40">
        <f t="shared" si="44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</row>
    <row r="262" s="4" customFormat="1" ht="18.95" customHeight="1" spans="1:41">
      <c r="A262" s="41"/>
      <c r="B262" s="110"/>
      <c r="C262" s="42"/>
      <c r="D262" s="47"/>
      <c r="E262" s="43"/>
      <c r="F262" s="49"/>
      <c r="G262" s="45"/>
      <c r="H262" s="46" t="s">
        <v>47</v>
      </c>
      <c r="I262" s="46">
        <f t="shared" si="44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3" customFormat="1" ht="18.95" customHeight="1" spans="1:41">
      <c r="A263" s="33">
        <v>87</v>
      </c>
      <c r="B263" s="110"/>
      <c r="C263" s="35"/>
      <c r="D263" s="47"/>
      <c r="E263" s="37"/>
      <c r="F263" s="48" t="s">
        <v>45</v>
      </c>
      <c r="G263" s="39">
        <f t="shared" si="51"/>
        <v>0</v>
      </c>
      <c r="H263" s="40" t="s">
        <v>46</v>
      </c>
      <c r="I263" s="40">
        <f t="shared" si="44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</row>
    <row r="264" s="4" customFormat="1" ht="18.95" customHeight="1" spans="1:41">
      <c r="A264" s="41"/>
      <c r="B264" s="110"/>
      <c r="C264" s="42"/>
      <c r="D264" s="47"/>
      <c r="E264" s="43"/>
      <c r="F264" s="49"/>
      <c r="G264" s="45"/>
      <c r="H264" s="46" t="s">
        <v>47</v>
      </c>
      <c r="I264" s="46">
        <f t="shared" si="44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3" customFormat="1" ht="18.95" customHeight="1" spans="1:41">
      <c r="A265" s="33">
        <v>88</v>
      </c>
      <c r="B265" s="110"/>
      <c r="C265" s="35"/>
      <c r="D265" s="47"/>
      <c r="E265" s="37"/>
      <c r="F265" s="48" t="s">
        <v>45</v>
      </c>
      <c r="G265" s="39">
        <f t="shared" ref="G265:G269" si="52">E265+I265-I266</f>
        <v>0</v>
      </c>
      <c r="H265" s="40" t="s">
        <v>46</v>
      </c>
      <c r="I265" s="40">
        <f t="shared" si="44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</row>
    <row r="266" s="4" customFormat="1" ht="18.95" customHeight="1" spans="1:41">
      <c r="A266" s="41"/>
      <c r="B266" s="110"/>
      <c r="C266" s="42"/>
      <c r="D266" s="47"/>
      <c r="E266" s="43"/>
      <c r="F266" s="49"/>
      <c r="G266" s="45"/>
      <c r="H266" s="46" t="s">
        <v>47</v>
      </c>
      <c r="I266" s="46">
        <f t="shared" si="44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3" customFormat="1" ht="18.95" customHeight="1" spans="1:41">
      <c r="A267" s="33">
        <v>89</v>
      </c>
      <c r="B267" s="110"/>
      <c r="C267" s="35"/>
      <c r="D267" s="47"/>
      <c r="E267" s="37"/>
      <c r="F267" s="48" t="s">
        <v>45</v>
      </c>
      <c r="G267" s="39">
        <f t="shared" si="52"/>
        <v>0</v>
      </c>
      <c r="H267" s="40" t="s">
        <v>46</v>
      </c>
      <c r="I267" s="40">
        <f t="shared" si="44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</row>
    <row r="268" s="4" customFormat="1" ht="18.95" customHeight="1" spans="1:41">
      <c r="A268" s="41"/>
      <c r="B268" s="110"/>
      <c r="C268" s="42"/>
      <c r="D268" s="47"/>
      <c r="E268" s="43"/>
      <c r="F268" s="49"/>
      <c r="G268" s="45"/>
      <c r="H268" s="46" t="s">
        <v>47</v>
      </c>
      <c r="I268" s="46">
        <f t="shared" si="44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3" customFormat="1" ht="18.95" customHeight="1" spans="1:41">
      <c r="A269" s="33">
        <v>90</v>
      </c>
      <c r="B269" s="110"/>
      <c r="C269" s="35"/>
      <c r="D269" s="47"/>
      <c r="E269" s="37"/>
      <c r="F269" s="48" t="s">
        <v>45</v>
      </c>
      <c r="G269" s="39">
        <f t="shared" si="52"/>
        <v>0</v>
      </c>
      <c r="H269" s="40" t="s">
        <v>46</v>
      </c>
      <c r="I269" s="40">
        <f t="shared" si="44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>
        <v>0</v>
      </c>
    </row>
    <row r="270" s="4" customFormat="1" ht="18.95" customHeight="1" spans="1:41">
      <c r="A270" s="41"/>
      <c r="B270" s="110"/>
      <c r="C270" s="42"/>
      <c r="D270" s="47"/>
      <c r="E270" s="43"/>
      <c r="F270" s="49"/>
      <c r="G270" s="45"/>
      <c r="H270" s="46" t="s">
        <v>47</v>
      </c>
      <c r="I270" s="46">
        <f t="shared" si="44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91" customFormat="1" ht="18.95" customHeight="1" spans="1:44">
      <c r="A271" s="33">
        <v>91</v>
      </c>
      <c r="B271" s="110"/>
      <c r="C271" s="35"/>
      <c r="D271" s="47"/>
      <c r="E271" s="37"/>
      <c r="F271" s="48" t="s">
        <v>45</v>
      </c>
      <c r="G271" s="39">
        <f t="shared" ref="G271:G275" si="53">E271+I271-I272</f>
        <v>0</v>
      </c>
      <c r="H271" s="40" t="s">
        <v>46</v>
      </c>
      <c r="I271" s="40">
        <f t="shared" si="44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3"/>
      <c r="AQ271" s="3"/>
      <c r="AR271" s="3"/>
    </row>
    <row r="272" s="4" customFormat="1" ht="18.95" customHeight="1" spans="1:41">
      <c r="A272" s="41"/>
      <c r="B272" s="110"/>
      <c r="C272" s="42"/>
      <c r="D272" s="47"/>
      <c r="E272" s="43"/>
      <c r="F272" s="49"/>
      <c r="G272" s="45"/>
      <c r="H272" s="46" t="s">
        <v>47</v>
      </c>
      <c r="I272" s="46">
        <f t="shared" si="44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91" customFormat="1" ht="18.95" customHeight="1" spans="1:44">
      <c r="A273" s="33">
        <v>92</v>
      </c>
      <c r="B273" s="110"/>
      <c r="C273" s="35"/>
      <c r="D273" s="47"/>
      <c r="E273" s="37"/>
      <c r="F273" s="48" t="s">
        <v>45</v>
      </c>
      <c r="G273" s="39">
        <f t="shared" si="53"/>
        <v>0</v>
      </c>
      <c r="H273" s="40" t="s">
        <v>46</v>
      </c>
      <c r="I273" s="40">
        <f t="shared" si="44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3"/>
      <c r="AQ273" s="3"/>
      <c r="AR273" s="3"/>
    </row>
    <row r="274" s="4" customFormat="1" ht="18.95" customHeight="1" spans="1:41">
      <c r="A274" s="41"/>
      <c r="B274" s="110"/>
      <c r="C274" s="42"/>
      <c r="D274" s="47"/>
      <c r="E274" s="43"/>
      <c r="F274" s="49"/>
      <c r="G274" s="45"/>
      <c r="H274" s="46" t="s">
        <v>47</v>
      </c>
      <c r="I274" s="46">
        <f t="shared" si="44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91" customFormat="1" ht="18.95" customHeight="1" spans="1:44">
      <c r="A275" s="33">
        <v>93</v>
      </c>
      <c r="B275" s="110"/>
      <c r="C275" s="35"/>
      <c r="D275" s="47"/>
      <c r="E275" s="37"/>
      <c r="F275" s="48" t="s">
        <v>45</v>
      </c>
      <c r="G275" s="39">
        <f t="shared" si="53"/>
        <v>0</v>
      </c>
      <c r="H275" s="40" t="s">
        <v>46</v>
      </c>
      <c r="I275" s="40">
        <f t="shared" si="44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3"/>
      <c r="AQ275" s="3"/>
      <c r="AR275" s="3"/>
    </row>
    <row r="276" s="4" customFormat="1" ht="18.95" customHeight="1" spans="1:41">
      <c r="A276" s="41"/>
      <c r="B276" s="110"/>
      <c r="C276" s="42"/>
      <c r="D276" s="47"/>
      <c r="E276" s="43"/>
      <c r="F276" s="49"/>
      <c r="G276" s="45"/>
      <c r="H276" s="46" t="s">
        <v>47</v>
      </c>
      <c r="I276" s="46">
        <f t="shared" si="44"/>
        <v>0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91" customFormat="1" ht="18.95" customHeight="1" spans="1:44">
      <c r="A277" s="33">
        <v>94</v>
      </c>
      <c r="B277" s="110"/>
      <c r="C277" s="35"/>
      <c r="D277" s="47"/>
      <c r="E277" s="37"/>
      <c r="F277" s="48" t="s">
        <v>45</v>
      </c>
      <c r="G277" s="39">
        <f t="shared" ref="G277:G281" si="54">E277+I277-I278</f>
        <v>0</v>
      </c>
      <c r="H277" s="40" t="s">
        <v>46</v>
      </c>
      <c r="I277" s="40">
        <f t="shared" si="44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3"/>
      <c r="AQ277" s="3"/>
      <c r="AR277" s="3"/>
    </row>
    <row r="278" s="4" customFormat="1" ht="18.95" customHeight="1" spans="1:41">
      <c r="A278" s="41"/>
      <c r="B278" s="110"/>
      <c r="C278" s="42"/>
      <c r="D278" s="47"/>
      <c r="E278" s="43"/>
      <c r="F278" s="49"/>
      <c r="G278" s="45"/>
      <c r="H278" s="46" t="s">
        <v>47</v>
      </c>
      <c r="I278" s="46">
        <f t="shared" si="44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91" customFormat="1" ht="18.95" customHeight="1" spans="1:44">
      <c r="A279" s="33">
        <v>95</v>
      </c>
      <c r="B279" s="110"/>
      <c r="C279" s="35"/>
      <c r="D279" s="47"/>
      <c r="E279" s="37"/>
      <c r="F279" s="48" t="s">
        <v>45</v>
      </c>
      <c r="G279" s="39">
        <f t="shared" si="54"/>
        <v>0</v>
      </c>
      <c r="H279" s="40" t="s">
        <v>46</v>
      </c>
      <c r="I279" s="40">
        <f t="shared" si="44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3"/>
      <c r="AQ279" s="3"/>
      <c r="AR279" s="3"/>
    </row>
    <row r="280" s="4" customFormat="1" ht="18.95" customHeight="1" spans="1:41">
      <c r="A280" s="41"/>
      <c r="B280" s="110"/>
      <c r="C280" s="42"/>
      <c r="D280" s="47"/>
      <c r="E280" s="43"/>
      <c r="F280" s="49"/>
      <c r="G280" s="45"/>
      <c r="H280" s="46" t="s">
        <v>47</v>
      </c>
      <c r="I280" s="46">
        <f t="shared" si="44"/>
        <v>0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91" customFormat="1" ht="18.95" customHeight="1" spans="1:44">
      <c r="A281" s="33">
        <v>96</v>
      </c>
      <c r="B281" s="110"/>
      <c r="C281" s="35"/>
      <c r="D281" s="47"/>
      <c r="E281" s="37"/>
      <c r="F281" s="48" t="s">
        <v>45</v>
      </c>
      <c r="G281" s="39">
        <f t="shared" si="54"/>
        <v>0</v>
      </c>
      <c r="H281" s="40" t="s">
        <v>46</v>
      </c>
      <c r="I281" s="40">
        <f t="shared" si="44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3"/>
      <c r="AQ281" s="3"/>
      <c r="AR281" s="3"/>
    </row>
    <row r="282" s="4" customFormat="1" ht="18.95" customHeight="1" spans="1:41">
      <c r="A282" s="41"/>
      <c r="B282" s="110"/>
      <c r="C282" s="42"/>
      <c r="D282" s="47"/>
      <c r="E282" s="43"/>
      <c r="F282" s="49"/>
      <c r="G282" s="45"/>
      <c r="H282" s="46" t="s">
        <v>47</v>
      </c>
      <c r="I282" s="46">
        <f t="shared" si="44"/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91" customFormat="1" ht="18.95" customHeight="1" spans="1:44">
      <c r="A283" s="33">
        <v>97</v>
      </c>
      <c r="B283" s="110"/>
      <c r="C283" s="35"/>
      <c r="D283" s="47"/>
      <c r="E283" s="37"/>
      <c r="F283" s="48" t="s">
        <v>45</v>
      </c>
      <c r="G283" s="39">
        <f t="shared" ref="G283:G287" si="55">E283+I283-I284</f>
        <v>0</v>
      </c>
      <c r="H283" s="40" t="s">
        <v>46</v>
      </c>
      <c r="I283" s="40">
        <f t="shared" ref="I283:I346" si="56">SUM(J283:AO283)</f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3"/>
      <c r="AQ283" s="3"/>
      <c r="AR283" s="3"/>
    </row>
    <row r="284" s="4" customFormat="1" ht="18.95" customHeight="1" spans="1:41">
      <c r="A284" s="41"/>
      <c r="B284" s="110"/>
      <c r="C284" s="42"/>
      <c r="D284" s="47"/>
      <c r="E284" s="43"/>
      <c r="F284" s="49"/>
      <c r="G284" s="45"/>
      <c r="H284" s="46" t="s">
        <v>47</v>
      </c>
      <c r="I284" s="46">
        <f t="shared" si="56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91" customFormat="1" ht="18.95" customHeight="1" spans="1:44">
      <c r="A285" s="33">
        <v>98</v>
      </c>
      <c r="B285" s="110"/>
      <c r="C285" s="35"/>
      <c r="D285" s="47"/>
      <c r="E285" s="37"/>
      <c r="F285" s="48" t="s">
        <v>45</v>
      </c>
      <c r="G285" s="39">
        <f t="shared" si="55"/>
        <v>0</v>
      </c>
      <c r="H285" s="40" t="s">
        <v>46</v>
      </c>
      <c r="I285" s="40">
        <f t="shared" si="56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3"/>
      <c r="AQ285" s="3"/>
      <c r="AR285" s="3"/>
    </row>
    <row r="286" s="4" customFormat="1" ht="18.95" customHeight="1" spans="1:41">
      <c r="A286" s="41"/>
      <c r="B286" s="110"/>
      <c r="C286" s="42"/>
      <c r="D286" s="47"/>
      <c r="E286" s="43"/>
      <c r="F286" s="49"/>
      <c r="G286" s="45"/>
      <c r="H286" s="46" t="s">
        <v>47</v>
      </c>
      <c r="I286" s="46">
        <f t="shared" si="56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91" customFormat="1" ht="18.95" customHeight="1" spans="1:44">
      <c r="A287" s="33">
        <v>99</v>
      </c>
      <c r="B287" s="110"/>
      <c r="C287" s="35"/>
      <c r="D287" s="47"/>
      <c r="E287" s="37"/>
      <c r="F287" s="48" t="s">
        <v>45</v>
      </c>
      <c r="G287" s="39">
        <f t="shared" si="55"/>
        <v>0</v>
      </c>
      <c r="H287" s="40" t="s">
        <v>46</v>
      </c>
      <c r="I287" s="40">
        <f t="shared" si="56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3"/>
      <c r="AQ287" s="3"/>
      <c r="AR287" s="3"/>
    </row>
    <row r="288" s="4" customFormat="1" ht="18.95" customHeight="1" spans="1:41">
      <c r="A288" s="41"/>
      <c r="B288" s="110"/>
      <c r="C288" s="42"/>
      <c r="D288" s="47"/>
      <c r="E288" s="43"/>
      <c r="F288" s="49"/>
      <c r="G288" s="45"/>
      <c r="H288" s="46" t="s">
        <v>47</v>
      </c>
      <c r="I288" s="46">
        <f t="shared" si="56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91" customFormat="1" ht="18.95" customHeight="1" spans="1:44">
      <c r="A289" s="33">
        <v>100</v>
      </c>
      <c r="B289" s="110"/>
      <c r="C289" s="35"/>
      <c r="D289" s="47"/>
      <c r="E289" s="37"/>
      <c r="F289" s="48" t="s">
        <v>45</v>
      </c>
      <c r="G289" s="39">
        <f t="shared" ref="G289:G293" si="57">E289+I289-I290</f>
        <v>0</v>
      </c>
      <c r="H289" s="40" t="s">
        <v>46</v>
      </c>
      <c r="I289" s="40">
        <f t="shared" si="56"/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3"/>
      <c r="AQ289" s="3"/>
      <c r="AR289" s="3"/>
    </row>
    <row r="290" s="4" customFormat="1" ht="18.95" customHeight="1" spans="1:41">
      <c r="A290" s="41"/>
      <c r="B290" s="110"/>
      <c r="C290" s="42"/>
      <c r="D290" s="47"/>
      <c r="E290" s="43"/>
      <c r="F290" s="49"/>
      <c r="G290" s="45"/>
      <c r="H290" s="46" t="s">
        <v>47</v>
      </c>
      <c r="I290" s="46">
        <f t="shared" si="56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3" customFormat="1" ht="18.95" customHeight="1" spans="1:41">
      <c r="A291" s="33">
        <v>101</v>
      </c>
      <c r="B291" s="110"/>
      <c r="C291" s="35"/>
      <c r="D291" s="47"/>
      <c r="E291" s="37"/>
      <c r="F291" s="48" t="s">
        <v>45</v>
      </c>
      <c r="G291" s="39">
        <f t="shared" si="57"/>
        <v>0</v>
      </c>
      <c r="H291" s="40" t="s">
        <v>46</v>
      </c>
      <c r="I291" s="40">
        <f t="shared" si="56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</row>
    <row r="292" s="4" customFormat="1" ht="18.95" customHeight="1" spans="1:41">
      <c r="A292" s="41"/>
      <c r="B292" s="110"/>
      <c r="C292" s="42"/>
      <c r="D292" s="47"/>
      <c r="E292" s="43"/>
      <c r="F292" s="49"/>
      <c r="G292" s="45"/>
      <c r="H292" s="46" t="s">
        <v>47</v>
      </c>
      <c r="I292" s="46">
        <f t="shared" si="56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3" customFormat="1" ht="18.95" customHeight="1" spans="1:41">
      <c r="A293" s="33">
        <v>102</v>
      </c>
      <c r="B293" s="110"/>
      <c r="C293" s="35"/>
      <c r="D293" s="47"/>
      <c r="E293" s="37"/>
      <c r="F293" s="48" t="s">
        <v>45</v>
      </c>
      <c r="G293" s="39">
        <f t="shared" si="57"/>
        <v>0</v>
      </c>
      <c r="H293" s="40" t="s">
        <v>46</v>
      </c>
      <c r="I293" s="40">
        <f t="shared" si="56"/>
        <v>0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</row>
    <row r="294" s="4" customFormat="1" ht="18.95" customHeight="1" spans="1:41">
      <c r="A294" s="41"/>
      <c r="B294" s="110"/>
      <c r="C294" s="42"/>
      <c r="D294" s="47"/>
      <c r="E294" s="43"/>
      <c r="F294" s="49"/>
      <c r="G294" s="45"/>
      <c r="H294" s="46" t="s">
        <v>47</v>
      </c>
      <c r="I294" s="46">
        <f t="shared" si="56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3" customFormat="1" ht="18.95" customHeight="1" spans="1:41">
      <c r="A295" s="33">
        <v>103</v>
      </c>
      <c r="B295" s="110"/>
      <c r="C295" s="35"/>
      <c r="D295" s="47"/>
      <c r="E295" s="37"/>
      <c r="F295" s="48" t="s">
        <v>45</v>
      </c>
      <c r="G295" s="39">
        <f t="shared" ref="G295:G299" si="58">E295+I295-I296</f>
        <v>0</v>
      </c>
      <c r="H295" s="40" t="s">
        <v>46</v>
      </c>
      <c r="I295" s="40">
        <f t="shared" si="56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</row>
    <row r="296" s="4" customFormat="1" ht="18.95" customHeight="1" spans="1:41">
      <c r="A296" s="41"/>
      <c r="B296" s="110"/>
      <c r="C296" s="42"/>
      <c r="D296" s="47"/>
      <c r="E296" s="43"/>
      <c r="F296" s="49"/>
      <c r="G296" s="45"/>
      <c r="H296" s="46" t="s">
        <v>47</v>
      </c>
      <c r="I296" s="46">
        <f t="shared" si="56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3" customFormat="1" ht="18.95" customHeight="1" spans="1:41">
      <c r="A297" s="33">
        <v>104</v>
      </c>
      <c r="B297" s="110"/>
      <c r="C297" s="35"/>
      <c r="D297" s="47"/>
      <c r="E297" s="37"/>
      <c r="F297" s="48" t="s">
        <v>45</v>
      </c>
      <c r="G297" s="39">
        <f t="shared" si="58"/>
        <v>0</v>
      </c>
      <c r="H297" s="40" t="s">
        <v>46</v>
      </c>
      <c r="I297" s="40">
        <f t="shared" si="56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</row>
    <row r="298" s="4" customFormat="1" ht="18.95" customHeight="1" spans="1:41">
      <c r="A298" s="41"/>
      <c r="B298" s="110"/>
      <c r="C298" s="42"/>
      <c r="D298" s="47"/>
      <c r="E298" s="43"/>
      <c r="F298" s="49"/>
      <c r="G298" s="45"/>
      <c r="H298" s="46" t="s">
        <v>47</v>
      </c>
      <c r="I298" s="46">
        <f t="shared" si="56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3" customFormat="1" ht="18.95" customHeight="1" spans="1:41">
      <c r="A299" s="33">
        <v>105</v>
      </c>
      <c r="B299" s="110"/>
      <c r="C299" s="35"/>
      <c r="D299" s="47"/>
      <c r="E299" s="37"/>
      <c r="F299" s="48" t="s">
        <v>45</v>
      </c>
      <c r="G299" s="39">
        <f t="shared" si="58"/>
        <v>0</v>
      </c>
      <c r="H299" s="40" t="s">
        <v>46</v>
      </c>
      <c r="I299" s="40">
        <f t="shared" si="56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>
        <v>0</v>
      </c>
    </row>
    <row r="300" s="4" customFormat="1" ht="18.95" customHeight="1" spans="1:41">
      <c r="A300" s="41"/>
      <c r="B300" s="110"/>
      <c r="C300" s="42"/>
      <c r="D300" s="47"/>
      <c r="E300" s="43"/>
      <c r="F300" s="49"/>
      <c r="G300" s="45"/>
      <c r="H300" s="46" t="s">
        <v>47</v>
      </c>
      <c r="I300" s="46">
        <f t="shared" si="56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106</v>
      </c>
      <c r="B301" s="110"/>
      <c r="C301" s="35"/>
      <c r="D301" s="47"/>
      <c r="E301" s="37"/>
      <c r="F301" s="48" t="s">
        <v>45</v>
      </c>
      <c r="G301" s="39">
        <f t="shared" ref="G301:G305" si="59">E301+I301-I302</f>
        <v>0</v>
      </c>
      <c r="H301" s="40" t="s">
        <v>46</v>
      </c>
      <c r="I301" s="40">
        <f t="shared" si="56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110"/>
      <c r="C302" s="42"/>
      <c r="D302" s="47"/>
      <c r="E302" s="43"/>
      <c r="F302" s="49"/>
      <c r="G302" s="45"/>
      <c r="H302" s="46" t="s">
        <v>47</v>
      </c>
      <c r="I302" s="46">
        <f t="shared" si="56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91" customFormat="1" ht="18.95" customHeight="1" spans="1:44">
      <c r="A303" s="33">
        <v>107</v>
      </c>
      <c r="B303" s="110"/>
      <c r="C303" s="35"/>
      <c r="D303" s="47"/>
      <c r="E303" s="37"/>
      <c r="F303" s="48" t="s">
        <v>45</v>
      </c>
      <c r="G303" s="39">
        <f t="shared" si="59"/>
        <v>0</v>
      </c>
      <c r="H303" s="40" t="s">
        <v>46</v>
      </c>
      <c r="I303" s="40">
        <f t="shared" si="56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3"/>
      <c r="AQ303" s="3"/>
      <c r="AR303" s="3"/>
    </row>
    <row r="304" s="4" customFormat="1" ht="18.95" customHeight="1" spans="1:41">
      <c r="A304" s="41"/>
      <c r="B304" s="110"/>
      <c r="C304" s="42"/>
      <c r="D304" s="47"/>
      <c r="E304" s="43"/>
      <c r="F304" s="49"/>
      <c r="G304" s="45"/>
      <c r="H304" s="46" t="s">
        <v>47</v>
      </c>
      <c r="I304" s="46">
        <f t="shared" si="56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91" customFormat="1" ht="18.95" customHeight="1" spans="1:44">
      <c r="A305" s="33">
        <v>108</v>
      </c>
      <c r="B305" s="110"/>
      <c r="C305" s="35"/>
      <c r="D305" s="47"/>
      <c r="E305" s="37"/>
      <c r="F305" s="48" t="s">
        <v>45</v>
      </c>
      <c r="G305" s="39">
        <f t="shared" si="59"/>
        <v>0</v>
      </c>
      <c r="H305" s="40" t="s">
        <v>46</v>
      </c>
      <c r="I305" s="40">
        <f t="shared" si="56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3"/>
      <c r="AQ305" s="3"/>
      <c r="AR305" s="3"/>
    </row>
    <row r="306" s="4" customFormat="1" ht="18.95" customHeight="1" spans="1:41">
      <c r="A306" s="41"/>
      <c r="B306" s="110"/>
      <c r="C306" s="42"/>
      <c r="D306" s="47"/>
      <c r="E306" s="43"/>
      <c r="F306" s="49"/>
      <c r="G306" s="45"/>
      <c r="H306" s="46" t="s">
        <v>47</v>
      </c>
      <c r="I306" s="46">
        <f t="shared" si="56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91" customFormat="1" ht="18.95" customHeight="1" spans="1:44">
      <c r="A307" s="33">
        <v>109</v>
      </c>
      <c r="B307" s="32"/>
      <c r="C307" s="35"/>
      <c r="D307" s="47"/>
      <c r="E307" s="37"/>
      <c r="F307" s="48" t="s">
        <v>45</v>
      </c>
      <c r="G307" s="39">
        <f t="shared" ref="G307:G311" si="60">E307+I307-I308</f>
        <v>0</v>
      </c>
      <c r="H307" s="40" t="s">
        <v>46</v>
      </c>
      <c r="I307" s="40">
        <f t="shared" si="56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3"/>
      <c r="AQ307" s="3"/>
      <c r="AR307" s="3"/>
    </row>
    <row r="308" s="4" customFormat="1" ht="18.95" customHeight="1" spans="1:41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56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91" customFormat="1" ht="18.95" customHeight="1" spans="1:44">
      <c r="A309" s="33">
        <v>110</v>
      </c>
      <c r="B309" s="32"/>
      <c r="C309" s="35"/>
      <c r="D309" s="47"/>
      <c r="E309" s="37">
        <v>0</v>
      </c>
      <c r="F309" s="48" t="s">
        <v>45</v>
      </c>
      <c r="G309" s="39">
        <f t="shared" si="60"/>
        <v>0</v>
      </c>
      <c r="H309" s="40" t="s">
        <v>46</v>
      </c>
      <c r="I309" s="40">
        <f t="shared" si="56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3"/>
      <c r="AQ309" s="3"/>
      <c r="AR309" s="3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6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91" customFormat="1" ht="18.95" customHeight="1" spans="1:44">
      <c r="A311" s="33">
        <v>111</v>
      </c>
      <c r="B311" s="125"/>
      <c r="C311" s="35"/>
      <c r="D311" s="47"/>
      <c r="E311" s="37">
        <v>0</v>
      </c>
      <c r="F311" s="48" t="s">
        <v>45</v>
      </c>
      <c r="G311" s="39">
        <f t="shared" si="60"/>
        <v>0</v>
      </c>
      <c r="H311" s="40" t="s">
        <v>46</v>
      </c>
      <c r="I311" s="40">
        <f t="shared" si="56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3"/>
      <c r="AQ311" s="3"/>
      <c r="AR311" s="3"/>
    </row>
    <row r="312" s="4" customFormat="1" ht="18.95" customHeight="1" spans="1:41">
      <c r="A312" s="41"/>
      <c r="B312" s="125"/>
      <c r="C312" s="42"/>
      <c r="D312" s="47"/>
      <c r="E312" s="43"/>
      <c r="F312" s="49"/>
      <c r="G312" s="45"/>
      <c r="H312" s="46" t="s">
        <v>47</v>
      </c>
      <c r="I312" s="46">
        <f t="shared" si="56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91" customFormat="1" ht="18.95" customHeight="1" spans="1:44">
      <c r="A313" s="33">
        <v>112</v>
      </c>
      <c r="B313" s="125"/>
      <c r="C313" s="35"/>
      <c r="D313" s="47"/>
      <c r="E313" s="37">
        <v>0</v>
      </c>
      <c r="F313" s="48" t="s">
        <v>45</v>
      </c>
      <c r="G313" s="39">
        <f t="shared" ref="G313:G317" si="61">E313+I313-I314</f>
        <v>0</v>
      </c>
      <c r="H313" s="40" t="s">
        <v>46</v>
      </c>
      <c r="I313" s="40">
        <f t="shared" si="56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3"/>
      <c r="AQ313" s="3"/>
      <c r="AR313" s="3"/>
    </row>
    <row r="314" s="4" customFormat="1" ht="18.95" customHeight="1" spans="1:41">
      <c r="A314" s="41"/>
      <c r="B314" s="125"/>
      <c r="C314" s="42"/>
      <c r="D314" s="47"/>
      <c r="E314" s="43"/>
      <c r="F314" s="49"/>
      <c r="G314" s="45"/>
      <c r="H314" s="46" t="s">
        <v>47</v>
      </c>
      <c r="I314" s="46">
        <f t="shared" si="56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91" customFormat="1" ht="18.95" customHeight="1" spans="1:44">
      <c r="A315" s="33">
        <v>113</v>
      </c>
      <c r="B315" s="125"/>
      <c r="C315" s="35"/>
      <c r="D315" s="47"/>
      <c r="E315" s="37">
        <v>0</v>
      </c>
      <c r="F315" s="48" t="s">
        <v>45</v>
      </c>
      <c r="G315" s="39">
        <f t="shared" si="61"/>
        <v>0</v>
      </c>
      <c r="H315" s="40" t="s">
        <v>46</v>
      </c>
      <c r="I315" s="40">
        <f t="shared" si="56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3"/>
      <c r="AQ315" s="3"/>
      <c r="AR315" s="3"/>
    </row>
    <row r="316" s="4" customFormat="1" ht="18.95" customHeight="1" spans="1:41">
      <c r="A316" s="41"/>
      <c r="B316" s="125"/>
      <c r="C316" s="42"/>
      <c r="D316" s="47"/>
      <c r="E316" s="43"/>
      <c r="F316" s="49"/>
      <c r="G316" s="45"/>
      <c r="H316" s="46" t="s">
        <v>47</v>
      </c>
      <c r="I316" s="46">
        <f t="shared" si="56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91" customFormat="1" ht="18.95" customHeight="1" spans="1:44">
      <c r="A317" s="33">
        <v>114</v>
      </c>
      <c r="B317" s="125"/>
      <c r="C317" s="35"/>
      <c r="D317" s="47"/>
      <c r="E317" s="37">
        <v>0</v>
      </c>
      <c r="F317" s="48" t="s">
        <v>45</v>
      </c>
      <c r="G317" s="39">
        <f t="shared" si="61"/>
        <v>0</v>
      </c>
      <c r="H317" s="40" t="s">
        <v>46</v>
      </c>
      <c r="I317" s="40">
        <f t="shared" si="56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3"/>
      <c r="AQ317" s="3"/>
      <c r="AR317" s="3"/>
    </row>
    <row r="318" s="4" customFormat="1" ht="18.95" customHeight="1" spans="1:41">
      <c r="A318" s="41"/>
      <c r="B318" s="125"/>
      <c r="C318" s="42"/>
      <c r="D318" s="47"/>
      <c r="E318" s="43"/>
      <c r="F318" s="49"/>
      <c r="G318" s="45"/>
      <c r="H318" s="46" t="s">
        <v>47</v>
      </c>
      <c r="I318" s="46">
        <f t="shared" si="56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91" customFormat="1" ht="18.95" customHeight="1" spans="1:44">
      <c r="A319" s="33">
        <v>115</v>
      </c>
      <c r="B319" s="32"/>
      <c r="C319" s="35"/>
      <c r="D319" s="47"/>
      <c r="E319" s="37">
        <v>0</v>
      </c>
      <c r="F319" s="48" t="s">
        <v>45</v>
      </c>
      <c r="G319" s="39">
        <f t="shared" ref="G319:G323" si="62">E319+I319-I320</f>
        <v>0</v>
      </c>
      <c r="H319" s="40" t="s">
        <v>46</v>
      </c>
      <c r="I319" s="40">
        <f t="shared" si="56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3"/>
      <c r="AQ319" s="3"/>
      <c r="AR319" s="3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6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3" customFormat="1" ht="18.95" customHeight="1" spans="1:41">
      <c r="A321" s="33">
        <v>116</v>
      </c>
      <c r="B321" s="32"/>
      <c r="C321" s="35"/>
      <c r="D321" s="47"/>
      <c r="E321" s="37">
        <v>0</v>
      </c>
      <c r="F321" s="48" t="s">
        <v>45</v>
      </c>
      <c r="G321" s="39">
        <f t="shared" si="62"/>
        <v>0</v>
      </c>
      <c r="H321" s="40" t="s">
        <v>46</v>
      </c>
      <c r="I321" s="40">
        <f t="shared" si="56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6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3" customFormat="1" ht="18.95" customHeight="1" spans="1:41">
      <c r="A323" s="33">
        <v>117</v>
      </c>
      <c r="B323" s="32"/>
      <c r="C323" s="35"/>
      <c r="D323" s="47"/>
      <c r="E323" s="37">
        <v>0</v>
      </c>
      <c r="F323" s="48" t="s">
        <v>45</v>
      </c>
      <c r="G323" s="39">
        <f t="shared" si="62"/>
        <v>0</v>
      </c>
      <c r="H323" s="40" t="s">
        <v>46</v>
      </c>
      <c r="I323" s="40">
        <f t="shared" si="56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6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3" customFormat="1" ht="18.95" customHeight="1" spans="1:41">
      <c r="A325" s="33">
        <v>118</v>
      </c>
      <c r="B325" s="32"/>
      <c r="C325" s="35"/>
      <c r="D325" s="47"/>
      <c r="E325" s="37">
        <v>0</v>
      </c>
      <c r="F325" s="48" t="s">
        <v>45</v>
      </c>
      <c r="G325" s="39">
        <f t="shared" ref="G325:G329" si="63">E325+I325-I326</f>
        <v>0</v>
      </c>
      <c r="H325" s="40" t="s">
        <v>46</v>
      </c>
      <c r="I325" s="40">
        <f t="shared" si="56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6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3" customFormat="1" ht="18.95" customHeight="1" spans="1:41">
      <c r="A327" s="33">
        <v>119</v>
      </c>
      <c r="B327" s="32"/>
      <c r="C327" s="35"/>
      <c r="D327" s="47"/>
      <c r="E327" s="37">
        <v>0</v>
      </c>
      <c r="F327" s="48" t="s">
        <v>45</v>
      </c>
      <c r="G327" s="39">
        <f t="shared" si="63"/>
        <v>0</v>
      </c>
      <c r="H327" s="40" t="s">
        <v>46</v>
      </c>
      <c r="I327" s="40">
        <f t="shared" si="56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6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3" customFormat="1" ht="18.95" customHeight="1" spans="1:41">
      <c r="A329" s="33">
        <v>120</v>
      </c>
      <c r="B329" s="32"/>
      <c r="C329" s="35"/>
      <c r="D329" s="47"/>
      <c r="E329" s="37">
        <v>0</v>
      </c>
      <c r="F329" s="48" t="s">
        <v>45</v>
      </c>
      <c r="G329" s="39">
        <f t="shared" si="63"/>
        <v>0</v>
      </c>
      <c r="H329" s="40" t="s">
        <v>46</v>
      </c>
      <c r="I329" s="40">
        <f t="shared" si="56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>
        <v>0</v>
      </c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6"/>
        <v>0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121</v>
      </c>
      <c r="B331" s="32"/>
      <c r="C331" s="35"/>
      <c r="D331" s="47"/>
      <c r="E331" s="37">
        <v>0</v>
      </c>
      <c r="F331" s="48" t="s">
        <v>45</v>
      </c>
      <c r="G331" s="39">
        <f t="shared" ref="G331:G335" si="64">E331+I331-I332</f>
        <v>0</v>
      </c>
      <c r="H331" s="40" t="s">
        <v>46</v>
      </c>
      <c r="I331" s="40">
        <f t="shared" si="56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56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91" customFormat="1" ht="18.95" customHeight="1" spans="1:44">
      <c r="A333" s="33">
        <v>122</v>
      </c>
      <c r="B333" s="32"/>
      <c r="C333" s="35"/>
      <c r="D333" s="47"/>
      <c r="E333" s="37">
        <v>0</v>
      </c>
      <c r="F333" s="48" t="s">
        <v>45</v>
      </c>
      <c r="G333" s="39">
        <f t="shared" si="64"/>
        <v>0</v>
      </c>
      <c r="H333" s="40" t="s">
        <v>46</v>
      </c>
      <c r="I333" s="40">
        <f t="shared" si="56"/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3"/>
      <c r="AQ333" s="3"/>
      <c r="AR333" s="3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56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91" customFormat="1" ht="18.95" customHeight="1" spans="1:44">
      <c r="A335" s="33">
        <v>123</v>
      </c>
      <c r="B335" s="32"/>
      <c r="C335" s="35"/>
      <c r="D335" s="47"/>
      <c r="E335" s="37">
        <v>0</v>
      </c>
      <c r="F335" s="48" t="s">
        <v>45</v>
      </c>
      <c r="G335" s="39">
        <f t="shared" si="64"/>
        <v>0</v>
      </c>
      <c r="H335" s="40" t="s">
        <v>46</v>
      </c>
      <c r="I335" s="40">
        <f t="shared" si="56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3"/>
      <c r="AQ335" s="3"/>
      <c r="AR335" s="3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56"/>
        <v>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91" customFormat="1" ht="18.95" customHeight="1" spans="1:44">
      <c r="A337" s="33">
        <v>124</v>
      </c>
      <c r="B337" s="32"/>
      <c r="C337" s="35"/>
      <c r="D337" s="47"/>
      <c r="E337" s="37">
        <v>0</v>
      </c>
      <c r="F337" s="48" t="s">
        <v>45</v>
      </c>
      <c r="G337" s="39">
        <f t="shared" ref="G337:G341" si="65">E337+I337-I338</f>
        <v>0</v>
      </c>
      <c r="H337" s="40" t="s">
        <v>46</v>
      </c>
      <c r="I337" s="40">
        <f t="shared" si="56"/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3"/>
      <c r="AQ337" s="3"/>
      <c r="AR337" s="3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56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91" customFormat="1" ht="18.95" customHeight="1" spans="1:44">
      <c r="A339" s="33">
        <v>125</v>
      </c>
      <c r="B339" s="32"/>
      <c r="C339" s="35"/>
      <c r="D339" s="47"/>
      <c r="E339" s="37">
        <v>0</v>
      </c>
      <c r="F339" s="48" t="s">
        <v>45</v>
      </c>
      <c r="G339" s="39">
        <f t="shared" si="65"/>
        <v>0</v>
      </c>
      <c r="H339" s="40" t="s">
        <v>46</v>
      </c>
      <c r="I339" s="40">
        <f t="shared" si="56"/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3"/>
      <c r="AQ339" s="3"/>
      <c r="AR339" s="3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56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91" customFormat="1" ht="18.95" customHeight="1" spans="1:44">
      <c r="A341" s="33">
        <v>126</v>
      </c>
      <c r="B341" s="125"/>
      <c r="C341" s="35"/>
      <c r="D341" s="47"/>
      <c r="E341" s="37">
        <v>0</v>
      </c>
      <c r="F341" s="48" t="s">
        <v>45</v>
      </c>
      <c r="G341" s="39">
        <f t="shared" si="65"/>
        <v>0</v>
      </c>
      <c r="H341" s="40" t="s">
        <v>46</v>
      </c>
      <c r="I341" s="40">
        <f t="shared" si="56"/>
        <v>0</v>
      </c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3"/>
      <c r="AQ341" s="3"/>
      <c r="AR341" s="3"/>
    </row>
    <row r="342" s="4" customFormat="1" ht="18.95" customHeight="1" spans="1:41">
      <c r="A342" s="41"/>
      <c r="B342" s="125"/>
      <c r="C342" s="42"/>
      <c r="D342" s="47"/>
      <c r="E342" s="43"/>
      <c r="F342" s="49"/>
      <c r="G342" s="45"/>
      <c r="H342" s="46" t="s">
        <v>47</v>
      </c>
      <c r="I342" s="46">
        <f t="shared" si="56"/>
        <v>0</v>
      </c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</row>
    <row r="343" s="91" customFormat="1" ht="18.95" customHeight="1" spans="1:44">
      <c r="A343" s="33">
        <v>127</v>
      </c>
      <c r="B343" s="125"/>
      <c r="C343" s="35"/>
      <c r="D343" s="47"/>
      <c r="E343" s="37">
        <v>0</v>
      </c>
      <c r="F343" s="48" t="s">
        <v>45</v>
      </c>
      <c r="G343" s="39">
        <f t="shared" ref="G343:G347" si="66">E343+I343-I344</f>
        <v>0</v>
      </c>
      <c r="H343" s="40" t="s">
        <v>46</v>
      </c>
      <c r="I343" s="40">
        <f t="shared" si="56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3"/>
      <c r="AQ343" s="3"/>
      <c r="AR343" s="3"/>
    </row>
    <row r="344" s="4" customFormat="1" ht="18.95" customHeight="1" spans="1:41">
      <c r="A344" s="41"/>
      <c r="B344" s="125"/>
      <c r="C344" s="42"/>
      <c r="D344" s="47"/>
      <c r="E344" s="43"/>
      <c r="F344" s="49"/>
      <c r="G344" s="45"/>
      <c r="H344" s="46" t="s">
        <v>47</v>
      </c>
      <c r="I344" s="46">
        <f t="shared" si="56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91" customFormat="1" ht="18.95" customHeight="1" spans="1:44">
      <c r="A345" s="33">
        <v>128</v>
      </c>
      <c r="B345" s="125"/>
      <c r="C345" s="35"/>
      <c r="D345" s="47"/>
      <c r="E345" s="37">
        <v>0</v>
      </c>
      <c r="F345" s="48" t="s">
        <v>45</v>
      </c>
      <c r="G345" s="39">
        <f t="shared" si="66"/>
        <v>0</v>
      </c>
      <c r="H345" s="40" t="s">
        <v>46</v>
      </c>
      <c r="I345" s="40">
        <f t="shared" si="56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3"/>
      <c r="AQ345" s="3"/>
      <c r="AR345" s="3"/>
    </row>
    <row r="346" s="4" customFormat="1" ht="18.95" customHeight="1" spans="1:41">
      <c r="A346" s="41"/>
      <c r="B346" s="125"/>
      <c r="C346" s="42"/>
      <c r="D346" s="47"/>
      <c r="E346" s="43"/>
      <c r="F346" s="49"/>
      <c r="G346" s="45"/>
      <c r="H346" s="46" t="s">
        <v>47</v>
      </c>
      <c r="I346" s="46">
        <f t="shared" si="56"/>
        <v>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  <row r="347" s="91" customFormat="1" ht="18.95" customHeight="1" spans="1:44">
      <c r="A347" s="33">
        <v>129</v>
      </c>
      <c r="B347" s="125"/>
      <c r="C347" s="35"/>
      <c r="D347" s="47"/>
      <c r="E347" s="37">
        <v>0</v>
      </c>
      <c r="F347" s="48" t="s">
        <v>45</v>
      </c>
      <c r="G347" s="39">
        <f t="shared" si="66"/>
        <v>0</v>
      </c>
      <c r="H347" s="40" t="s">
        <v>46</v>
      </c>
      <c r="I347" s="40">
        <f t="shared" ref="I347:I410" si="67">SUM(J347:AO347)</f>
        <v>0</v>
      </c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3"/>
      <c r="AQ347" s="3"/>
      <c r="AR347" s="3"/>
    </row>
    <row r="348" s="4" customFormat="1" ht="18.95" customHeight="1" spans="1:41">
      <c r="A348" s="41"/>
      <c r="B348" s="125"/>
      <c r="C348" s="42"/>
      <c r="D348" s="47"/>
      <c r="E348" s="43"/>
      <c r="F348" s="49"/>
      <c r="G348" s="45"/>
      <c r="H348" s="46" t="s">
        <v>47</v>
      </c>
      <c r="I348" s="46">
        <f t="shared" si="67"/>
        <v>0</v>
      </c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</row>
    <row r="349" s="91" customFormat="1" ht="18.95" customHeight="1" spans="1:44">
      <c r="A349" s="33">
        <v>130</v>
      </c>
      <c r="B349" s="32"/>
      <c r="C349" s="35"/>
      <c r="D349" s="47"/>
      <c r="E349" s="37">
        <v>0</v>
      </c>
      <c r="F349" s="48" t="s">
        <v>45</v>
      </c>
      <c r="G349" s="39">
        <f t="shared" ref="G349:G353" si="68">E349+I349-I350</f>
        <v>0</v>
      </c>
      <c r="H349" s="40" t="s">
        <v>46</v>
      </c>
      <c r="I349" s="40">
        <f t="shared" si="67"/>
        <v>0</v>
      </c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3"/>
      <c r="AQ349" s="3"/>
      <c r="AR349" s="3"/>
    </row>
    <row r="350" s="4" customFormat="1" ht="18.95" customHeight="1" spans="1:41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67"/>
        <v>0</v>
      </c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</row>
    <row r="351" s="3" customFormat="1" ht="18.95" customHeight="1" spans="1:41">
      <c r="A351" s="33">
        <v>131</v>
      </c>
      <c r="B351" s="32"/>
      <c r="C351" s="35"/>
      <c r="D351" s="47"/>
      <c r="E351" s="37">
        <v>0</v>
      </c>
      <c r="F351" s="48" t="s">
        <v>45</v>
      </c>
      <c r="G351" s="39">
        <f t="shared" si="68"/>
        <v>0</v>
      </c>
      <c r="H351" s="40" t="s">
        <v>46</v>
      </c>
      <c r="I351" s="40">
        <f t="shared" si="67"/>
        <v>0</v>
      </c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</row>
    <row r="352" s="4" customFormat="1" ht="18.95" customHeight="1" spans="1:41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67"/>
        <v>0</v>
      </c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</row>
    <row r="353" s="3" customFormat="1" ht="18.95" customHeight="1" spans="1:41">
      <c r="A353" s="33">
        <v>132</v>
      </c>
      <c r="B353" s="32"/>
      <c r="C353" s="35"/>
      <c r="D353" s="47"/>
      <c r="E353" s="37">
        <v>0</v>
      </c>
      <c r="F353" s="48" t="s">
        <v>45</v>
      </c>
      <c r="G353" s="39">
        <f t="shared" si="68"/>
        <v>0</v>
      </c>
      <c r="H353" s="40" t="s">
        <v>46</v>
      </c>
      <c r="I353" s="40">
        <f t="shared" si="67"/>
        <v>0</v>
      </c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</row>
    <row r="354" s="4" customFormat="1" ht="18.95" customHeight="1" spans="1:41">
      <c r="A354" s="41"/>
      <c r="B354" s="32"/>
      <c r="C354" s="42"/>
      <c r="D354" s="47"/>
      <c r="E354" s="43"/>
      <c r="F354" s="49"/>
      <c r="G354" s="45"/>
      <c r="H354" s="46" t="s">
        <v>47</v>
      </c>
      <c r="I354" s="46">
        <f t="shared" si="67"/>
        <v>0</v>
      </c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</row>
    <row r="355" s="3" customFormat="1" ht="18.95" customHeight="1" spans="1:41">
      <c r="A355" s="33">
        <v>133</v>
      </c>
      <c r="B355" s="32"/>
      <c r="C355" s="35"/>
      <c r="D355" s="47"/>
      <c r="E355" s="37">
        <v>0</v>
      </c>
      <c r="F355" s="48" t="s">
        <v>45</v>
      </c>
      <c r="G355" s="39">
        <f t="shared" ref="G355:G359" si="69">E355+I355-I356</f>
        <v>0</v>
      </c>
      <c r="H355" s="40" t="s">
        <v>46</v>
      </c>
      <c r="I355" s="40">
        <f t="shared" si="67"/>
        <v>0</v>
      </c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</row>
    <row r="356" s="4" customFormat="1" ht="18.95" customHeight="1" spans="1:41">
      <c r="A356" s="41"/>
      <c r="B356" s="32"/>
      <c r="C356" s="42"/>
      <c r="D356" s="47"/>
      <c r="E356" s="43"/>
      <c r="F356" s="49"/>
      <c r="G356" s="45"/>
      <c r="H356" s="46" t="s">
        <v>47</v>
      </c>
      <c r="I356" s="46">
        <f t="shared" si="67"/>
        <v>0</v>
      </c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</row>
    <row r="357" s="3" customFormat="1" ht="18.95" customHeight="1" spans="1:41">
      <c r="A357" s="33">
        <v>134</v>
      </c>
      <c r="B357" s="32"/>
      <c r="C357" s="35"/>
      <c r="D357" s="47"/>
      <c r="E357" s="37">
        <v>0</v>
      </c>
      <c r="F357" s="48" t="s">
        <v>45</v>
      </c>
      <c r="G357" s="39">
        <f t="shared" si="69"/>
        <v>0</v>
      </c>
      <c r="H357" s="40" t="s">
        <v>46</v>
      </c>
      <c r="I357" s="40">
        <f t="shared" si="67"/>
        <v>0</v>
      </c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</row>
    <row r="358" s="4" customFormat="1" ht="18.95" customHeight="1" spans="1:41">
      <c r="A358" s="41"/>
      <c r="B358" s="32"/>
      <c r="C358" s="42"/>
      <c r="D358" s="47"/>
      <c r="E358" s="43"/>
      <c r="F358" s="49"/>
      <c r="G358" s="45"/>
      <c r="H358" s="46" t="s">
        <v>47</v>
      </c>
      <c r="I358" s="46">
        <f t="shared" si="67"/>
        <v>0</v>
      </c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</row>
    <row r="359" s="3" customFormat="1" ht="18.95" customHeight="1" spans="1:41">
      <c r="A359" s="33">
        <v>135</v>
      </c>
      <c r="B359" s="32"/>
      <c r="C359" s="35"/>
      <c r="D359" s="47"/>
      <c r="E359" s="37">
        <v>0</v>
      </c>
      <c r="F359" s="48" t="s">
        <v>45</v>
      </c>
      <c r="G359" s="39">
        <f t="shared" si="69"/>
        <v>0</v>
      </c>
      <c r="H359" s="40" t="s">
        <v>46</v>
      </c>
      <c r="I359" s="40">
        <f t="shared" si="67"/>
        <v>0</v>
      </c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>
        <v>0</v>
      </c>
    </row>
    <row r="360" s="4" customFormat="1" ht="18.95" customHeight="1" spans="1:41">
      <c r="A360" s="41"/>
      <c r="B360" s="32"/>
      <c r="C360" s="42"/>
      <c r="D360" s="47"/>
      <c r="E360" s="43"/>
      <c r="F360" s="49"/>
      <c r="G360" s="45"/>
      <c r="H360" s="46" t="s">
        <v>47</v>
      </c>
      <c r="I360" s="46">
        <f t="shared" si="67"/>
        <v>0</v>
      </c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</row>
    <row r="361" s="91" customFormat="1" ht="18.95" customHeight="1" spans="1:44">
      <c r="A361" s="33">
        <v>136</v>
      </c>
      <c r="B361" s="32"/>
      <c r="C361" s="35"/>
      <c r="D361" s="47"/>
      <c r="E361" s="37"/>
      <c r="F361" s="48" t="s">
        <v>45</v>
      </c>
      <c r="G361" s="39">
        <f t="shared" ref="G361:G365" si="70">E361+I361-I362</f>
        <v>0</v>
      </c>
      <c r="H361" s="40" t="s">
        <v>46</v>
      </c>
      <c r="I361" s="40">
        <f t="shared" si="67"/>
        <v>0</v>
      </c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3"/>
      <c r="AQ361" s="3"/>
      <c r="AR361" s="3"/>
    </row>
    <row r="362" s="4" customFormat="1" ht="18.95" customHeight="1" spans="1:41">
      <c r="A362" s="41"/>
      <c r="B362" s="32"/>
      <c r="C362" s="42"/>
      <c r="D362" s="47"/>
      <c r="E362" s="43"/>
      <c r="F362" s="49"/>
      <c r="G362" s="45"/>
      <c r="H362" s="46" t="s">
        <v>47</v>
      </c>
      <c r="I362" s="46">
        <f t="shared" si="67"/>
        <v>0</v>
      </c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</row>
    <row r="363" s="91" customFormat="1" ht="18.95" customHeight="1" spans="1:44">
      <c r="A363" s="33">
        <v>137</v>
      </c>
      <c r="B363" s="32"/>
      <c r="C363" s="35"/>
      <c r="D363" s="47"/>
      <c r="E363" s="37"/>
      <c r="F363" s="48" t="s">
        <v>45</v>
      </c>
      <c r="G363" s="39">
        <f t="shared" si="70"/>
        <v>0</v>
      </c>
      <c r="H363" s="40" t="s">
        <v>46</v>
      </c>
      <c r="I363" s="40">
        <f t="shared" si="67"/>
        <v>0</v>
      </c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3"/>
      <c r="AQ363" s="3"/>
      <c r="AR363" s="3"/>
    </row>
    <row r="364" s="4" customFormat="1" ht="18.95" customHeight="1" spans="1:41">
      <c r="A364" s="41"/>
      <c r="B364" s="32"/>
      <c r="C364" s="42"/>
      <c r="D364" s="47"/>
      <c r="E364" s="43"/>
      <c r="F364" s="49"/>
      <c r="G364" s="45"/>
      <c r="H364" s="46" t="s">
        <v>47</v>
      </c>
      <c r="I364" s="46">
        <f t="shared" si="67"/>
        <v>0</v>
      </c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</row>
    <row r="365" s="91" customFormat="1" ht="18.95" customHeight="1" spans="1:44">
      <c r="A365" s="33">
        <v>138</v>
      </c>
      <c r="B365" s="32"/>
      <c r="C365" s="35"/>
      <c r="D365" s="47"/>
      <c r="E365" s="37"/>
      <c r="F365" s="48" t="s">
        <v>45</v>
      </c>
      <c r="G365" s="39">
        <f t="shared" si="70"/>
        <v>0</v>
      </c>
      <c r="H365" s="40" t="s">
        <v>46</v>
      </c>
      <c r="I365" s="40">
        <f t="shared" si="67"/>
        <v>0</v>
      </c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3"/>
      <c r="AQ365" s="3"/>
      <c r="AR365" s="3"/>
    </row>
    <row r="366" s="4" customFormat="1" ht="18.95" customHeight="1" spans="1:41">
      <c r="A366" s="41"/>
      <c r="B366" s="32"/>
      <c r="C366" s="42"/>
      <c r="D366" s="47"/>
      <c r="E366" s="43"/>
      <c r="F366" s="49"/>
      <c r="G366" s="45"/>
      <c r="H366" s="46" t="s">
        <v>47</v>
      </c>
      <c r="I366" s="46">
        <f t="shared" si="67"/>
        <v>0</v>
      </c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</row>
    <row r="367" s="91" customFormat="1" ht="18.95" customHeight="1" spans="1:44">
      <c r="A367" s="33">
        <v>139</v>
      </c>
      <c r="B367" s="32"/>
      <c r="C367" s="35"/>
      <c r="D367" s="47"/>
      <c r="E367" s="37"/>
      <c r="F367" s="48" t="s">
        <v>45</v>
      </c>
      <c r="G367" s="39">
        <f t="shared" ref="G367:G371" si="71">E367+I367-I368</f>
        <v>0</v>
      </c>
      <c r="H367" s="40" t="s">
        <v>46</v>
      </c>
      <c r="I367" s="40">
        <f t="shared" si="67"/>
        <v>0</v>
      </c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3"/>
      <c r="AQ367" s="3"/>
      <c r="AR367" s="3"/>
    </row>
    <row r="368" s="4" customFormat="1" ht="18.95" customHeight="1" spans="1:41">
      <c r="A368" s="41"/>
      <c r="B368" s="32"/>
      <c r="C368" s="42"/>
      <c r="D368" s="47"/>
      <c r="E368" s="43"/>
      <c r="F368" s="49"/>
      <c r="G368" s="45"/>
      <c r="H368" s="46" t="s">
        <v>47</v>
      </c>
      <c r="I368" s="46">
        <f t="shared" si="67"/>
        <v>0</v>
      </c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</row>
    <row r="369" s="91" customFormat="1" ht="18.95" customHeight="1" spans="1:44">
      <c r="A369" s="33">
        <v>140</v>
      </c>
      <c r="B369" s="32"/>
      <c r="C369" s="35"/>
      <c r="D369" s="47"/>
      <c r="E369" s="37"/>
      <c r="F369" s="48" t="s">
        <v>45</v>
      </c>
      <c r="G369" s="39">
        <f t="shared" si="71"/>
        <v>0</v>
      </c>
      <c r="H369" s="40" t="s">
        <v>46</v>
      </c>
      <c r="I369" s="40">
        <f t="shared" si="67"/>
        <v>0</v>
      </c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3"/>
      <c r="AQ369" s="3"/>
      <c r="AR369" s="3"/>
    </row>
    <row r="370" s="4" customFormat="1" ht="18.95" customHeight="1" spans="1:41">
      <c r="A370" s="41"/>
      <c r="B370" s="32"/>
      <c r="C370" s="42"/>
      <c r="D370" s="47"/>
      <c r="E370" s="43"/>
      <c r="F370" s="49"/>
      <c r="G370" s="45"/>
      <c r="H370" s="46" t="s">
        <v>47</v>
      </c>
      <c r="I370" s="46">
        <f t="shared" si="67"/>
        <v>0</v>
      </c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</row>
    <row r="371" s="91" customFormat="1" ht="18.95" customHeight="1" spans="1:44">
      <c r="A371" s="33">
        <v>141</v>
      </c>
      <c r="B371" s="32"/>
      <c r="C371" s="35"/>
      <c r="D371" s="47"/>
      <c r="E371" s="37"/>
      <c r="F371" s="48" t="s">
        <v>45</v>
      </c>
      <c r="G371" s="39">
        <f t="shared" si="71"/>
        <v>0</v>
      </c>
      <c r="H371" s="40" t="s">
        <v>46</v>
      </c>
      <c r="I371" s="40">
        <f t="shared" si="67"/>
        <v>0</v>
      </c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3"/>
      <c r="AQ371" s="3"/>
      <c r="AR371" s="3"/>
    </row>
    <row r="372" s="4" customFormat="1" ht="18.95" customHeight="1" spans="1:41">
      <c r="A372" s="41"/>
      <c r="B372" s="32"/>
      <c r="C372" s="42"/>
      <c r="D372" s="47"/>
      <c r="E372" s="43"/>
      <c r="F372" s="49"/>
      <c r="G372" s="45"/>
      <c r="H372" s="46" t="s">
        <v>47</v>
      </c>
      <c r="I372" s="46">
        <f t="shared" si="67"/>
        <v>0</v>
      </c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</row>
    <row r="373" s="91" customFormat="1" ht="18.95" customHeight="1" spans="1:44">
      <c r="A373" s="33">
        <v>142</v>
      </c>
      <c r="B373" s="32"/>
      <c r="C373" s="35"/>
      <c r="D373" s="47"/>
      <c r="E373" s="37"/>
      <c r="F373" s="48" t="s">
        <v>45</v>
      </c>
      <c r="G373" s="39">
        <f t="shared" ref="G373:G377" si="72">E373+I373-I374</f>
        <v>0</v>
      </c>
      <c r="H373" s="40" t="s">
        <v>46</v>
      </c>
      <c r="I373" s="40">
        <f t="shared" si="67"/>
        <v>0</v>
      </c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3"/>
      <c r="AQ373" s="3"/>
      <c r="AR373" s="3"/>
    </row>
    <row r="374" s="4" customFormat="1" ht="18.95" customHeight="1" spans="1:41">
      <c r="A374" s="41"/>
      <c r="B374" s="32"/>
      <c r="C374" s="42"/>
      <c r="D374" s="47"/>
      <c r="E374" s="43"/>
      <c r="F374" s="49"/>
      <c r="G374" s="45"/>
      <c r="H374" s="46" t="s">
        <v>47</v>
      </c>
      <c r="I374" s="46">
        <f t="shared" si="67"/>
        <v>0</v>
      </c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</row>
    <row r="375" s="91" customFormat="1" ht="18.95" customHeight="1" spans="1:44">
      <c r="A375" s="33">
        <v>143</v>
      </c>
      <c r="B375" s="32"/>
      <c r="C375" s="35"/>
      <c r="D375" s="47"/>
      <c r="E375" s="37"/>
      <c r="F375" s="48" t="s">
        <v>45</v>
      </c>
      <c r="G375" s="39">
        <f t="shared" si="72"/>
        <v>0</v>
      </c>
      <c r="H375" s="40" t="s">
        <v>46</v>
      </c>
      <c r="I375" s="40">
        <f t="shared" si="67"/>
        <v>0</v>
      </c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3"/>
      <c r="AQ375" s="3"/>
      <c r="AR375" s="3"/>
    </row>
    <row r="376" s="4" customFormat="1" ht="18.95" customHeight="1" spans="1:41">
      <c r="A376" s="41"/>
      <c r="B376" s="32"/>
      <c r="C376" s="42"/>
      <c r="D376" s="47"/>
      <c r="E376" s="43"/>
      <c r="F376" s="49"/>
      <c r="G376" s="45"/>
      <c r="H376" s="46" t="s">
        <v>47</v>
      </c>
      <c r="I376" s="46">
        <f t="shared" si="67"/>
        <v>0</v>
      </c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</row>
    <row r="377" s="91" customFormat="1" ht="18.95" customHeight="1" spans="1:44">
      <c r="A377" s="33">
        <v>144</v>
      </c>
      <c r="B377" s="32"/>
      <c r="C377" s="35"/>
      <c r="D377" s="47"/>
      <c r="E377" s="37"/>
      <c r="F377" s="48" t="s">
        <v>45</v>
      </c>
      <c r="G377" s="39">
        <f t="shared" si="72"/>
        <v>0</v>
      </c>
      <c r="H377" s="40" t="s">
        <v>46</v>
      </c>
      <c r="I377" s="40">
        <f t="shared" si="67"/>
        <v>0</v>
      </c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3"/>
      <c r="AQ377" s="3"/>
      <c r="AR377" s="3"/>
    </row>
    <row r="378" s="4" customFormat="1" ht="18.95" customHeight="1" spans="1:41">
      <c r="A378" s="41"/>
      <c r="B378" s="32"/>
      <c r="C378" s="42"/>
      <c r="D378" s="47"/>
      <c r="E378" s="43"/>
      <c r="F378" s="49"/>
      <c r="G378" s="45"/>
      <c r="H378" s="46" t="s">
        <v>47</v>
      </c>
      <c r="I378" s="46">
        <f t="shared" si="67"/>
        <v>0</v>
      </c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</row>
    <row r="379" s="91" customFormat="1" ht="18.95" customHeight="1" spans="1:44">
      <c r="A379" s="33">
        <v>145</v>
      </c>
      <c r="B379" s="32"/>
      <c r="C379" s="35"/>
      <c r="D379" s="47"/>
      <c r="E379" s="37"/>
      <c r="F379" s="48" t="s">
        <v>45</v>
      </c>
      <c r="G379" s="39">
        <f t="shared" ref="G379:G383" si="73">E379+I379-I380</f>
        <v>0</v>
      </c>
      <c r="H379" s="40" t="s">
        <v>46</v>
      </c>
      <c r="I379" s="40">
        <f t="shared" si="67"/>
        <v>0</v>
      </c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3"/>
      <c r="AQ379" s="3"/>
      <c r="AR379" s="3"/>
    </row>
    <row r="380" s="4" customFormat="1" ht="18.95" customHeight="1" spans="1:41">
      <c r="A380" s="41"/>
      <c r="B380" s="32"/>
      <c r="C380" s="42"/>
      <c r="D380" s="47"/>
      <c r="E380" s="43"/>
      <c r="F380" s="49"/>
      <c r="G380" s="45"/>
      <c r="H380" s="46" t="s">
        <v>47</v>
      </c>
      <c r="I380" s="46">
        <f t="shared" si="67"/>
        <v>0</v>
      </c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</row>
    <row r="381" s="3" customFormat="1" ht="18.95" customHeight="1" spans="1:41">
      <c r="A381" s="33">
        <v>146</v>
      </c>
      <c r="B381" s="32"/>
      <c r="C381" s="35"/>
      <c r="D381" s="47"/>
      <c r="E381" s="37"/>
      <c r="F381" s="48" t="s">
        <v>45</v>
      </c>
      <c r="G381" s="39">
        <f t="shared" si="73"/>
        <v>0</v>
      </c>
      <c r="H381" s="40" t="s">
        <v>46</v>
      </c>
      <c r="I381" s="40">
        <f t="shared" si="67"/>
        <v>0</v>
      </c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</row>
    <row r="382" s="4" customFormat="1" ht="18.95" customHeight="1" spans="1:41">
      <c r="A382" s="41"/>
      <c r="B382" s="32"/>
      <c r="C382" s="42"/>
      <c r="D382" s="47"/>
      <c r="E382" s="43"/>
      <c r="F382" s="49"/>
      <c r="G382" s="45"/>
      <c r="H382" s="46" t="s">
        <v>47</v>
      </c>
      <c r="I382" s="46">
        <f t="shared" si="67"/>
        <v>0</v>
      </c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</row>
    <row r="383" s="3" customFormat="1" ht="18.95" customHeight="1" spans="1:41">
      <c r="A383" s="33">
        <v>147</v>
      </c>
      <c r="B383" s="32"/>
      <c r="C383" s="35"/>
      <c r="D383" s="47"/>
      <c r="E383" s="37"/>
      <c r="F383" s="48" t="s">
        <v>45</v>
      </c>
      <c r="G383" s="39">
        <f t="shared" si="73"/>
        <v>0</v>
      </c>
      <c r="H383" s="40" t="s">
        <v>46</v>
      </c>
      <c r="I383" s="40">
        <f t="shared" si="67"/>
        <v>0</v>
      </c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</row>
    <row r="384" s="4" customFormat="1" ht="18.95" customHeight="1" spans="1:41">
      <c r="A384" s="41"/>
      <c r="B384" s="32"/>
      <c r="C384" s="42"/>
      <c r="D384" s="47"/>
      <c r="E384" s="43"/>
      <c r="F384" s="49"/>
      <c r="G384" s="45"/>
      <c r="H384" s="46" t="s">
        <v>47</v>
      </c>
      <c r="I384" s="46">
        <f t="shared" si="67"/>
        <v>0</v>
      </c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</row>
    <row r="385" s="3" customFormat="1" ht="18.95" customHeight="1" spans="1:41">
      <c r="A385" s="33">
        <v>148</v>
      </c>
      <c r="B385" s="32"/>
      <c r="C385" s="35"/>
      <c r="D385" s="47"/>
      <c r="E385" s="37"/>
      <c r="F385" s="48" t="s">
        <v>45</v>
      </c>
      <c r="G385" s="39">
        <f t="shared" ref="G385:G389" si="74">E385+I385-I386</f>
        <v>0</v>
      </c>
      <c r="H385" s="40" t="s">
        <v>46</v>
      </c>
      <c r="I385" s="40">
        <f t="shared" si="67"/>
        <v>0</v>
      </c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</row>
    <row r="386" s="4" customFormat="1" ht="18.95" customHeight="1" spans="1:41">
      <c r="A386" s="41"/>
      <c r="B386" s="32"/>
      <c r="C386" s="42"/>
      <c r="D386" s="47"/>
      <c r="E386" s="43"/>
      <c r="F386" s="49"/>
      <c r="G386" s="45"/>
      <c r="H386" s="46" t="s">
        <v>47</v>
      </c>
      <c r="I386" s="46">
        <f t="shared" si="67"/>
        <v>0</v>
      </c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</row>
    <row r="387" s="3" customFormat="1" ht="18.95" customHeight="1" spans="1:41">
      <c r="A387" s="33">
        <v>149</v>
      </c>
      <c r="B387" s="32"/>
      <c r="C387" s="35"/>
      <c r="D387" s="47"/>
      <c r="E387" s="37"/>
      <c r="F387" s="48" t="s">
        <v>45</v>
      </c>
      <c r="G387" s="39">
        <f t="shared" si="74"/>
        <v>0</v>
      </c>
      <c r="H387" s="40" t="s">
        <v>46</v>
      </c>
      <c r="I387" s="40">
        <f t="shared" si="67"/>
        <v>0</v>
      </c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</row>
    <row r="388" s="4" customFormat="1" ht="18.95" customHeight="1" spans="1:41">
      <c r="A388" s="41"/>
      <c r="B388" s="32"/>
      <c r="C388" s="42"/>
      <c r="D388" s="47"/>
      <c r="E388" s="43"/>
      <c r="F388" s="49"/>
      <c r="G388" s="45"/>
      <c r="H388" s="46" t="s">
        <v>47</v>
      </c>
      <c r="I388" s="46">
        <f t="shared" si="67"/>
        <v>0</v>
      </c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</row>
    <row r="389" s="3" customFormat="1" ht="18.95" customHeight="1" spans="1:41">
      <c r="A389" s="33">
        <v>150</v>
      </c>
      <c r="B389" s="32"/>
      <c r="C389" s="35"/>
      <c r="D389" s="47"/>
      <c r="E389" s="37"/>
      <c r="F389" s="48" t="s">
        <v>45</v>
      </c>
      <c r="G389" s="39">
        <f t="shared" si="74"/>
        <v>0</v>
      </c>
      <c r="H389" s="40" t="s">
        <v>46</v>
      </c>
      <c r="I389" s="40">
        <f t="shared" si="67"/>
        <v>0</v>
      </c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>
        <v>0</v>
      </c>
    </row>
    <row r="390" s="4" customFormat="1" ht="18.95" customHeight="1" spans="1:41">
      <c r="A390" s="41"/>
      <c r="B390" s="32"/>
      <c r="C390" s="42"/>
      <c r="D390" s="47"/>
      <c r="E390" s="43"/>
      <c r="F390" s="49"/>
      <c r="G390" s="45"/>
      <c r="H390" s="46" t="s">
        <v>47</v>
      </c>
      <c r="I390" s="46">
        <f t="shared" si="67"/>
        <v>0</v>
      </c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</row>
    <row r="391" s="91" customFormat="1" ht="18.95" customHeight="1" spans="1:44">
      <c r="A391" s="33">
        <v>151</v>
      </c>
      <c r="B391" s="32"/>
      <c r="C391" s="35"/>
      <c r="D391" s="47"/>
      <c r="E391" s="37"/>
      <c r="F391" s="48" t="s">
        <v>45</v>
      </c>
      <c r="G391" s="39">
        <f t="shared" ref="G391:G395" si="75">E391+I391-I392</f>
        <v>0</v>
      </c>
      <c r="H391" s="40" t="s">
        <v>46</v>
      </c>
      <c r="I391" s="40">
        <f t="shared" si="67"/>
        <v>0</v>
      </c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3"/>
      <c r="AQ391" s="3"/>
      <c r="AR391" s="3"/>
    </row>
    <row r="392" s="4" customFormat="1" ht="18.95" customHeight="1" spans="1:41">
      <c r="A392" s="41"/>
      <c r="B392" s="32"/>
      <c r="C392" s="42"/>
      <c r="D392" s="47"/>
      <c r="E392" s="43"/>
      <c r="F392" s="49"/>
      <c r="G392" s="45"/>
      <c r="H392" s="46" t="s">
        <v>47</v>
      </c>
      <c r="I392" s="46">
        <f t="shared" si="67"/>
        <v>0</v>
      </c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</row>
    <row r="393" s="91" customFormat="1" ht="18.95" customHeight="1" spans="1:44">
      <c r="A393" s="33">
        <v>152</v>
      </c>
      <c r="B393" s="32"/>
      <c r="C393" s="35"/>
      <c r="D393" s="47"/>
      <c r="E393" s="37"/>
      <c r="F393" s="48" t="s">
        <v>45</v>
      </c>
      <c r="G393" s="39">
        <f t="shared" si="75"/>
        <v>0</v>
      </c>
      <c r="H393" s="40" t="s">
        <v>46</v>
      </c>
      <c r="I393" s="40">
        <f t="shared" si="67"/>
        <v>0</v>
      </c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3"/>
      <c r="AQ393" s="3"/>
      <c r="AR393" s="3"/>
    </row>
    <row r="394" s="4" customFormat="1" ht="18.95" customHeight="1" spans="1:41">
      <c r="A394" s="41"/>
      <c r="B394" s="32"/>
      <c r="C394" s="42"/>
      <c r="D394" s="47"/>
      <c r="E394" s="43"/>
      <c r="F394" s="49"/>
      <c r="G394" s="45"/>
      <c r="H394" s="46" t="s">
        <v>47</v>
      </c>
      <c r="I394" s="46">
        <f t="shared" si="67"/>
        <v>0</v>
      </c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</row>
    <row r="395" s="91" customFormat="1" ht="18.95" customHeight="1" spans="1:44">
      <c r="A395" s="33">
        <v>153</v>
      </c>
      <c r="B395" s="32"/>
      <c r="C395" s="35"/>
      <c r="D395" s="47"/>
      <c r="E395" s="37"/>
      <c r="F395" s="48" t="s">
        <v>45</v>
      </c>
      <c r="G395" s="39">
        <f t="shared" si="75"/>
        <v>0</v>
      </c>
      <c r="H395" s="40" t="s">
        <v>46</v>
      </c>
      <c r="I395" s="40">
        <f t="shared" si="67"/>
        <v>0</v>
      </c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3"/>
      <c r="AQ395" s="3"/>
      <c r="AR395" s="3"/>
    </row>
    <row r="396" s="4" customFormat="1" ht="18.95" customHeight="1" spans="1:41">
      <c r="A396" s="41"/>
      <c r="B396" s="32"/>
      <c r="C396" s="42"/>
      <c r="D396" s="47"/>
      <c r="E396" s="43"/>
      <c r="F396" s="49"/>
      <c r="G396" s="45"/>
      <c r="H396" s="46" t="s">
        <v>47</v>
      </c>
      <c r="I396" s="46">
        <f t="shared" si="67"/>
        <v>0</v>
      </c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</row>
    <row r="397" s="91" customFormat="1" ht="18.95" customHeight="1" spans="1:44">
      <c r="A397" s="33">
        <v>154</v>
      </c>
      <c r="B397" s="32"/>
      <c r="C397" s="35"/>
      <c r="D397" s="47"/>
      <c r="E397" s="37"/>
      <c r="F397" s="48" t="s">
        <v>45</v>
      </c>
      <c r="G397" s="39">
        <f t="shared" ref="G397:G401" si="76">E397+I397-I398</f>
        <v>0</v>
      </c>
      <c r="H397" s="40" t="s">
        <v>46</v>
      </c>
      <c r="I397" s="40">
        <f t="shared" si="67"/>
        <v>0</v>
      </c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3"/>
      <c r="AQ397" s="3"/>
      <c r="AR397" s="3"/>
    </row>
    <row r="398" s="4" customFormat="1" ht="18.95" customHeight="1" spans="1:41">
      <c r="A398" s="41"/>
      <c r="B398" s="32"/>
      <c r="C398" s="42"/>
      <c r="D398" s="47"/>
      <c r="E398" s="43"/>
      <c r="F398" s="49"/>
      <c r="G398" s="45"/>
      <c r="H398" s="46" t="s">
        <v>47</v>
      </c>
      <c r="I398" s="46">
        <f t="shared" si="67"/>
        <v>0</v>
      </c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</row>
    <row r="399" s="91" customFormat="1" ht="18.95" customHeight="1" spans="1:44">
      <c r="A399" s="33">
        <v>155</v>
      </c>
      <c r="B399" s="32"/>
      <c r="C399" s="35"/>
      <c r="D399" s="47"/>
      <c r="E399" s="37"/>
      <c r="F399" s="48" t="s">
        <v>45</v>
      </c>
      <c r="G399" s="39">
        <f t="shared" si="76"/>
        <v>0</v>
      </c>
      <c r="H399" s="40" t="s">
        <v>46</v>
      </c>
      <c r="I399" s="40">
        <f t="shared" si="67"/>
        <v>0</v>
      </c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3"/>
      <c r="AQ399" s="3"/>
      <c r="AR399" s="3"/>
    </row>
    <row r="400" s="4" customFormat="1" ht="18.95" customHeight="1" spans="1:41">
      <c r="A400" s="41"/>
      <c r="B400" s="32"/>
      <c r="C400" s="42"/>
      <c r="D400" s="47"/>
      <c r="E400" s="43"/>
      <c r="F400" s="49"/>
      <c r="G400" s="45"/>
      <c r="H400" s="46" t="s">
        <v>47</v>
      </c>
      <c r="I400" s="46">
        <f t="shared" si="67"/>
        <v>0</v>
      </c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</row>
    <row r="401" s="91" customFormat="1" ht="18.95" customHeight="1" spans="1:44">
      <c r="A401" s="33">
        <v>156</v>
      </c>
      <c r="B401" s="32"/>
      <c r="C401" s="35"/>
      <c r="D401" s="47"/>
      <c r="E401" s="37"/>
      <c r="F401" s="48" t="s">
        <v>45</v>
      </c>
      <c r="G401" s="39">
        <f t="shared" si="76"/>
        <v>0</v>
      </c>
      <c r="H401" s="40" t="s">
        <v>46</v>
      </c>
      <c r="I401" s="40">
        <f t="shared" si="67"/>
        <v>0</v>
      </c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3"/>
      <c r="AQ401" s="3"/>
      <c r="AR401" s="3"/>
    </row>
    <row r="402" s="4" customFormat="1" ht="18.95" customHeight="1" spans="1:41">
      <c r="A402" s="41"/>
      <c r="B402" s="32"/>
      <c r="C402" s="42"/>
      <c r="D402" s="47"/>
      <c r="E402" s="43"/>
      <c r="F402" s="49"/>
      <c r="G402" s="45"/>
      <c r="H402" s="46" t="s">
        <v>47</v>
      </c>
      <c r="I402" s="46">
        <f t="shared" si="67"/>
        <v>0</v>
      </c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</row>
    <row r="403" s="91" customFormat="1" ht="18.95" customHeight="1" spans="1:44">
      <c r="A403" s="33">
        <v>157</v>
      </c>
      <c r="B403" s="32"/>
      <c r="C403" s="35"/>
      <c r="D403" s="47"/>
      <c r="E403" s="37"/>
      <c r="F403" s="48" t="s">
        <v>45</v>
      </c>
      <c r="G403" s="39">
        <f t="shared" ref="G403:G407" si="77">E403+I403-I404</f>
        <v>0</v>
      </c>
      <c r="H403" s="40" t="s">
        <v>46</v>
      </c>
      <c r="I403" s="40">
        <f t="shared" si="67"/>
        <v>0</v>
      </c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3"/>
      <c r="AQ403" s="3"/>
      <c r="AR403" s="3"/>
    </row>
    <row r="404" s="4" customFormat="1" ht="18.95" customHeight="1" spans="1:41">
      <c r="A404" s="41"/>
      <c r="B404" s="32"/>
      <c r="C404" s="42"/>
      <c r="D404" s="47"/>
      <c r="E404" s="43"/>
      <c r="F404" s="49"/>
      <c r="G404" s="45"/>
      <c r="H404" s="46" t="s">
        <v>47</v>
      </c>
      <c r="I404" s="46">
        <f t="shared" si="67"/>
        <v>0</v>
      </c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</row>
    <row r="405" s="91" customFormat="1" ht="18.95" customHeight="1" spans="1:44">
      <c r="A405" s="33">
        <v>158</v>
      </c>
      <c r="B405" s="32"/>
      <c r="C405" s="35"/>
      <c r="D405" s="47"/>
      <c r="E405" s="37"/>
      <c r="F405" s="48" t="s">
        <v>45</v>
      </c>
      <c r="G405" s="39">
        <f t="shared" si="77"/>
        <v>0</v>
      </c>
      <c r="H405" s="40" t="s">
        <v>46</v>
      </c>
      <c r="I405" s="40">
        <f t="shared" si="67"/>
        <v>0</v>
      </c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3"/>
      <c r="AQ405" s="3"/>
      <c r="AR405" s="3"/>
    </row>
    <row r="406" s="4" customFormat="1" ht="18.95" customHeight="1" spans="1:41">
      <c r="A406" s="41"/>
      <c r="B406" s="32"/>
      <c r="C406" s="42"/>
      <c r="D406" s="47"/>
      <c r="E406" s="43"/>
      <c r="F406" s="49"/>
      <c r="G406" s="45"/>
      <c r="H406" s="46" t="s">
        <v>47</v>
      </c>
      <c r="I406" s="46">
        <f t="shared" si="67"/>
        <v>0</v>
      </c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</row>
    <row r="407" s="91" customFormat="1" ht="18.95" customHeight="1" spans="1:44">
      <c r="A407" s="33">
        <v>159</v>
      </c>
      <c r="B407" s="32"/>
      <c r="C407" s="35"/>
      <c r="D407" s="47"/>
      <c r="E407" s="37"/>
      <c r="F407" s="48" t="s">
        <v>45</v>
      </c>
      <c r="G407" s="39">
        <f t="shared" si="77"/>
        <v>0</v>
      </c>
      <c r="H407" s="40" t="s">
        <v>46</v>
      </c>
      <c r="I407" s="40">
        <f t="shared" si="67"/>
        <v>0</v>
      </c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3"/>
      <c r="AQ407" s="3"/>
      <c r="AR407" s="3"/>
    </row>
    <row r="408" s="4" customFormat="1" ht="18.95" customHeight="1" spans="1:41">
      <c r="A408" s="41"/>
      <c r="B408" s="32"/>
      <c r="C408" s="42"/>
      <c r="D408" s="47"/>
      <c r="E408" s="43"/>
      <c r="F408" s="49"/>
      <c r="G408" s="45"/>
      <c r="H408" s="46" t="s">
        <v>47</v>
      </c>
      <c r="I408" s="46">
        <f t="shared" si="67"/>
        <v>0</v>
      </c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</row>
    <row r="409" s="91" customFormat="1" ht="18.95" customHeight="1" spans="1:44">
      <c r="A409" s="33">
        <v>160</v>
      </c>
      <c r="B409" s="32"/>
      <c r="C409" s="35"/>
      <c r="D409" s="47"/>
      <c r="E409" s="37"/>
      <c r="F409" s="48" t="s">
        <v>45</v>
      </c>
      <c r="G409" s="39">
        <f t="shared" ref="G409:G413" si="78">E409+I409-I410</f>
        <v>0</v>
      </c>
      <c r="H409" s="40" t="s">
        <v>46</v>
      </c>
      <c r="I409" s="40">
        <f t="shared" si="67"/>
        <v>0</v>
      </c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3"/>
      <c r="AQ409" s="3"/>
      <c r="AR409" s="3"/>
    </row>
    <row r="410" s="4" customFormat="1" ht="18.95" customHeight="1" spans="1:41">
      <c r="A410" s="41"/>
      <c r="B410" s="32"/>
      <c r="C410" s="42"/>
      <c r="D410" s="47"/>
      <c r="E410" s="43"/>
      <c r="F410" s="49"/>
      <c r="G410" s="45"/>
      <c r="H410" s="46" t="s">
        <v>47</v>
      </c>
      <c r="I410" s="46">
        <f t="shared" si="67"/>
        <v>0</v>
      </c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</row>
    <row r="411" s="3" customFormat="1" ht="18.95" customHeight="1" spans="1:41">
      <c r="A411" s="33">
        <v>161</v>
      </c>
      <c r="B411" s="32"/>
      <c r="C411" s="35"/>
      <c r="D411" s="47"/>
      <c r="E411" s="37"/>
      <c r="F411" s="48" t="s">
        <v>45</v>
      </c>
      <c r="G411" s="39">
        <f t="shared" si="78"/>
        <v>0</v>
      </c>
      <c r="H411" s="40" t="s">
        <v>46</v>
      </c>
      <c r="I411" s="40">
        <f t="shared" ref="I411:I424" si="79">SUM(J411:AO411)</f>
        <v>0</v>
      </c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</row>
    <row r="412" s="4" customFormat="1" ht="18.95" customHeight="1" spans="1:41">
      <c r="A412" s="41"/>
      <c r="B412" s="32"/>
      <c r="C412" s="42"/>
      <c r="D412" s="47"/>
      <c r="E412" s="43"/>
      <c r="F412" s="49"/>
      <c r="G412" s="45"/>
      <c r="H412" s="46" t="s">
        <v>47</v>
      </c>
      <c r="I412" s="46">
        <f t="shared" si="79"/>
        <v>0</v>
      </c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</row>
    <row r="413" s="3" customFormat="1" ht="18.95" customHeight="1" spans="1:41">
      <c r="A413" s="33">
        <v>162</v>
      </c>
      <c r="B413" s="32"/>
      <c r="C413" s="35"/>
      <c r="D413" s="47"/>
      <c r="E413" s="37"/>
      <c r="F413" s="48" t="s">
        <v>45</v>
      </c>
      <c r="G413" s="39">
        <f t="shared" si="78"/>
        <v>0</v>
      </c>
      <c r="H413" s="40" t="s">
        <v>46</v>
      </c>
      <c r="I413" s="40">
        <f t="shared" si="79"/>
        <v>0</v>
      </c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</row>
    <row r="414" s="4" customFormat="1" ht="18.95" customHeight="1" spans="1:41">
      <c r="A414" s="41"/>
      <c r="B414" s="32"/>
      <c r="C414" s="42"/>
      <c r="D414" s="47"/>
      <c r="E414" s="43"/>
      <c r="F414" s="49"/>
      <c r="G414" s="45"/>
      <c r="H414" s="46" t="s">
        <v>47</v>
      </c>
      <c r="I414" s="46">
        <f t="shared" si="79"/>
        <v>0</v>
      </c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</row>
    <row r="415" s="3" customFormat="1" ht="18.95" customHeight="1" spans="1:41">
      <c r="A415" s="33">
        <v>163</v>
      </c>
      <c r="B415" s="32"/>
      <c r="C415" s="35"/>
      <c r="D415" s="47"/>
      <c r="E415" s="37"/>
      <c r="F415" s="48" t="s">
        <v>45</v>
      </c>
      <c r="G415" s="39">
        <f t="shared" ref="G415:G419" si="80">E415+I415-I416</f>
        <v>0</v>
      </c>
      <c r="H415" s="40" t="s">
        <v>46</v>
      </c>
      <c r="I415" s="40">
        <f t="shared" si="79"/>
        <v>0</v>
      </c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</row>
    <row r="416" s="4" customFormat="1" ht="18.95" customHeight="1" spans="1:41">
      <c r="A416" s="41"/>
      <c r="B416" s="32"/>
      <c r="C416" s="42"/>
      <c r="D416" s="47"/>
      <c r="E416" s="43"/>
      <c r="F416" s="49"/>
      <c r="G416" s="45"/>
      <c r="H416" s="46" t="s">
        <v>47</v>
      </c>
      <c r="I416" s="46">
        <f t="shared" si="79"/>
        <v>0</v>
      </c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</row>
    <row r="417" s="3" customFormat="1" ht="18.95" customHeight="1" spans="1:41">
      <c r="A417" s="33">
        <v>164</v>
      </c>
      <c r="B417" s="32"/>
      <c r="C417" s="35"/>
      <c r="D417" s="47"/>
      <c r="E417" s="37"/>
      <c r="F417" s="48" t="s">
        <v>45</v>
      </c>
      <c r="G417" s="39">
        <f t="shared" si="80"/>
        <v>0</v>
      </c>
      <c r="H417" s="40" t="s">
        <v>46</v>
      </c>
      <c r="I417" s="40">
        <f t="shared" si="79"/>
        <v>0</v>
      </c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</row>
    <row r="418" s="4" customFormat="1" ht="18.95" customHeight="1" spans="1:41">
      <c r="A418" s="41"/>
      <c r="B418" s="32"/>
      <c r="C418" s="42"/>
      <c r="D418" s="47"/>
      <c r="E418" s="43"/>
      <c r="F418" s="49"/>
      <c r="G418" s="45"/>
      <c r="H418" s="46" t="s">
        <v>47</v>
      </c>
      <c r="I418" s="46">
        <f t="shared" si="79"/>
        <v>0</v>
      </c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</row>
    <row r="419" s="3" customFormat="1" ht="18.95" customHeight="1" spans="1:41">
      <c r="A419" s="33">
        <v>165</v>
      </c>
      <c r="B419" s="32"/>
      <c r="C419" s="35"/>
      <c r="D419" s="47"/>
      <c r="E419" s="37"/>
      <c r="F419" s="48" t="s">
        <v>45</v>
      </c>
      <c r="G419" s="39">
        <f t="shared" si="80"/>
        <v>0</v>
      </c>
      <c r="H419" s="40" t="s">
        <v>46</v>
      </c>
      <c r="I419" s="40">
        <f t="shared" si="79"/>
        <v>0</v>
      </c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>
        <v>0</v>
      </c>
    </row>
    <row r="420" s="4" customFormat="1" ht="18.95" customHeight="1" spans="1:41">
      <c r="A420" s="41"/>
      <c r="B420" s="32"/>
      <c r="C420" s="42"/>
      <c r="D420" s="47"/>
      <c r="E420" s="43"/>
      <c r="F420" s="49"/>
      <c r="G420" s="45"/>
      <c r="H420" s="46" t="s">
        <v>47</v>
      </c>
      <c r="I420" s="46">
        <f t="shared" si="79"/>
        <v>0</v>
      </c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</row>
    <row r="421" s="91" customFormat="1" ht="18.95" customHeight="1" spans="1:44">
      <c r="A421" s="33">
        <v>166</v>
      </c>
      <c r="B421" s="32"/>
      <c r="C421" s="35"/>
      <c r="D421" s="47"/>
      <c r="E421" s="37"/>
      <c r="F421" s="48" t="s">
        <v>45</v>
      </c>
      <c r="G421" s="39">
        <f>E421+I421-I422</f>
        <v>0</v>
      </c>
      <c r="H421" s="40" t="s">
        <v>46</v>
      </c>
      <c r="I421" s="40">
        <f t="shared" si="79"/>
        <v>0</v>
      </c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3"/>
      <c r="AQ421" s="3"/>
      <c r="AR421" s="3"/>
    </row>
    <row r="422" s="4" customFormat="1" ht="18.95" customHeight="1" spans="1:41">
      <c r="A422" s="41"/>
      <c r="B422" s="32"/>
      <c r="C422" s="42"/>
      <c r="D422" s="47"/>
      <c r="E422" s="43"/>
      <c r="F422" s="49"/>
      <c r="G422" s="45"/>
      <c r="H422" s="46" t="s">
        <v>47</v>
      </c>
      <c r="I422" s="46">
        <f t="shared" si="79"/>
        <v>0</v>
      </c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</row>
    <row r="423" s="91" customFormat="1" ht="18.95" customHeight="1" spans="1:44">
      <c r="A423" s="33">
        <v>167</v>
      </c>
      <c r="B423" s="32"/>
      <c r="C423" s="35"/>
      <c r="D423" s="47"/>
      <c r="E423" s="37"/>
      <c r="F423" s="48" t="s">
        <v>45</v>
      </c>
      <c r="G423" s="39">
        <f>E423+I423-I424</f>
        <v>0</v>
      </c>
      <c r="H423" s="40" t="s">
        <v>46</v>
      </c>
      <c r="I423" s="40">
        <f t="shared" si="79"/>
        <v>0</v>
      </c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3"/>
      <c r="AQ423" s="3"/>
      <c r="AR423" s="3"/>
    </row>
    <row r="424" s="4" customFormat="1" ht="18.95" customHeight="1" spans="1:41">
      <c r="A424" s="41"/>
      <c r="B424" s="32"/>
      <c r="C424" s="42"/>
      <c r="D424" s="47"/>
      <c r="E424" s="43"/>
      <c r="F424" s="49"/>
      <c r="G424" s="45"/>
      <c r="H424" s="46" t="s">
        <v>47</v>
      </c>
      <c r="I424" s="46">
        <f t="shared" si="79"/>
        <v>0</v>
      </c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</row>
  </sheetData>
  <autoFilter ref="A4:AN424">
    <extLst/>
  </autoFilter>
  <mergeCells count="1476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</mergeCells>
  <conditionalFormatting sqref="G5:G6">
    <cfRule type="cellIs" dxfId="0" priority="37" operator="greaterThan">
      <formula>#REF!</formula>
    </cfRule>
  </conditionalFormatting>
  <conditionalFormatting sqref="G11:G12">
    <cfRule type="cellIs" dxfId="0" priority="40" operator="greaterThan">
      <formula>#REF!</formula>
    </cfRule>
  </conditionalFormatting>
  <conditionalFormatting sqref="G13:G14">
    <cfRule type="cellIs" dxfId="0" priority="36" operator="greaterThan">
      <formula>#REF!</formula>
    </cfRule>
  </conditionalFormatting>
  <conditionalFormatting sqref="G15:G16">
    <cfRule type="cellIs" dxfId="0" priority="34" operator="greaterThan">
      <formula>#REF!</formula>
    </cfRule>
  </conditionalFormatting>
  <conditionalFormatting sqref="G17:G18">
    <cfRule type="cellIs" dxfId="0" priority="42" operator="greaterThan">
      <formula>#REF!</formula>
    </cfRule>
  </conditionalFormatting>
  <conditionalFormatting sqref="G19:G20">
    <cfRule type="cellIs" dxfId="0" priority="41" operator="greaterThan">
      <formula>#REF!</formula>
    </cfRule>
  </conditionalFormatting>
  <conditionalFormatting sqref="G25:G26">
    <cfRule type="cellIs" dxfId="0" priority="39" operator="greaterThan">
      <formula>#REF!</formula>
    </cfRule>
  </conditionalFormatting>
  <conditionalFormatting sqref="G33:G34">
    <cfRule type="cellIs" dxfId="0" priority="29" operator="greaterThan">
      <formula>#REF!</formula>
    </cfRule>
  </conditionalFormatting>
  <conditionalFormatting sqref="G39:G40">
    <cfRule type="cellIs" dxfId="0" priority="25" operator="greaterThan">
      <formula>#REF!</formula>
    </cfRule>
  </conditionalFormatting>
  <conditionalFormatting sqref="G41:G42">
    <cfRule type="cellIs" dxfId="0" priority="30" operator="greaterThan">
      <formula>#REF!</formula>
    </cfRule>
  </conditionalFormatting>
  <conditionalFormatting sqref="G51:G52">
    <cfRule type="cellIs" dxfId="0" priority="35" operator="greaterThan">
      <formula>#REF!</formula>
    </cfRule>
  </conditionalFormatting>
  <conditionalFormatting sqref="G57:G58">
    <cfRule type="cellIs" dxfId="0" priority="38" operator="greaterThan">
      <formula>#REF!</formula>
    </cfRule>
  </conditionalFormatting>
  <conditionalFormatting sqref="G63:G64">
    <cfRule type="cellIs" dxfId="0" priority="12" operator="greaterThan">
      <formula>#REF!</formula>
    </cfRule>
  </conditionalFormatting>
  <conditionalFormatting sqref="G71:G72">
    <cfRule type="cellIs" dxfId="0" priority="13" operator="greaterThan">
      <formula>#REF!</formula>
    </cfRule>
  </conditionalFormatting>
  <conditionalFormatting sqref="G83:G84">
    <cfRule type="cellIs" dxfId="0" priority="20" operator="greaterThan">
      <formula>#REF!</formula>
    </cfRule>
  </conditionalFormatting>
  <conditionalFormatting sqref="G85:G86">
    <cfRule type="cellIs" dxfId="0" priority="18" operator="greaterThan">
      <formula>#REF!</formula>
    </cfRule>
  </conditionalFormatting>
  <conditionalFormatting sqref="G87:G88">
    <cfRule type="cellIs" dxfId="0" priority="21" operator="greaterThan">
      <formula>#REF!</formula>
    </cfRule>
  </conditionalFormatting>
  <conditionalFormatting sqref="G93:G94">
    <cfRule type="cellIs" dxfId="0" priority="45" operator="greaterThan">
      <formula>#REF!</formula>
    </cfRule>
  </conditionalFormatting>
  <conditionalFormatting sqref="G97:G98">
    <cfRule type="cellIs" dxfId="0" priority="19" operator="greaterThan">
      <formula>#REF!</formula>
    </cfRule>
  </conditionalFormatting>
  <conditionalFormatting sqref="G101:G102">
    <cfRule type="cellIs" dxfId="0" priority="16" operator="greaterThan">
      <formula>#REF!</formula>
    </cfRule>
  </conditionalFormatting>
  <conditionalFormatting sqref="G103:G104">
    <cfRule type="cellIs" dxfId="0" priority="15" operator="greaterThan">
      <formula>#REF!</formula>
    </cfRule>
  </conditionalFormatting>
  <conditionalFormatting sqref="G107:G108">
    <cfRule type="cellIs" dxfId="0" priority="44" operator="greaterThan">
      <formula>#REF!</formula>
    </cfRule>
  </conditionalFormatting>
  <conditionalFormatting sqref="G111:G112">
    <cfRule type="cellIs" dxfId="0" priority="23" operator="greaterThan">
      <formula>#REF!</formula>
    </cfRule>
  </conditionalFormatting>
  <conditionalFormatting sqref="G113:G114">
    <cfRule type="cellIs" dxfId="0" priority="24" operator="greaterThan">
      <formula>#REF!</formula>
    </cfRule>
  </conditionalFormatting>
  <conditionalFormatting sqref="G119:G120">
    <cfRule type="cellIs" dxfId="0" priority="22" operator="greaterThan">
      <formula>#REF!</formula>
    </cfRule>
  </conditionalFormatting>
  <conditionalFormatting sqref="G121:G122">
    <cfRule type="cellIs" dxfId="0" priority="8" operator="greaterThan">
      <formula>#REF!</formula>
    </cfRule>
  </conditionalFormatting>
  <conditionalFormatting sqref="G123:G124">
    <cfRule type="cellIs" dxfId="0" priority="3" operator="greaterThan">
      <formula>#REF!</formula>
    </cfRule>
  </conditionalFormatting>
  <conditionalFormatting sqref="G127:G128">
    <cfRule type="cellIs" dxfId="0" priority="43" operator="greaterThan">
      <formula>#REF!</formula>
    </cfRule>
  </conditionalFormatting>
  <conditionalFormatting sqref="G141:G142">
    <cfRule type="cellIs" dxfId="0" priority="28" operator="greaterThan">
      <formula>#REF!</formula>
    </cfRule>
  </conditionalFormatting>
  <conditionalFormatting sqref="G143:G144">
    <cfRule type="cellIs" dxfId="0" priority="33" operator="greaterThan">
      <formula>#REF!</formula>
    </cfRule>
  </conditionalFormatting>
  <conditionalFormatting sqref="G147:G148">
    <cfRule type="cellIs" dxfId="0" priority="14" operator="greaterThan">
      <formula>#REF!</formula>
    </cfRule>
  </conditionalFormatting>
  <conditionalFormatting sqref="G149:G150">
    <cfRule type="cellIs" dxfId="0" priority="17" operator="greaterThan">
      <formula>#REF!</formula>
    </cfRule>
  </conditionalFormatting>
  <conditionalFormatting sqref="G157:G158">
    <cfRule type="cellIs" dxfId="0" priority="31" operator="greaterThan">
      <formula>#REF!</formula>
    </cfRule>
  </conditionalFormatting>
  <conditionalFormatting sqref="G159:G160">
    <cfRule type="cellIs" dxfId="0" priority="11" operator="greaterThan">
      <formula>#REF!</formula>
    </cfRule>
  </conditionalFormatting>
  <conditionalFormatting sqref="G163:G164">
    <cfRule type="cellIs" dxfId="0" priority="5" operator="greaterThan">
      <formula>#REF!</formula>
    </cfRule>
  </conditionalFormatting>
  <conditionalFormatting sqref="G169:G170">
    <cfRule type="cellIs" dxfId="0" priority="27" operator="greaterThan">
      <formula>#REF!</formula>
    </cfRule>
  </conditionalFormatting>
  <conditionalFormatting sqref="G173:G174">
    <cfRule type="cellIs" dxfId="0" priority="26" operator="greaterThan">
      <formula>#REF!</formula>
    </cfRule>
  </conditionalFormatting>
  <conditionalFormatting sqref="G181:G182">
    <cfRule type="cellIs" dxfId="0" priority="7" operator="greaterThan">
      <formula>#REF!</formula>
    </cfRule>
  </conditionalFormatting>
  <conditionalFormatting sqref="G185:G186">
    <cfRule type="cellIs" dxfId="0" priority="4" operator="greaterThan">
      <formula>#REF!</formula>
    </cfRule>
  </conditionalFormatting>
  <conditionalFormatting sqref="G191:G192">
    <cfRule type="cellIs" dxfId="0" priority="32" operator="greaterThan">
      <formula>#REF!</formula>
    </cfRule>
  </conditionalFormatting>
  <conditionalFormatting sqref="G197:G198">
    <cfRule type="cellIs" dxfId="0" priority="6" operator="greaterThan">
      <formula>#REF!</formula>
    </cfRule>
  </conditionalFormatting>
  <conditionalFormatting sqref="G201:G202">
    <cfRule type="cellIs" dxfId="0" priority="2" operator="greaterThan">
      <formula>#REF!</formula>
    </cfRule>
  </conditionalFormatting>
  <conditionalFormatting sqref="G203:G204">
    <cfRule type="cellIs" dxfId="0" priority="9" operator="greaterThan">
      <formula>#REF!</formula>
    </cfRule>
  </conditionalFormatting>
  <conditionalFormatting sqref="G207:G208">
    <cfRule type="cellIs" dxfId="0" priority="10" operator="greaterThan">
      <formula>#REF!</formula>
    </cfRule>
  </conditionalFormatting>
  <conditionalFormatting sqref="G211:G218">
    <cfRule type="cellIs" dxfId="0" priority="60" operator="greaterThan">
      <formula>#REF!</formula>
    </cfRule>
  </conditionalFormatting>
  <conditionalFormatting sqref="G219:G240">
    <cfRule type="cellIs" dxfId="0" priority="59" operator="greaterThan">
      <formula>#REF!</formula>
    </cfRule>
  </conditionalFormatting>
  <conditionalFormatting sqref="G241:G248">
    <cfRule type="cellIs" dxfId="0" priority="58" operator="greaterThan">
      <formula>#REF!</formula>
    </cfRule>
  </conditionalFormatting>
  <conditionalFormatting sqref="G249:G270">
    <cfRule type="cellIs" dxfId="0" priority="57" operator="greaterThan">
      <formula>#REF!</formula>
    </cfRule>
  </conditionalFormatting>
  <conditionalFormatting sqref="G271:G278">
    <cfRule type="cellIs" dxfId="0" priority="56" operator="greaterThan">
      <formula>#REF!</formula>
    </cfRule>
  </conditionalFormatting>
  <conditionalFormatting sqref="G279:G300">
    <cfRule type="cellIs" dxfId="0" priority="55" operator="greaterThan">
      <formula>#REF!</formula>
    </cfRule>
  </conditionalFormatting>
  <conditionalFormatting sqref="G301:G308">
    <cfRule type="cellIs" dxfId="0" priority="54" operator="greaterThan">
      <formula>#REF!</formula>
    </cfRule>
  </conditionalFormatting>
  <conditionalFormatting sqref="G309:G330">
    <cfRule type="cellIs" dxfId="0" priority="53" operator="greaterThan">
      <formula>#REF!</formula>
    </cfRule>
  </conditionalFormatting>
  <conditionalFormatting sqref="G331:G338">
    <cfRule type="cellIs" dxfId="0" priority="52" operator="greaterThan">
      <formula>#REF!</formula>
    </cfRule>
  </conditionalFormatting>
  <conditionalFormatting sqref="G339:G360">
    <cfRule type="cellIs" dxfId="0" priority="51" operator="greaterThan">
      <formula>#REF!</formula>
    </cfRule>
  </conditionalFormatting>
  <conditionalFormatting sqref="G361:G368">
    <cfRule type="cellIs" dxfId="0" priority="50" operator="greaterThan">
      <formula>#REF!</formula>
    </cfRule>
  </conditionalFormatting>
  <conditionalFormatting sqref="G369:G390">
    <cfRule type="cellIs" dxfId="0" priority="49" operator="greaterThan">
      <formula>#REF!</formula>
    </cfRule>
  </conditionalFormatting>
  <conditionalFormatting sqref="G391:G398">
    <cfRule type="cellIs" dxfId="0" priority="48" operator="greaterThan">
      <formula>#REF!</formula>
    </cfRule>
  </conditionalFormatting>
  <conditionalFormatting sqref="G399:G420">
    <cfRule type="cellIs" dxfId="0" priority="47" operator="greaterThan">
      <formula>#REF!</formula>
    </cfRule>
  </conditionalFormatting>
  <conditionalFormatting sqref="G421:G424">
    <cfRule type="cellIs" dxfId="0" priority="46" operator="greaterThan">
      <formula>#REF!</formula>
    </cfRule>
  </conditionalFormatting>
  <conditionalFormatting sqref="G7:G10 G21:G22">
    <cfRule type="cellIs" dxfId="0" priority="68" operator="greaterThan">
      <formula>#REF!</formula>
    </cfRule>
  </conditionalFormatting>
  <conditionalFormatting sqref="G23:G24 G27:G32 G35:G38 G53:G54 G43:G50">
    <cfRule type="cellIs" dxfId="0" priority="67" operator="greaterThan">
      <formula>#REF!</formula>
    </cfRule>
  </conditionalFormatting>
  <conditionalFormatting sqref="G55:G56 G59:G62 G65:G66">
    <cfRule type="cellIs" dxfId="0" priority="66" operator="greaterThan">
      <formula>#REF!</formula>
    </cfRule>
  </conditionalFormatting>
  <conditionalFormatting sqref="G67:G70 G89:G92 G99:G100 G95:G96 G73:G82">
    <cfRule type="cellIs" dxfId="0" priority="65" operator="greaterThan">
      <formula>#REF!</formula>
    </cfRule>
  </conditionalFormatting>
  <conditionalFormatting sqref="G105:G106 G109:G110 G115:G118">
    <cfRule type="cellIs" dxfId="0" priority="64" operator="greaterThan">
      <formula>#REF!</formula>
    </cfRule>
  </conditionalFormatting>
  <conditionalFormatting sqref="G125:G126 G129:G140 G145:G146 G151:G156">
    <cfRule type="cellIs" dxfId="0" priority="63" operator="greaterThan">
      <formula>#REF!</formula>
    </cfRule>
  </conditionalFormatting>
  <conditionalFormatting sqref="G161:G162 G171:G172 G165:G168">
    <cfRule type="cellIs" dxfId="0" priority="62" operator="greaterThan">
      <formula>#REF!</formula>
    </cfRule>
  </conditionalFormatting>
  <conditionalFormatting sqref="G175:G180 G199:G200 G193:G196 G183:G184 G187:G190 G209:G210 G205:G206">
    <cfRule type="cellIs" dxfId="0" priority="61" operator="greaterThan">
      <formula>#REF!</formula>
    </cfRule>
  </conditionalFormatting>
  <hyperlinks>
    <hyperlink ref="A1:I1" location="总汇!A1" display="HHS型螺套库存明细"/>
  </hyperlink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94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K21" sqref="K21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5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1078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SUMIF($H:$H,$H$25,J:J)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SUMIF($H:$H,$H$26,J:J)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5" customFormat="1" ht="18.95" customHeight="1" spans="1:41">
      <c r="A5" s="33">
        <v>1</v>
      </c>
      <c r="B5" s="34" t="s">
        <v>532</v>
      </c>
      <c r="C5" s="35" t="s">
        <v>1079</v>
      </c>
      <c r="D5" s="47" t="s">
        <v>44</v>
      </c>
      <c r="E5" s="37">
        <v>105</v>
      </c>
      <c r="F5" s="48" t="s">
        <v>45</v>
      </c>
      <c r="G5" s="39">
        <f t="shared" ref="G5:G9" si="2">E5+I5-I6</f>
        <v>105</v>
      </c>
      <c r="H5" s="40" t="s">
        <v>46</v>
      </c>
      <c r="I5" s="40">
        <f t="shared" ref="I5:I24" si="3">SUM(J5:AO5)</f>
        <v>0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7"/>
    </row>
    <row r="6" s="6" customFormat="1" ht="18.95" customHeight="1" spans="1:41">
      <c r="A6" s="41"/>
      <c r="B6" s="34"/>
      <c r="C6" s="42"/>
      <c r="D6" s="47"/>
      <c r="E6" s="43"/>
      <c r="F6" s="49"/>
      <c r="G6" s="45"/>
      <c r="H6" s="46" t="s">
        <v>47</v>
      </c>
      <c r="I6" s="46">
        <f t="shared" si="3"/>
        <v>0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5"/>
    </row>
    <row r="7" s="5" customFormat="1" ht="18.95" customHeight="1" spans="1:41">
      <c r="A7" s="33">
        <v>2</v>
      </c>
      <c r="B7" s="34" t="s">
        <v>532</v>
      </c>
      <c r="C7" s="35" t="s">
        <v>1080</v>
      </c>
      <c r="D7" s="47" t="s">
        <v>44</v>
      </c>
      <c r="E7" s="37">
        <v>50</v>
      </c>
      <c r="F7" s="38" t="s">
        <v>45</v>
      </c>
      <c r="G7" s="39">
        <f t="shared" si="2"/>
        <v>50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4"/>
      <c r="G8" s="45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3" customFormat="1" ht="18.95" customHeight="1" spans="1:41">
      <c r="A9" s="33">
        <v>3</v>
      </c>
      <c r="B9" s="34" t="s">
        <v>532</v>
      </c>
      <c r="C9" s="35" t="s">
        <v>1081</v>
      </c>
      <c r="D9" s="47" t="s">
        <v>44</v>
      </c>
      <c r="E9" s="37">
        <v>190</v>
      </c>
      <c r="F9" s="48" t="s">
        <v>45</v>
      </c>
      <c r="G9" s="39">
        <f t="shared" si="2"/>
        <v>190</v>
      </c>
      <c r="H9" s="40" t="s">
        <v>46</v>
      </c>
      <c r="I9" s="40">
        <f t="shared" si="3"/>
        <v>0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7"/>
    </row>
    <row r="10" s="4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5"/>
    </row>
    <row r="11" s="3" customFormat="1" ht="18.95" customHeight="1" spans="1:41">
      <c r="A11" s="33">
        <v>4</v>
      </c>
      <c r="B11" s="34" t="s">
        <v>532</v>
      </c>
      <c r="C11" s="35" t="s">
        <v>1082</v>
      </c>
      <c r="D11" s="47" t="s">
        <v>44</v>
      </c>
      <c r="E11" s="37">
        <v>55</v>
      </c>
      <c r="F11" s="48" t="s">
        <v>45</v>
      </c>
      <c r="G11" s="39">
        <f t="shared" ref="G11:G15" si="4">E11+I11-I12</f>
        <v>55</v>
      </c>
      <c r="H11" s="40" t="s">
        <v>46</v>
      </c>
      <c r="I11" s="40">
        <f t="shared" si="3"/>
        <v>0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7"/>
    </row>
    <row r="12" s="4" customFormat="1" ht="18.95" customHeight="1" spans="1:41">
      <c r="A12" s="41"/>
      <c r="B12" s="34"/>
      <c r="C12" s="42"/>
      <c r="D12" s="47"/>
      <c r="E12" s="43"/>
      <c r="F12" s="49"/>
      <c r="G12" s="45"/>
      <c r="H12" s="46" t="s">
        <v>47</v>
      </c>
      <c r="I12" s="46">
        <f t="shared" si="3"/>
        <v>0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5"/>
    </row>
    <row r="13" s="3" customFormat="1" ht="18.95" customHeight="1" spans="1:41">
      <c r="A13" s="33">
        <v>5</v>
      </c>
      <c r="B13" s="34" t="s">
        <v>532</v>
      </c>
      <c r="C13" s="35" t="s">
        <v>1083</v>
      </c>
      <c r="D13" s="47" t="s">
        <v>44</v>
      </c>
      <c r="E13" s="37">
        <v>85</v>
      </c>
      <c r="F13" s="48" t="s">
        <v>45</v>
      </c>
      <c r="G13" s="39">
        <f t="shared" si="4"/>
        <v>85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18.95" customHeight="1" spans="1:41">
      <c r="A14" s="41"/>
      <c r="B14" s="34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3" customFormat="1" ht="18.95" customHeight="1" spans="1:41">
      <c r="A15" s="33">
        <v>6</v>
      </c>
      <c r="B15" s="34" t="s">
        <v>532</v>
      </c>
      <c r="C15" s="51" t="s">
        <v>1084</v>
      </c>
      <c r="D15" s="47" t="s">
        <v>44</v>
      </c>
      <c r="E15" s="37">
        <v>20</v>
      </c>
      <c r="F15" s="48" t="s">
        <v>45</v>
      </c>
      <c r="G15" s="39">
        <f t="shared" si="4"/>
        <v>20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52"/>
      <c r="D16" s="47"/>
      <c r="E16" s="43"/>
      <c r="F16" s="49"/>
      <c r="G16" s="45"/>
      <c r="H16" s="46" t="s">
        <v>47</v>
      </c>
      <c r="I16" s="46">
        <f t="shared" si="3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 t="s">
        <v>532</v>
      </c>
      <c r="C17" s="35" t="s">
        <v>1085</v>
      </c>
      <c r="D17" s="47" t="s">
        <v>44</v>
      </c>
      <c r="E17" s="37">
        <v>90</v>
      </c>
      <c r="F17" s="48" t="s">
        <v>45</v>
      </c>
      <c r="G17" s="39">
        <f t="shared" ref="G17:G21" si="5">E17+I17-I18</f>
        <v>90</v>
      </c>
      <c r="H17" s="40" t="s">
        <v>46</v>
      </c>
      <c r="I17" s="40">
        <f t="shared" si="3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47"/>
      <c r="E18" s="43"/>
      <c r="F18" s="49"/>
      <c r="G18" s="45"/>
      <c r="H18" s="46" t="s">
        <v>47</v>
      </c>
      <c r="I18" s="46">
        <f t="shared" si="3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8</v>
      </c>
      <c r="B19" s="34" t="s">
        <v>532</v>
      </c>
      <c r="C19" s="35" t="s">
        <v>1086</v>
      </c>
      <c r="D19" s="47" t="s">
        <v>44</v>
      </c>
      <c r="E19" s="37">
        <v>120</v>
      </c>
      <c r="F19" s="48" t="s">
        <v>45</v>
      </c>
      <c r="G19" s="39">
        <f t="shared" si="5"/>
        <v>120</v>
      </c>
      <c r="H19" s="40" t="s">
        <v>46</v>
      </c>
      <c r="I19" s="40">
        <f t="shared" si="3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47"/>
      <c r="E20" s="43"/>
      <c r="F20" s="49"/>
      <c r="G20" s="45"/>
      <c r="H20" s="46" t="s">
        <v>47</v>
      </c>
      <c r="I20" s="46">
        <f t="shared" si="3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9</v>
      </c>
      <c r="B21" s="34" t="s">
        <v>532</v>
      </c>
      <c r="C21" s="35" t="s">
        <v>1087</v>
      </c>
      <c r="D21" s="47" t="s">
        <v>44</v>
      </c>
      <c r="E21" s="37">
        <v>25</v>
      </c>
      <c r="F21" s="48" t="s">
        <v>45</v>
      </c>
      <c r="G21" s="39">
        <f t="shared" si="5"/>
        <v>25</v>
      </c>
      <c r="H21" s="40" t="s">
        <v>46</v>
      </c>
      <c r="I21" s="40">
        <f t="shared" si="3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10</v>
      </c>
      <c r="B23" s="34" t="s">
        <v>532</v>
      </c>
      <c r="C23" s="35" t="s">
        <v>1088</v>
      </c>
      <c r="D23" s="47" t="s">
        <v>44</v>
      </c>
      <c r="E23" s="37">
        <v>30</v>
      </c>
      <c r="F23" s="48" t="s">
        <v>45</v>
      </c>
      <c r="G23" s="39">
        <f>E23+I23-I24</f>
        <v>30</v>
      </c>
      <c r="H23" s="40" t="s">
        <v>46</v>
      </c>
      <c r="I23" s="40">
        <f t="shared" si="3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11</v>
      </c>
      <c r="B25" s="34" t="s">
        <v>532</v>
      </c>
      <c r="C25" s="35" t="s">
        <v>1089</v>
      </c>
      <c r="D25" s="36" t="s">
        <v>44</v>
      </c>
      <c r="E25" s="37">
        <v>30</v>
      </c>
      <c r="F25" s="38" t="s">
        <v>45</v>
      </c>
      <c r="G25" s="39">
        <f t="shared" ref="G25:G29" si="6">E25+I25-I26</f>
        <v>30</v>
      </c>
      <c r="H25" s="40" t="s">
        <v>46</v>
      </c>
      <c r="I25" s="40">
        <f t="shared" ref="I25:I88" si="7">SUM(J25:AO25)</f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36"/>
      <c r="E26" s="43"/>
      <c r="F26" s="44"/>
      <c r="G26" s="45"/>
      <c r="H26" s="46" t="s">
        <v>47</v>
      </c>
      <c r="I26" s="46">
        <f t="shared" si="7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5" customFormat="1" ht="18.95" customHeight="1" spans="1:41">
      <c r="A27" s="33">
        <v>12</v>
      </c>
      <c r="B27" s="34" t="s">
        <v>532</v>
      </c>
      <c r="C27" s="35" t="s">
        <v>1090</v>
      </c>
      <c r="D27" s="47" t="s">
        <v>44</v>
      </c>
      <c r="E27" s="37">
        <v>45</v>
      </c>
      <c r="F27" s="48" t="s">
        <v>45</v>
      </c>
      <c r="G27" s="39">
        <f t="shared" si="6"/>
        <v>45</v>
      </c>
      <c r="H27" s="40" t="s">
        <v>46</v>
      </c>
      <c r="I27" s="40">
        <f t="shared" si="7"/>
        <v>0</v>
      </c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7"/>
    </row>
    <row r="28" s="6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7"/>
        <v>0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5"/>
    </row>
    <row r="29" s="5" customFormat="1" ht="18.95" customHeight="1" spans="1:41">
      <c r="A29" s="33">
        <v>13</v>
      </c>
      <c r="B29" s="34" t="s">
        <v>532</v>
      </c>
      <c r="C29" s="35" t="s">
        <v>1091</v>
      </c>
      <c r="D29" s="47" t="s">
        <v>44</v>
      </c>
      <c r="E29" s="37">
        <v>10</v>
      </c>
      <c r="F29" s="48" t="s">
        <v>45</v>
      </c>
      <c r="G29" s="39">
        <f t="shared" si="6"/>
        <v>10</v>
      </c>
      <c r="H29" s="40" t="s">
        <v>46</v>
      </c>
      <c r="I29" s="40">
        <f t="shared" si="7"/>
        <v>0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7"/>
    </row>
    <row r="30" s="6" customFormat="1" ht="18.95" customHeight="1" spans="1:41">
      <c r="A30" s="41"/>
      <c r="B30" s="34"/>
      <c r="C30" s="42"/>
      <c r="D30" s="47"/>
      <c r="E30" s="43"/>
      <c r="F30" s="49"/>
      <c r="G30" s="45"/>
      <c r="H30" s="46" t="s">
        <v>47</v>
      </c>
      <c r="I30" s="46">
        <f t="shared" si="7"/>
        <v>0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5"/>
    </row>
    <row r="31" s="5" customFormat="1" ht="18.95" customHeight="1" spans="1:41">
      <c r="A31" s="33">
        <v>14</v>
      </c>
      <c r="B31" s="34" t="s">
        <v>532</v>
      </c>
      <c r="C31" s="35" t="s">
        <v>1092</v>
      </c>
      <c r="D31" s="36" t="s">
        <v>44</v>
      </c>
      <c r="E31" s="37">
        <v>25</v>
      </c>
      <c r="F31" s="38" t="s">
        <v>45</v>
      </c>
      <c r="G31" s="39">
        <f t="shared" ref="G31:G35" si="8">E31+I31-I32</f>
        <v>25</v>
      </c>
      <c r="H31" s="40" t="s">
        <v>46</v>
      </c>
      <c r="I31" s="40">
        <f t="shared" si="7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7"/>
    </row>
    <row r="32" s="6" customFormat="1" ht="18.95" customHeight="1" spans="1:41">
      <c r="A32" s="41"/>
      <c r="B32" s="34"/>
      <c r="C32" s="42"/>
      <c r="D32" s="36"/>
      <c r="E32" s="43"/>
      <c r="F32" s="44"/>
      <c r="G32" s="45"/>
      <c r="H32" s="46" t="s">
        <v>47</v>
      </c>
      <c r="I32" s="46">
        <f t="shared" si="7"/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="3" customFormat="1" ht="18.95" customHeight="1" spans="1:41">
      <c r="A33" s="33">
        <v>15</v>
      </c>
      <c r="B33" s="34"/>
      <c r="C33" s="35"/>
      <c r="D33" s="47"/>
      <c r="E33" s="37"/>
      <c r="F33" s="48" t="s">
        <v>45</v>
      </c>
      <c r="G33" s="39">
        <f t="shared" si="8"/>
        <v>0</v>
      </c>
      <c r="H33" s="40" t="s">
        <v>46</v>
      </c>
      <c r="I33" s="40">
        <f t="shared" si="7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7"/>
    </row>
    <row r="34" s="4" customFormat="1" ht="18.95" customHeight="1" spans="1:41">
      <c r="A34" s="41"/>
      <c r="B34" s="34"/>
      <c r="C34" s="42"/>
      <c r="D34" s="47"/>
      <c r="E34" s="43"/>
      <c r="F34" s="49"/>
      <c r="G34" s="45"/>
      <c r="H34" s="46" t="s">
        <v>47</v>
      </c>
      <c r="I34" s="46">
        <f t="shared" si="7"/>
        <v>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5"/>
    </row>
    <row r="35" s="3" customFormat="1" ht="18.95" customHeight="1" spans="1:41">
      <c r="A35" s="33">
        <v>16</v>
      </c>
      <c r="B35" s="34"/>
      <c r="C35" s="35"/>
      <c r="D35" s="47"/>
      <c r="E35" s="37"/>
      <c r="F35" s="48" t="s">
        <v>45</v>
      </c>
      <c r="G35" s="39">
        <f t="shared" si="8"/>
        <v>0</v>
      </c>
      <c r="H35" s="40" t="s">
        <v>46</v>
      </c>
      <c r="I35" s="40">
        <f t="shared" si="7"/>
        <v>0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7"/>
    </row>
    <row r="36" s="4" customFormat="1" ht="18.95" customHeight="1" spans="1:41">
      <c r="A36" s="41"/>
      <c r="B36" s="34"/>
      <c r="C36" s="42"/>
      <c r="D36" s="47"/>
      <c r="E36" s="43"/>
      <c r="F36" s="49"/>
      <c r="G36" s="45"/>
      <c r="H36" s="46" t="s">
        <v>47</v>
      </c>
      <c r="I36" s="46">
        <f t="shared" si="7"/>
        <v>0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5"/>
    </row>
    <row r="37" s="3" customFormat="1" ht="18.95" customHeight="1" spans="1:41">
      <c r="A37" s="33">
        <v>17</v>
      </c>
      <c r="B37" s="34"/>
      <c r="C37" s="35"/>
      <c r="D37" s="50"/>
      <c r="E37" s="37"/>
      <c r="F37" s="48" t="s">
        <v>45</v>
      </c>
      <c r="G37" s="39">
        <f t="shared" ref="G37:G41" si="9">E37+I37-I38</f>
        <v>0</v>
      </c>
      <c r="H37" s="40" t="s">
        <v>46</v>
      </c>
      <c r="I37" s="40">
        <f t="shared" si="7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7"/>
    </row>
    <row r="38" s="4" customFormat="1" ht="18.95" customHeight="1" spans="1:41">
      <c r="A38" s="41"/>
      <c r="B38" s="34"/>
      <c r="C38" s="42"/>
      <c r="D38" s="50"/>
      <c r="E38" s="43"/>
      <c r="F38" s="49"/>
      <c r="G38" s="45"/>
      <c r="H38" s="46" t="s">
        <v>47</v>
      </c>
      <c r="I38" s="46">
        <f t="shared" si="7"/>
        <v>0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5"/>
    </row>
    <row r="39" s="3" customFormat="1" ht="18.95" customHeight="1" spans="1:41">
      <c r="A39" s="33">
        <v>18</v>
      </c>
      <c r="B39" s="34"/>
      <c r="C39" s="51"/>
      <c r="D39" s="47"/>
      <c r="E39" s="37"/>
      <c r="F39" s="48" t="s">
        <v>45</v>
      </c>
      <c r="G39" s="39">
        <f t="shared" si="9"/>
        <v>0</v>
      </c>
      <c r="H39" s="40" t="s">
        <v>46</v>
      </c>
      <c r="I39" s="40">
        <f t="shared" si="7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7"/>
    </row>
    <row r="40" s="4" customFormat="1" ht="18.95" customHeight="1" spans="1:41">
      <c r="A40" s="41"/>
      <c r="B40" s="34"/>
      <c r="C40" s="52"/>
      <c r="D40" s="47"/>
      <c r="E40" s="43"/>
      <c r="F40" s="49"/>
      <c r="G40" s="45"/>
      <c r="H40" s="46" t="s">
        <v>47</v>
      </c>
      <c r="I40" s="46">
        <f t="shared" si="7"/>
        <v>0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5"/>
    </row>
    <row r="41" s="3" customFormat="1" ht="18.95" customHeight="1" spans="1:41">
      <c r="A41" s="33">
        <v>19</v>
      </c>
      <c r="B41" s="34"/>
      <c r="C41" s="35"/>
      <c r="D41" s="47"/>
      <c r="E41" s="37"/>
      <c r="F41" s="48" t="s">
        <v>45</v>
      </c>
      <c r="G41" s="39">
        <f t="shared" si="9"/>
        <v>0</v>
      </c>
      <c r="H41" s="40" t="s">
        <v>46</v>
      </c>
      <c r="I41" s="40">
        <f t="shared" si="7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7"/>
    </row>
    <row r="42" s="4" customFormat="1" ht="18.95" customHeight="1" spans="1:41">
      <c r="A42" s="41"/>
      <c r="B42" s="34"/>
      <c r="C42" s="42"/>
      <c r="D42" s="47"/>
      <c r="E42" s="43"/>
      <c r="F42" s="49"/>
      <c r="G42" s="45"/>
      <c r="H42" s="46" t="s">
        <v>47</v>
      </c>
      <c r="I42" s="46">
        <f t="shared" si="7"/>
        <v>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5"/>
    </row>
    <row r="43" s="3" customFormat="1" ht="18.95" customHeight="1" spans="1:41">
      <c r="A43" s="33">
        <v>20</v>
      </c>
      <c r="B43" s="34"/>
      <c r="C43" s="35"/>
      <c r="D43" s="47"/>
      <c r="E43" s="37"/>
      <c r="F43" s="48" t="s">
        <v>45</v>
      </c>
      <c r="G43" s="39">
        <f t="shared" ref="G43:G47" si="10">E43+I43-I44</f>
        <v>0</v>
      </c>
      <c r="H43" s="40" t="s">
        <v>46</v>
      </c>
      <c r="I43" s="40">
        <f t="shared" si="7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7"/>
    </row>
    <row r="44" s="4" customFormat="1" ht="18.95" customHeight="1" spans="1:41">
      <c r="A44" s="41"/>
      <c r="B44" s="34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5"/>
    </row>
    <row r="45" s="3" customFormat="1" ht="18.95" customHeight="1" spans="1:41">
      <c r="A45" s="33">
        <v>21</v>
      </c>
      <c r="B45" s="34"/>
      <c r="C45" s="35"/>
      <c r="D45" s="47"/>
      <c r="E45" s="37">
        <v>0</v>
      </c>
      <c r="F45" s="48" t="s">
        <v>45</v>
      </c>
      <c r="G45" s="39">
        <f t="shared" si="10"/>
        <v>0</v>
      </c>
      <c r="H45" s="40" t="s">
        <v>46</v>
      </c>
      <c r="I45" s="40">
        <f t="shared" si="7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8.9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7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3" customFormat="1" ht="18.95" customHeight="1" spans="1:41">
      <c r="A47" s="33">
        <v>22</v>
      </c>
      <c r="B47" s="34"/>
      <c r="C47" s="35"/>
      <c r="D47" s="47"/>
      <c r="E47" s="37">
        <v>0</v>
      </c>
      <c r="F47" s="48" t="s">
        <v>45</v>
      </c>
      <c r="G47" s="39">
        <f t="shared" si="10"/>
        <v>0</v>
      </c>
      <c r="H47" s="40" t="s">
        <v>46</v>
      </c>
      <c r="I47" s="40">
        <f t="shared" si="7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8.95" customHeight="1" spans="1:41">
      <c r="A48" s="41"/>
      <c r="B48" s="34"/>
      <c r="C48" s="42"/>
      <c r="D48" s="47"/>
      <c r="E48" s="43"/>
      <c r="F48" s="49"/>
      <c r="G48" s="45"/>
      <c r="H48" s="46" t="s">
        <v>47</v>
      </c>
      <c r="I48" s="46">
        <f t="shared" si="7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5" customFormat="1" ht="18.95" customHeight="1" spans="1:41">
      <c r="A49" s="33">
        <v>23</v>
      </c>
      <c r="B49" s="34"/>
      <c r="C49" s="35"/>
      <c r="D49" s="36"/>
      <c r="E49" s="37">
        <v>0</v>
      </c>
      <c r="F49" s="38" t="s">
        <v>45</v>
      </c>
      <c r="G49" s="39">
        <f t="shared" ref="G49:G53" si="11">E49+I49-I50</f>
        <v>0</v>
      </c>
      <c r="H49" s="40" t="s">
        <v>46</v>
      </c>
      <c r="I49" s="40">
        <f t="shared" si="7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43"/>
      <c r="F50" s="44"/>
      <c r="G50" s="45"/>
      <c r="H50" s="46" t="s">
        <v>47</v>
      </c>
      <c r="I50" s="46">
        <f t="shared" si="7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5" customFormat="1" ht="18.95" customHeight="1" spans="1:41">
      <c r="A51" s="33">
        <v>24</v>
      </c>
      <c r="B51" s="34"/>
      <c r="C51" s="35"/>
      <c r="D51" s="36"/>
      <c r="E51" s="37">
        <v>0</v>
      </c>
      <c r="F51" s="38" t="s">
        <v>45</v>
      </c>
      <c r="G51" s="39">
        <f t="shared" si="11"/>
        <v>0</v>
      </c>
      <c r="H51" s="40" t="s">
        <v>46</v>
      </c>
      <c r="I51" s="40">
        <f t="shared" si="7"/>
        <v>0</v>
      </c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7"/>
    </row>
    <row r="52" s="6" customFormat="1" ht="18.95" customHeight="1" spans="1:41">
      <c r="A52" s="41"/>
      <c r="B52" s="34"/>
      <c r="C52" s="42"/>
      <c r="D52" s="36"/>
      <c r="E52" s="43"/>
      <c r="F52" s="44"/>
      <c r="G52" s="45"/>
      <c r="H52" s="46" t="s">
        <v>47</v>
      </c>
      <c r="I52" s="46">
        <f t="shared" si="7"/>
        <v>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5"/>
    </row>
    <row r="53" s="5" customFormat="1" ht="18.95" customHeight="1" spans="1:41">
      <c r="A53" s="33">
        <v>25</v>
      </c>
      <c r="B53" s="34"/>
      <c r="C53" s="35"/>
      <c r="D53" s="36"/>
      <c r="E53" s="37">
        <v>0</v>
      </c>
      <c r="F53" s="38" t="s">
        <v>45</v>
      </c>
      <c r="G53" s="39">
        <f t="shared" si="11"/>
        <v>0</v>
      </c>
      <c r="H53" s="40" t="s">
        <v>46</v>
      </c>
      <c r="I53" s="40">
        <f t="shared" si="7"/>
        <v>0</v>
      </c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7"/>
    </row>
    <row r="54" s="6" customFormat="1" ht="18.95" customHeight="1" spans="1:41">
      <c r="A54" s="41"/>
      <c r="B54" s="34"/>
      <c r="C54" s="42"/>
      <c r="D54" s="36"/>
      <c r="E54" s="43"/>
      <c r="F54" s="44"/>
      <c r="G54" s="45"/>
      <c r="H54" s="46" t="s">
        <v>47</v>
      </c>
      <c r="I54" s="46">
        <f t="shared" si="7"/>
        <v>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5"/>
    </row>
    <row r="55" s="5" customFormat="1" ht="18.95" customHeight="1" spans="1:41">
      <c r="A55" s="33">
        <v>26</v>
      </c>
      <c r="B55" s="34"/>
      <c r="C55" s="35"/>
      <c r="D55" s="36"/>
      <c r="E55" s="37">
        <v>0</v>
      </c>
      <c r="F55" s="38" t="s">
        <v>45</v>
      </c>
      <c r="G55" s="39">
        <f t="shared" ref="G55:G59" si="12">E55+I55-I56</f>
        <v>0</v>
      </c>
      <c r="H55" s="40" t="s">
        <v>46</v>
      </c>
      <c r="I55" s="40">
        <f t="shared" si="7"/>
        <v>0</v>
      </c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7"/>
    </row>
    <row r="56" s="6" customFormat="1" ht="18.95" customHeight="1" spans="1:41">
      <c r="A56" s="41"/>
      <c r="B56" s="34"/>
      <c r="C56" s="42"/>
      <c r="D56" s="36"/>
      <c r="E56" s="43"/>
      <c r="F56" s="44"/>
      <c r="G56" s="45"/>
      <c r="H56" s="46" t="s">
        <v>47</v>
      </c>
      <c r="I56" s="46">
        <f t="shared" si="7"/>
        <v>0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5"/>
    </row>
    <row r="57" s="5" customFormat="1" ht="18.95" customHeight="1" spans="1:41">
      <c r="A57" s="33">
        <v>27</v>
      </c>
      <c r="B57" s="34"/>
      <c r="C57" s="35"/>
      <c r="D57" s="36"/>
      <c r="E57" s="37">
        <v>0</v>
      </c>
      <c r="F57" s="38" t="s">
        <v>45</v>
      </c>
      <c r="G57" s="39">
        <f t="shared" si="12"/>
        <v>0</v>
      </c>
      <c r="H57" s="40" t="s">
        <v>46</v>
      </c>
      <c r="I57" s="40">
        <f t="shared" si="7"/>
        <v>0</v>
      </c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7"/>
    </row>
    <row r="58" s="6" customFormat="1" ht="18.95" customHeight="1" spans="1:41">
      <c r="A58" s="41"/>
      <c r="B58" s="34"/>
      <c r="C58" s="42"/>
      <c r="D58" s="36"/>
      <c r="E58" s="43"/>
      <c r="F58" s="44"/>
      <c r="G58" s="45"/>
      <c r="H58" s="46" t="s">
        <v>47</v>
      </c>
      <c r="I58" s="46">
        <f t="shared" si="7"/>
        <v>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5"/>
    </row>
    <row r="59" s="5" customFormat="1" ht="18.95" customHeight="1" spans="1:41">
      <c r="A59" s="33">
        <v>28</v>
      </c>
      <c r="B59" s="34"/>
      <c r="C59" s="35"/>
      <c r="D59" s="36"/>
      <c r="E59" s="37">
        <v>0</v>
      </c>
      <c r="F59" s="38" t="s">
        <v>45</v>
      </c>
      <c r="G59" s="39">
        <f t="shared" si="12"/>
        <v>0</v>
      </c>
      <c r="H59" s="40" t="s">
        <v>46</v>
      </c>
      <c r="I59" s="40">
        <f t="shared" si="7"/>
        <v>0</v>
      </c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7"/>
    </row>
    <row r="60" s="6" customFormat="1" ht="18.95" customHeight="1" spans="1:41">
      <c r="A60" s="41"/>
      <c r="B60" s="34"/>
      <c r="C60" s="42"/>
      <c r="D60" s="36"/>
      <c r="E60" s="43"/>
      <c r="F60" s="44"/>
      <c r="G60" s="45"/>
      <c r="H60" s="46" t="s">
        <v>47</v>
      </c>
      <c r="I60" s="46">
        <f t="shared" si="7"/>
        <v>0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5"/>
    </row>
    <row r="61" s="3" customFormat="1" ht="18" customHeight="1" spans="1:41">
      <c r="A61" s="33">
        <v>29</v>
      </c>
      <c r="B61" s="34"/>
      <c r="C61" s="35"/>
      <c r="D61" s="47"/>
      <c r="E61" s="37">
        <v>0</v>
      </c>
      <c r="F61" s="48" t="s">
        <v>45</v>
      </c>
      <c r="G61" s="39">
        <f t="shared" ref="G61:G65" si="13">E61+I61-I62</f>
        <v>0</v>
      </c>
      <c r="H61" s="40" t="s">
        <v>46</v>
      </c>
      <c r="I61" s="40">
        <f t="shared" si="7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7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30</v>
      </c>
      <c r="B63" s="34"/>
      <c r="C63" s="35"/>
      <c r="D63" s="47"/>
      <c r="E63" s="37">
        <v>0</v>
      </c>
      <c r="F63" s="48" t="s">
        <v>45</v>
      </c>
      <c r="G63" s="39">
        <f t="shared" si="13"/>
        <v>0</v>
      </c>
      <c r="H63" s="40" t="s">
        <v>46</v>
      </c>
      <c r="I63" s="40">
        <f t="shared" si="7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43"/>
      <c r="F64" s="49"/>
      <c r="G64" s="45"/>
      <c r="H64" s="46" t="s">
        <v>47</v>
      </c>
      <c r="I64" s="46">
        <f t="shared" si="7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3" customFormat="1" ht="18.95" customHeight="1" spans="1:41">
      <c r="A65" s="33">
        <v>31</v>
      </c>
      <c r="B65" s="34"/>
      <c r="C65" s="35"/>
      <c r="D65" s="47"/>
      <c r="E65" s="37">
        <v>0</v>
      </c>
      <c r="F65" s="48" t="s">
        <v>45</v>
      </c>
      <c r="G65" s="39">
        <f t="shared" si="13"/>
        <v>0</v>
      </c>
      <c r="H65" s="40" t="s">
        <v>46</v>
      </c>
      <c r="I65" s="40">
        <f t="shared" si="7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47"/>
      <c r="E66" s="43"/>
      <c r="F66" s="49"/>
      <c r="G66" s="45"/>
      <c r="H66" s="46" t="s">
        <v>47</v>
      </c>
      <c r="I66" s="46">
        <f t="shared" si="7"/>
        <v>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5" customFormat="1" ht="18.95" customHeight="1" spans="1:41">
      <c r="A67" s="33">
        <v>32</v>
      </c>
      <c r="B67" s="34"/>
      <c r="C67" s="35"/>
      <c r="D67" s="36"/>
      <c r="E67" s="37">
        <v>0</v>
      </c>
      <c r="F67" s="38" t="s">
        <v>45</v>
      </c>
      <c r="G67" s="39">
        <f t="shared" ref="G67:G71" si="14">E67+I67-I68</f>
        <v>0</v>
      </c>
      <c r="H67" s="40" t="s">
        <v>46</v>
      </c>
      <c r="I67" s="40">
        <f t="shared" si="7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7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33</v>
      </c>
      <c r="B69" s="34"/>
      <c r="C69" s="35"/>
      <c r="D69" s="36"/>
      <c r="E69" s="37">
        <v>0</v>
      </c>
      <c r="F69" s="38" t="s">
        <v>45</v>
      </c>
      <c r="G69" s="39">
        <f t="shared" si="14"/>
        <v>0</v>
      </c>
      <c r="H69" s="40" t="s">
        <v>46</v>
      </c>
      <c r="I69" s="40">
        <f t="shared" si="7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7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3" customFormat="1" ht="18" customHeight="1" spans="1:41">
      <c r="A71" s="33">
        <v>34</v>
      </c>
      <c r="B71" s="34"/>
      <c r="C71" s="35"/>
      <c r="D71" s="47"/>
      <c r="E71" s="37">
        <v>0</v>
      </c>
      <c r="F71" s="48" t="s">
        <v>45</v>
      </c>
      <c r="G71" s="39">
        <f t="shared" si="14"/>
        <v>0</v>
      </c>
      <c r="H71" s="40" t="s">
        <v>46</v>
      </c>
      <c r="I71" s="40">
        <f t="shared" si="7"/>
        <v>0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7"/>
    </row>
    <row r="72" s="4" customFormat="1" ht="15" customHeight="1" spans="1:41">
      <c r="A72" s="41"/>
      <c r="B72" s="34"/>
      <c r="C72" s="42"/>
      <c r="D72" s="47"/>
      <c r="E72" s="43"/>
      <c r="F72" s="49"/>
      <c r="G72" s="45"/>
      <c r="H72" s="46" t="s">
        <v>47</v>
      </c>
      <c r="I72" s="46">
        <f t="shared" si="7"/>
        <v>0</v>
      </c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5"/>
    </row>
    <row r="73" s="3" customFormat="1" ht="18.95" customHeight="1" spans="1:41">
      <c r="A73" s="33">
        <v>35</v>
      </c>
      <c r="B73" s="34"/>
      <c r="C73" s="35"/>
      <c r="D73" s="47"/>
      <c r="E73" s="37">
        <v>0</v>
      </c>
      <c r="F73" s="48" t="s">
        <v>45</v>
      </c>
      <c r="G73" s="39">
        <f t="shared" ref="G73:G77" si="15">E73+I73-I74</f>
        <v>0</v>
      </c>
      <c r="H73" s="40" t="s">
        <v>46</v>
      </c>
      <c r="I73" s="40">
        <f t="shared" si="7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7"/>
    </row>
    <row r="74" s="4" customFormat="1" ht="18.95" customHeight="1" spans="1:41">
      <c r="A74" s="41"/>
      <c r="B74" s="34"/>
      <c r="C74" s="42"/>
      <c r="D74" s="47"/>
      <c r="E74" s="43"/>
      <c r="F74" s="49"/>
      <c r="G74" s="45"/>
      <c r="H74" s="46" t="s">
        <v>47</v>
      </c>
      <c r="I74" s="46">
        <f t="shared" si="7"/>
        <v>0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5"/>
    </row>
    <row r="75" s="3" customFormat="1" ht="18.95" customHeight="1" spans="1:41">
      <c r="A75" s="33">
        <v>36</v>
      </c>
      <c r="B75" s="34"/>
      <c r="C75" s="35"/>
      <c r="D75" s="47"/>
      <c r="E75" s="37">
        <v>0</v>
      </c>
      <c r="F75" s="48" t="s">
        <v>45</v>
      </c>
      <c r="G75" s="39">
        <f t="shared" si="15"/>
        <v>0</v>
      </c>
      <c r="H75" s="40" t="s">
        <v>46</v>
      </c>
      <c r="I75" s="40">
        <f t="shared" si="7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43"/>
      <c r="F76" s="49"/>
      <c r="G76" s="45"/>
      <c r="H76" s="46" t="s">
        <v>47</v>
      </c>
      <c r="I76" s="46">
        <f t="shared" si="7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37</v>
      </c>
      <c r="B77" s="34"/>
      <c r="C77" s="35"/>
      <c r="D77" s="47"/>
      <c r="E77" s="37">
        <v>0</v>
      </c>
      <c r="F77" s="48" t="s">
        <v>45</v>
      </c>
      <c r="G77" s="39">
        <f t="shared" si="15"/>
        <v>0</v>
      </c>
      <c r="H77" s="40" t="s">
        <v>46</v>
      </c>
      <c r="I77" s="40">
        <f t="shared" si="7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7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3" customFormat="1" ht="18.95" customHeight="1" spans="1:41">
      <c r="A79" s="33">
        <v>38</v>
      </c>
      <c r="B79" s="34"/>
      <c r="C79" s="35"/>
      <c r="D79" s="47"/>
      <c r="E79" s="37">
        <v>0</v>
      </c>
      <c r="F79" s="48" t="s">
        <v>45</v>
      </c>
      <c r="G79" s="39">
        <f t="shared" ref="G79:G83" si="16">E79+I79-I80</f>
        <v>0</v>
      </c>
      <c r="H79" s="40" t="s">
        <v>46</v>
      </c>
      <c r="I79" s="40">
        <f t="shared" si="7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43"/>
      <c r="F80" s="49"/>
      <c r="G80" s="45"/>
      <c r="H80" s="46" t="s">
        <v>47</v>
      </c>
      <c r="I80" s="46">
        <f t="shared" si="7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3" customFormat="1" ht="18.95" customHeight="1" spans="1:41">
      <c r="A81" s="33">
        <v>39</v>
      </c>
      <c r="B81" s="34"/>
      <c r="C81" s="35"/>
      <c r="D81" s="47"/>
      <c r="E81" s="37">
        <v>0</v>
      </c>
      <c r="F81" s="48" t="s">
        <v>45</v>
      </c>
      <c r="G81" s="39">
        <f t="shared" si="16"/>
        <v>0</v>
      </c>
      <c r="H81" s="40" t="s">
        <v>46</v>
      </c>
      <c r="I81" s="40">
        <f t="shared" si="7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18.95" customHeight="1" spans="1:41">
      <c r="A82" s="41"/>
      <c r="B82" s="34"/>
      <c r="C82" s="42"/>
      <c r="D82" s="47"/>
      <c r="E82" s="43"/>
      <c r="F82" s="49"/>
      <c r="G82" s="45"/>
      <c r="H82" s="46" t="s">
        <v>47</v>
      </c>
      <c r="I82" s="46">
        <f t="shared" si="7"/>
        <v>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5"/>
    </row>
    <row r="83" s="5" customFormat="1" ht="18.95" customHeight="1" spans="1:41">
      <c r="A83" s="33">
        <v>40</v>
      </c>
      <c r="B83" s="34"/>
      <c r="C83" s="35"/>
      <c r="D83" s="36"/>
      <c r="E83" s="37">
        <v>0</v>
      </c>
      <c r="F83" s="38" t="s">
        <v>45</v>
      </c>
      <c r="G83" s="39">
        <f t="shared" si="16"/>
        <v>0</v>
      </c>
      <c r="H83" s="40" t="s">
        <v>46</v>
      </c>
      <c r="I83" s="40">
        <f t="shared" si="7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7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41</v>
      </c>
      <c r="B85" s="34"/>
      <c r="C85" s="35"/>
      <c r="D85" s="36"/>
      <c r="E85" s="37">
        <v>0</v>
      </c>
      <c r="F85" s="38" t="s">
        <v>45</v>
      </c>
      <c r="G85" s="39">
        <f t="shared" ref="G85:G89" si="17">E85+I85-I86</f>
        <v>0</v>
      </c>
      <c r="H85" s="40" t="s">
        <v>46</v>
      </c>
      <c r="I85" s="40">
        <f t="shared" si="7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7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42</v>
      </c>
      <c r="B87" s="34"/>
      <c r="C87" s="35"/>
      <c r="D87" s="36"/>
      <c r="E87" s="37">
        <v>0</v>
      </c>
      <c r="F87" s="38" t="s">
        <v>45</v>
      </c>
      <c r="G87" s="39">
        <f t="shared" si="17"/>
        <v>0</v>
      </c>
      <c r="H87" s="40" t="s">
        <v>46</v>
      </c>
      <c r="I87" s="40">
        <f t="shared" si="7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7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43</v>
      </c>
      <c r="B89" s="34"/>
      <c r="C89" s="35"/>
      <c r="D89" s="36"/>
      <c r="E89" s="37">
        <v>0</v>
      </c>
      <c r="F89" s="38" t="s">
        <v>45</v>
      </c>
      <c r="G89" s="39">
        <f t="shared" si="17"/>
        <v>0</v>
      </c>
      <c r="H89" s="40" t="s">
        <v>46</v>
      </c>
      <c r="I89" s="40">
        <f t="shared" ref="I89:I152" si="18">SUM(J89:AO89)</f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43"/>
      <c r="F90" s="44"/>
      <c r="G90" s="45"/>
      <c r="H90" s="46" t="s">
        <v>47</v>
      </c>
      <c r="I90" s="46">
        <f t="shared" si="18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44</v>
      </c>
      <c r="B91" s="34"/>
      <c r="C91" s="35"/>
      <c r="D91" s="36"/>
      <c r="E91" s="37">
        <v>0</v>
      </c>
      <c r="F91" s="38" t="s">
        <v>45</v>
      </c>
      <c r="G91" s="39">
        <f t="shared" ref="G91:G95" si="19">E91+I91-I92</f>
        <v>0</v>
      </c>
      <c r="H91" s="40" t="s">
        <v>46</v>
      </c>
      <c r="I91" s="40">
        <f t="shared" si="18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43"/>
      <c r="F92" s="44"/>
      <c r="G92" s="45"/>
      <c r="H92" s="46" t="s">
        <v>47</v>
      </c>
      <c r="I92" s="46">
        <f t="shared" si="18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3" customFormat="1" ht="18.95" customHeight="1" spans="1:41">
      <c r="A93" s="33">
        <v>45</v>
      </c>
      <c r="B93" s="34"/>
      <c r="C93" s="35"/>
      <c r="D93" s="47"/>
      <c r="E93" s="37">
        <v>0</v>
      </c>
      <c r="F93" s="48" t="s">
        <v>45</v>
      </c>
      <c r="G93" s="39">
        <f t="shared" si="19"/>
        <v>0</v>
      </c>
      <c r="H93" s="40" t="s">
        <v>46</v>
      </c>
      <c r="I93" s="40">
        <f t="shared" si="18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18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3" customFormat="1" ht="18.95" customHeight="1" spans="1:41">
      <c r="A95" s="33">
        <v>46</v>
      </c>
      <c r="B95" s="34"/>
      <c r="C95" s="35"/>
      <c r="D95" s="47"/>
      <c r="E95" s="37">
        <v>0</v>
      </c>
      <c r="F95" s="48" t="s">
        <v>45</v>
      </c>
      <c r="G95" s="39">
        <f t="shared" si="19"/>
        <v>0</v>
      </c>
      <c r="H95" s="40" t="s">
        <v>46</v>
      </c>
      <c r="I95" s="40">
        <f t="shared" si="18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43"/>
      <c r="F96" s="49"/>
      <c r="G96" s="45"/>
      <c r="H96" s="46" t="s">
        <v>47</v>
      </c>
      <c r="I96" s="46">
        <f t="shared" si="18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3" customFormat="1" ht="18.95" customHeight="1" spans="1:41">
      <c r="A97" s="33">
        <v>47</v>
      </c>
      <c r="B97" s="34"/>
      <c r="C97" s="35"/>
      <c r="D97" s="47"/>
      <c r="E97" s="37">
        <v>0</v>
      </c>
      <c r="F97" s="48" t="s">
        <v>45</v>
      </c>
      <c r="G97" s="39">
        <f t="shared" ref="G97:G101" si="20">E97+I97-I98</f>
        <v>0</v>
      </c>
      <c r="H97" s="40" t="s">
        <v>46</v>
      </c>
      <c r="I97" s="40">
        <f t="shared" si="18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43"/>
      <c r="F98" s="49"/>
      <c r="G98" s="45"/>
      <c r="H98" s="46" t="s">
        <v>47</v>
      </c>
      <c r="I98" s="46">
        <f t="shared" si="18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5" customFormat="1" ht="18.95" customHeight="1" spans="1:41">
      <c r="A99" s="33">
        <v>48</v>
      </c>
      <c r="B99" s="34"/>
      <c r="C99" s="35"/>
      <c r="D99" s="36"/>
      <c r="E99" s="37">
        <v>0</v>
      </c>
      <c r="F99" s="38" t="s">
        <v>45</v>
      </c>
      <c r="G99" s="39">
        <f t="shared" si="20"/>
        <v>0</v>
      </c>
      <c r="H99" s="40" t="s">
        <v>46</v>
      </c>
      <c r="I99" s="40">
        <f t="shared" si="18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18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49</v>
      </c>
      <c r="B101" s="34"/>
      <c r="C101" s="35"/>
      <c r="D101" s="36"/>
      <c r="E101" s="37">
        <v>0</v>
      </c>
      <c r="F101" s="38" t="s">
        <v>45</v>
      </c>
      <c r="G101" s="39">
        <f t="shared" si="20"/>
        <v>0</v>
      </c>
      <c r="H101" s="40" t="s">
        <v>46</v>
      </c>
      <c r="I101" s="40">
        <f t="shared" si="18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8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50</v>
      </c>
      <c r="B103" s="34"/>
      <c r="C103" s="35"/>
      <c r="D103" s="36"/>
      <c r="E103" s="37">
        <v>0</v>
      </c>
      <c r="F103" s="38" t="s">
        <v>45</v>
      </c>
      <c r="G103" s="39">
        <f t="shared" ref="G103:G107" si="21">E103+I103-I104</f>
        <v>0</v>
      </c>
      <c r="H103" s="40" t="s">
        <v>46</v>
      </c>
      <c r="I103" s="40">
        <f t="shared" si="18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8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51</v>
      </c>
      <c r="B105" s="34"/>
      <c r="C105" s="35"/>
      <c r="D105" s="36"/>
      <c r="E105" s="37">
        <v>0</v>
      </c>
      <c r="F105" s="38" t="s">
        <v>45</v>
      </c>
      <c r="G105" s="39">
        <f t="shared" si="21"/>
        <v>0</v>
      </c>
      <c r="H105" s="40" t="s">
        <v>46</v>
      </c>
      <c r="I105" s="40">
        <f t="shared" si="18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8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52</v>
      </c>
      <c r="B107" s="34"/>
      <c r="C107" s="35"/>
      <c r="D107" s="36"/>
      <c r="E107" s="37">
        <v>0</v>
      </c>
      <c r="F107" s="38" t="s">
        <v>45</v>
      </c>
      <c r="G107" s="39">
        <f t="shared" si="21"/>
        <v>0</v>
      </c>
      <c r="H107" s="40" t="s">
        <v>46</v>
      </c>
      <c r="I107" s="40">
        <f t="shared" si="18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8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3" customFormat="1" ht="18.95" customHeight="1" spans="1:41">
      <c r="A109" s="33">
        <v>53</v>
      </c>
      <c r="B109" s="34"/>
      <c r="C109" s="35"/>
      <c r="D109" s="47"/>
      <c r="E109" s="37">
        <v>0</v>
      </c>
      <c r="F109" s="48" t="s">
        <v>45</v>
      </c>
      <c r="G109" s="39">
        <f t="shared" ref="G109:G113" si="22">E109+I109-I110</f>
        <v>0</v>
      </c>
      <c r="H109" s="40" t="s">
        <v>46</v>
      </c>
      <c r="I109" s="40">
        <f t="shared" si="18"/>
        <v>0</v>
      </c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7"/>
    </row>
    <row r="110" s="4" customFormat="1" ht="18.95" customHeight="1" spans="1:41">
      <c r="A110" s="41"/>
      <c r="B110" s="34"/>
      <c r="C110" s="42"/>
      <c r="D110" s="47"/>
      <c r="E110" s="43"/>
      <c r="F110" s="49"/>
      <c r="G110" s="45"/>
      <c r="H110" s="46" t="s">
        <v>47</v>
      </c>
      <c r="I110" s="46">
        <f t="shared" si="18"/>
        <v>0</v>
      </c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5"/>
    </row>
    <row r="111" s="3" customFormat="1" ht="18.95" customHeight="1" spans="1:41">
      <c r="A111" s="33">
        <v>54</v>
      </c>
      <c r="B111" s="34"/>
      <c r="C111" s="35"/>
      <c r="D111" s="47"/>
      <c r="E111" s="37">
        <v>0</v>
      </c>
      <c r="F111" s="48" t="s">
        <v>45</v>
      </c>
      <c r="G111" s="39">
        <f t="shared" si="22"/>
        <v>0</v>
      </c>
      <c r="H111" s="40" t="s">
        <v>46</v>
      </c>
      <c r="I111" s="40">
        <f t="shared" si="18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7"/>
    </row>
    <row r="112" s="4" customFormat="1" ht="18.95" customHeight="1" spans="1:41">
      <c r="A112" s="41"/>
      <c r="B112" s="34"/>
      <c r="C112" s="42"/>
      <c r="D112" s="47"/>
      <c r="E112" s="43"/>
      <c r="F112" s="49"/>
      <c r="G112" s="45"/>
      <c r="H112" s="46" t="s">
        <v>47</v>
      </c>
      <c r="I112" s="46">
        <f t="shared" si="18"/>
        <v>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5"/>
    </row>
    <row r="113" s="3" customFormat="1" ht="18.95" customHeight="1" spans="1:41">
      <c r="A113" s="33">
        <v>55</v>
      </c>
      <c r="B113" s="34"/>
      <c r="C113" s="35"/>
      <c r="D113" s="47"/>
      <c r="E113" s="37">
        <v>0</v>
      </c>
      <c r="F113" s="48" t="s">
        <v>45</v>
      </c>
      <c r="G113" s="39">
        <f t="shared" si="22"/>
        <v>0</v>
      </c>
      <c r="H113" s="40" t="s">
        <v>46</v>
      </c>
      <c r="I113" s="40">
        <f t="shared" si="18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7"/>
    </row>
    <row r="114" s="4" customFormat="1" ht="18.95" customHeight="1" spans="1:41">
      <c r="A114" s="41"/>
      <c r="B114" s="34"/>
      <c r="C114" s="42"/>
      <c r="D114" s="47"/>
      <c r="E114" s="43"/>
      <c r="F114" s="49"/>
      <c r="G114" s="45"/>
      <c r="H114" s="46" t="s">
        <v>47</v>
      </c>
      <c r="I114" s="46">
        <f t="shared" si="18"/>
        <v>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5"/>
    </row>
    <row r="115" s="5" customFormat="1" ht="18.95" customHeight="1" spans="1:41">
      <c r="A115" s="33">
        <v>56</v>
      </c>
      <c r="B115" s="34"/>
      <c r="C115" s="35"/>
      <c r="D115" s="36"/>
      <c r="E115" s="37">
        <v>0</v>
      </c>
      <c r="F115" s="38" t="s">
        <v>45</v>
      </c>
      <c r="G115" s="39">
        <f t="shared" ref="G115:G119" si="23">E115+I115-I116</f>
        <v>0</v>
      </c>
      <c r="H115" s="40" t="s">
        <v>46</v>
      </c>
      <c r="I115" s="40">
        <f t="shared" si="18"/>
        <v>0</v>
      </c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7"/>
    </row>
    <row r="116" s="6" customFormat="1" ht="18.95" customHeight="1" spans="1:41">
      <c r="A116" s="41"/>
      <c r="B116" s="34"/>
      <c r="C116" s="42"/>
      <c r="D116" s="36"/>
      <c r="E116" s="43"/>
      <c r="F116" s="44"/>
      <c r="G116" s="45"/>
      <c r="H116" s="46" t="s">
        <v>47</v>
      </c>
      <c r="I116" s="46">
        <f t="shared" si="18"/>
        <v>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5"/>
    </row>
    <row r="117" s="5" customFormat="1" ht="18.95" customHeight="1" spans="1:41">
      <c r="A117" s="33">
        <v>57</v>
      </c>
      <c r="B117" s="34"/>
      <c r="C117" s="35"/>
      <c r="D117" s="36"/>
      <c r="E117" s="37">
        <v>0</v>
      </c>
      <c r="F117" s="38" t="s">
        <v>45</v>
      </c>
      <c r="G117" s="39">
        <f t="shared" si="23"/>
        <v>0</v>
      </c>
      <c r="H117" s="40" t="s">
        <v>46</v>
      </c>
      <c r="I117" s="40">
        <f t="shared" si="18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43"/>
      <c r="F118" s="44"/>
      <c r="G118" s="45"/>
      <c r="H118" s="46" t="s">
        <v>47</v>
      </c>
      <c r="I118" s="46">
        <f t="shared" si="18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58</v>
      </c>
      <c r="B119" s="34"/>
      <c r="C119" s="35"/>
      <c r="D119" s="36"/>
      <c r="E119" s="37">
        <v>0</v>
      </c>
      <c r="F119" s="38" t="s">
        <v>45</v>
      </c>
      <c r="G119" s="39">
        <f t="shared" si="23"/>
        <v>0</v>
      </c>
      <c r="H119" s="40" t="s">
        <v>46</v>
      </c>
      <c r="I119" s="40">
        <f t="shared" si="18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43"/>
      <c r="F120" s="44"/>
      <c r="G120" s="45"/>
      <c r="H120" s="46" t="s">
        <v>47</v>
      </c>
      <c r="I120" s="46">
        <f t="shared" si="18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59</v>
      </c>
      <c r="B121" s="34"/>
      <c r="C121" s="35"/>
      <c r="D121" s="36"/>
      <c r="E121" s="37">
        <v>0</v>
      </c>
      <c r="F121" s="38" t="s">
        <v>45</v>
      </c>
      <c r="G121" s="39">
        <f t="shared" ref="G121:G125" si="24">E121+I121-I122</f>
        <v>0</v>
      </c>
      <c r="H121" s="40" t="s">
        <v>46</v>
      </c>
      <c r="I121" s="40">
        <f t="shared" si="18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18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60</v>
      </c>
      <c r="B123" s="34"/>
      <c r="C123" s="35"/>
      <c r="D123" s="36"/>
      <c r="E123" s="37">
        <v>0</v>
      </c>
      <c r="F123" s="38" t="s">
        <v>45</v>
      </c>
      <c r="G123" s="39">
        <f t="shared" si="24"/>
        <v>0</v>
      </c>
      <c r="H123" s="40" t="s">
        <v>46</v>
      </c>
      <c r="I123" s="40">
        <f t="shared" si="18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8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61</v>
      </c>
      <c r="B125" s="34"/>
      <c r="C125" s="35"/>
      <c r="D125" s="36"/>
      <c r="E125" s="37">
        <v>0</v>
      </c>
      <c r="F125" s="38" t="s">
        <v>45</v>
      </c>
      <c r="G125" s="39">
        <f t="shared" si="24"/>
        <v>0</v>
      </c>
      <c r="H125" s="40" t="s">
        <v>46</v>
      </c>
      <c r="I125" s="40">
        <f t="shared" si="18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8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62</v>
      </c>
      <c r="B127" s="34"/>
      <c r="C127" s="35"/>
      <c r="D127" s="36"/>
      <c r="E127" s="37">
        <v>0</v>
      </c>
      <c r="F127" s="38" t="s">
        <v>45</v>
      </c>
      <c r="G127" s="39">
        <f t="shared" ref="G127:G131" si="25">E127+I127-I128</f>
        <v>0</v>
      </c>
      <c r="H127" s="40" t="s">
        <v>46</v>
      </c>
      <c r="I127" s="40">
        <f t="shared" si="18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8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63</v>
      </c>
      <c r="B129" s="34"/>
      <c r="C129" s="35"/>
      <c r="D129" s="36"/>
      <c r="E129" s="37">
        <v>0</v>
      </c>
      <c r="F129" s="38" t="s">
        <v>45</v>
      </c>
      <c r="G129" s="39">
        <f t="shared" si="25"/>
        <v>0</v>
      </c>
      <c r="H129" s="40" t="s">
        <v>46</v>
      </c>
      <c r="I129" s="40">
        <f t="shared" si="18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43"/>
      <c r="F130" s="44"/>
      <c r="G130" s="45"/>
      <c r="H130" s="46" t="s">
        <v>47</v>
      </c>
      <c r="I130" s="46">
        <f t="shared" si="18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3" customFormat="1" ht="18.95" customHeight="1" spans="1:41">
      <c r="A131" s="33">
        <v>64</v>
      </c>
      <c r="B131" s="34"/>
      <c r="C131" s="35"/>
      <c r="D131" s="47"/>
      <c r="E131" s="37">
        <v>0</v>
      </c>
      <c r="F131" s="48" t="s">
        <v>45</v>
      </c>
      <c r="G131" s="39">
        <f t="shared" si="25"/>
        <v>0</v>
      </c>
      <c r="H131" s="40" t="s">
        <v>46</v>
      </c>
      <c r="I131" s="40">
        <f t="shared" si="18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43"/>
      <c r="F132" s="49"/>
      <c r="G132" s="45"/>
      <c r="H132" s="46" t="s">
        <v>47</v>
      </c>
      <c r="I132" s="46">
        <f t="shared" si="18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65</v>
      </c>
      <c r="B133" s="34"/>
      <c r="C133" s="35"/>
      <c r="D133" s="47"/>
      <c r="E133" s="37">
        <v>0</v>
      </c>
      <c r="F133" s="48" t="s">
        <v>45</v>
      </c>
      <c r="G133" s="39">
        <f t="shared" ref="G133:G137" si="26">E133+I133-I134</f>
        <v>0</v>
      </c>
      <c r="H133" s="40" t="s">
        <v>46</v>
      </c>
      <c r="I133" s="40">
        <f t="shared" si="18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18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3" customFormat="1" ht="18.95" customHeight="1" spans="1:41">
      <c r="A135" s="33">
        <v>66</v>
      </c>
      <c r="B135" s="34"/>
      <c r="C135" s="35"/>
      <c r="D135" s="47"/>
      <c r="E135" s="37">
        <v>0</v>
      </c>
      <c r="F135" s="48" t="s">
        <v>45</v>
      </c>
      <c r="G135" s="39">
        <f t="shared" si="26"/>
        <v>0</v>
      </c>
      <c r="H135" s="40" t="s">
        <v>46</v>
      </c>
      <c r="I135" s="40">
        <f t="shared" si="18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43"/>
      <c r="F136" s="49"/>
      <c r="G136" s="45"/>
      <c r="H136" s="46" t="s">
        <v>47</v>
      </c>
      <c r="I136" s="46">
        <f t="shared" si="18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5" customFormat="1" ht="18.95" customHeight="1" spans="1:41">
      <c r="A137" s="33">
        <v>67</v>
      </c>
      <c r="B137" s="34"/>
      <c r="C137" s="35"/>
      <c r="D137" s="36"/>
      <c r="E137" s="37">
        <v>0</v>
      </c>
      <c r="F137" s="38" t="s">
        <v>45</v>
      </c>
      <c r="G137" s="39">
        <f t="shared" si="26"/>
        <v>0</v>
      </c>
      <c r="H137" s="40" t="s">
        <v>46</v>
      </c>
      <c r="I137" s="40">
        <f t="shared" si="18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43"/>
      <c r="F138" s="44"/>
      <c r="G138" s="45"/>
      <c r="H138" s="46" t="s">
        <v>47</v>
      </c>
      <c r="I138" s="46">
        <f t="shared" si="18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68</v>
      </c>
      <c r="B139" s="34"/>
      <c r="C139" s="35"/>
      <c r="D139" s="36"/>
      <c r="E139" s="37">
        <v>0</v>
      </c>
      <c r="F139" s="38" t="s">
        <v>45</v>
      </c>
      <c r="G139" s="39">
        <f t="shared" ref="G139:G143" si="27">E139+I139-I140</f>
        <v>0</v>
      </c>
      <c r="H139" s="40" t="s">
        <v>46</v>
      </c>
      <c r="I139" s="40">
        <f t="shared" si="18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18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69</v>
      </c>
      <c r="B141" s="34"/>
      <c r="C141" s="35"/>
      <c r="D141" s="36"/>
      <c r="E141" s="37">
        <v>0</v>
      </c>
      <c r="F141" s="38" t="s">
        <v>45</v>
      </c>
      <c r="G141" s="39">
        <f t="shared" si="27"/>
        <v>0</v>
      </c>
      <c r="H141" s="40" t="s">
        <v>46</v>
      </c>
      <c r="I141" s="40">
        <f t="shared" si="18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18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70</v>
      </c>
      <c r="B143" s="34"/>
      <c r="C143" s="35"/>
      <c r="D143" s="36"/>
      <c r="E143" s="37">
        <v>0</v>
      </c>
      <c r="F143" s="38" t="s">
        <v>45</v>
      </c>
      <c r="G143" s="39">
        <f t="shared" si="27"/>
        <v>0</v>
      </c>
      <c r="H143" s="40" t="s">
        <v>46</v>
      </c>
      <c r="I143" s="40">
        <f t="shared" si="18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18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71</v>
      </c>
      <c r="B145" s="34"/>
      <c r="C145" s="35"/>
      <c r="D145" s="36"/>
      <c r="E145" s="37">
        <v>0</v>
      </c>
      <c r="F145" s="38" t="s">
        <v>45</v>
      </c>
      <c r="G145" s="39">
        <f t="shared" ref="G145:G149" si="28">E145+I145-I146</f>
        <v>0</v>
      </c>
      <c r="H145" s="40" t="s">
        <v>46</v>
      </c>
      <c r="I145" s="40">
        <f t="shared" si="18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18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72</v>
      </c>
      <c r="B147" s="34"/>
      <c r="C147" s="35"/>
      <c r="D147" s="36"/>
      <c r="E147" s="37">
        <v>0</v>
      </c>
      <c r="F147" s="38" t="s">
        <v>45</v>
      </c>
      <c r="G147" s="39">
        <f t="shared" si="28"/>
        <v>0</v>
      </c>
      <c r="H147" s="40" t="s">
        <v>46</v>
      </c>
      <c r="I147" s="40">
        <f t="shared" si="18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18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3" customFormat="1" ht="18.95" customHeight="1" spans="1:41">
      <c r="A149" s="33">
        <v>73</v>
      </c>
      <c r="B149" s="34"/>
      <c r="C149" s="35"/>
      <c r="D149" s="47"/>
      <c r="E149" s="37">
        <v>0</v>
      </c>
      <c r="F149" s="48" t="s">
        <v>45</v>
      </c>
      <c r="G149" s="39">
        <f t="shared" si="28"/>
        <v>0</v>
      </c>
      <c r="H149" s="40" t="s">
        <v>46</v>
      </c>
      <c r="I149" s="40">
        <f t="shared" si="18"/>
        <v>0</v>
      </c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7"/>
    </row>
    <row r="150" s="4" customFormat="1" ht="18.95" customHeight="1" spans="1:41">
      <c r="A150" s="41"/>
      <c r="B150" s="34"/>
      <c r="C150" s="42"/>
      <c r="D150" s="47"/>
      <c r="E150" s="43"/>
      <c r="F150" s="49"/>
      <c r="G150" s="45"/>
      <c r="H150" s="46" t="s">
        <v>47</v>
      </c>
      <c r="I150" s="46">
        <f t="shared" si="18"/>
        <v>0</v>
      </c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5"/>
    </row>
    <row r="151" s="3" customFormat="1" ht="18.95" customHeight="1" spans="1:41">
      <c r="A151" s="33">
        <v>74</v>
      </c>
      <c r="B151" s="34"/>
      <c r="C151" s="35"/>
      <c r="D151" s="47"/>
      <c r="E151" s="37">
        <v>0</v>
      </c>
      <c r="F151" s="48" t="s">
        <v>45</v>
      </c>
      <c r="G151" s="39">
        <f t="shared" ref="G151:G155" si="29">E151+I151-I152</f>
        <v>0</v>
      </c>
      <c r="H151" s="40" t="s">
        <v>46</v>
      </c>
      <c r="I151" s="40">
        <f t="shared" si="18"/>
        <v>0</v>
      </c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7"/>
    </row>
    <row r="152" s="4" customFormat="1" ht="18.95" customHeight="1" spans="1:41">
      <c r="A152" s="41"/>
      <c r="B152" s="34"/>
      <c r="C152" s="42"/>
      <c r="D152" s="47"/>
      <c r="E152" s="43"/>
      <c r="F152" s="49"/>
      <c r="G152" s="45"/>
      <c r="H152" s="46" t="s">
        <v>47</v>
      </c>
      <c r="I152" s="46">
        <f t="shared" si="18"/>
        <v>0</v>
      </c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5"/>
    </row>
    <row r="153" s="3" customFormat="1" ht="18.95" customHeight="1" spans="1:41">
      <c r="A153" s="33">
        <v>75</v>
      </c>
      <c r="B153" s="34"/>
      <c r="C153" s="35"/>
      <c r="D153" s="47"/>
      <c r="E153" s="37">
        <v>0</v>
      </c>
      <c r="F153" s="48" t="s">
        <v>45</v>
      </c>
      <c r="G153" s="39">
        <f t="shared" si="29"/>
        <v>0</v>
      </c>
      <c r="H153" s="40" t="s">
        <v>46</v>
      </c>
      <c r="I153" s="40">
        <f t="shared" ref="I153:I216" si="30">SUM(J153:AO153)</f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7"/>
    </row>
    <row r="154" s="4" customFormat="1" ht="18.95" customHeight="1" spans="1:41">
      <c r="A154" s="41"/>
      <c r="B154" s="34"/>
      <c r="C154" s="42"/>
      <c r="D154" s="47"/>
      <c r="E154" s="43"/>
      <c r="F154" s="49"/>
      <c r="G154" s="45"/>
      <c r="H154" s="46" t="s">
        <v>47</v>
      </c>
      <c r="I154" s="46">
        <f t="shared" si="30"/>
        <v>0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5"/>
    </row>
    <row r="155" s="5" customFormat="1" ht="18.95" customHeight="1" spans="1:41">
      <c r="A155" s="33">
        <v>76</v>
      </c>
      <c r="B155" s="34"/>
      <c r="C155" s="35"/>
      <c r="D155" s="36"/>
      <c r="E155" s="37">
        <v>0</v>
      </c>
      <c r="F155" s="38" t="s">
        <v>45</v>
      </c>
      <c r="G155" s="39">
        <f t="shared" si="29"/>
        <v>0</v>
      </c>
      <c r="H155" s="40" t="s">
        <v>46</v>
      </c>
      <c r="I155" s="40">
        <f t="shared" si="30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30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5" customFormat="1" ht="18.95" customHeight="1" spans="1:41">
      <c r="A157" s="33">
        <v>77</v>
      </c>
      <c r="B157" s="34"/>
      <c r="C157" s="35"/>
      <c r="D157" s="36"/>
      <c r="E157" s="37">
        <v>0</v>
      </c>
      <c r="F157" s="38" t="s">
        <v>45</v>
      </c>
      <c r="G157" s="39">
        <f t="shared" ref="G157:G161" si="31">E157+I157-I158</f>
        <v>0</v>
      </c>
      <c r="H157" s="40" t="s">
        <v>46</v>
      </c>
      <c r="I157" s="40">
        <f t="shared" si="30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36"/>
      <c r="E158" s="43"/>
      <c r="F158" s="44"/>
      <c r="G158" s="45"/>
      <c r="H158" s="46" t="s">
        <v>47</v>
      </c>
      <c r="I158" s="46">
        <f t="shared" si="30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78</v>
      </c>
      <c r="B159" s="34"/>
      <c r="C159" s="35"/>
      <c r="D159" s="36"/>
      <c r="E159" s="37">
        <v>0</v>
      </c>
      <c r="F159" s="38" t="s">
        <v>45</v>
      </c>
      <c r="G159" s="39">
        <f t="shared" si="31"/>
        <v>0</v>
      </c>
      <c r="H159" s="40" t="s">
        <v>46</v>
      </c>
      <c r="I159" s="40">
        <f t="shared" si="30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36"/>
      <c r="E160" s="43"/>
      <c r="F160" s="44"/>
      <c r="G160" s="45"/>
      <c r="H160" s="46" t="s">
        <v>47</v>
      </c>
      <c r="I160" s="46">
        <f t="shared" si="30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79</v>
      </c>
      <c r="B161" s="34"/>
      <c r="C161" s="35"/>
      <c r="D161" s="36"/>
      <c r="E161" s="37">
        <v>0</v>
      </c>
      <c r="F161" s="38" t="s">
        <v>45</v>
      </c>
      <c r="G161" s="39">
        <f t="shared" si="31"/>
        <v>0</v>
      </c>
      <c r="H161" s="40" t="s">
        <v>46</v>
      </c>
      <c r="I161" s="40">
        <f t="shared" si="30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43"/>
      <c r="F162" s="44"/>
      <c r="G162" s="45"/>
      <c r="H162" s="46" t="s">
        <v>47</v>
      </c>
      <c r="I162" s="46">
        <f t="shared" si="30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80</v>
      </c>
      <c r="B163" s="34"/>
      <c r="C163" s="35"/>
      <c r="D163" s="36"/>
      <c r="E163" s="37">
        <v>0</v>
      </c>
      <c r="F163" s="38" t="s">
        <v>45</v>
      </c>
      <c r="G163" s="39">
        <f t="shared" ref="G163:G167" si="32">E163+I163-I164</f>
        <v>0</v>
      </c>
      <c r="H163" s="40" t="s">
        <v>46</v>
      </c>
      <c r="I163" s="40">
        <f t="shared" si="30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36"/>
      <c r="E164" s="43"/>
      <c r="F164" s="44"/>
      <c r="G164" s="45"/>
      <c r="H164" s="46" t="s">
        <v>47</v>
      </c>
      <c r="I164" s="46">
        <f t="shared" si="30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81</v>
      </c>
      <c r="B165" s="34"/>
      <c r="C165" s="35"/>
      <c r="D165" s="36"/>
      <c r="E165" s="37">
        <v>0</v>
      </c>
      <c r="F165" s="38" t="s">
        <v>45</v>
      </c>
      <c r="G165" s="39">
        <f t="shared" si="32"/>
        <v>0</v>
      </c>
      <c r="H165" s="40" t="s">
        <v>46</v>
      </c>
      <c r="I165" s="40">
        <f t="shared" si="30"/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36"/>
      <c r="E166" s="43"/>
      <c r="F166" s="44"/>
      <c r="G166" s="45"/>
      <c r="H166" s="46" t="s">
        <v>47</v>
      </c>
      <c r="I166" s="46">
        <f t="shared" si="30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5" customFormat="1" ht="18.95" customHeight="1" spans="1:41">
      <c r="A167" s="33">
        <v>82</v>
      </c>
      <c r="B167" s="34"/>
      <c r="C167" s="35"/>
      <c r="D167" s="36"/>
      <c r="E167" s="37">
        <v>0</v>
      </c>
      <c r="F167" s="38" t="s">
        <v>45</v>
      </c>
      <c r="G167" s="39">
        <f t="shared" si="32"/>
        <v>0</v>
      </c>
      <c r="H167" s="40" t="s">
        <v>46</v>
      </c>
      <c r="I167" s="40">
        <f t="shared" si="30"/>
        <v>0</v>
      </c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7"/>
    </row>
    <row r="168" s="6" customFormat="1" ht="18.95" customHeight="1" spans="1:41">
      <c r="A168" s="41"/>
      <c r="B168" s="34"/>
      <c r="C168" s="42"/>
      <c r="D168" s="36"/>
      <c r="E168" s="43"/>
      <c r="F168" s="44"/>
      <c r="G168" s="45"/>
      <c r="H168" s="46" t="s">
        <v>47</v>
      </c>
      <c r="I168" s="46">
        <f t="shared" si="30"/>
        <v>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5"/>
    </row>
    <row r="169" s="5" customFormat="1" ht="18.95" customHeight="1" spans="1:41">
      <c r="A169" s="33">
        <v>83</v>
      </c>
      <c r="B169" s="34"/>
      <c r="C169" s="35"/>
      <c r="D169" s="36"/>
      <c r="E169" s="37">
        <v>0</v>
      </c>
      <c r="F169" s="38" t="s">
        <v>45</v>
      </c>
      <c r="G169" s="39">
        <f t="shared" ref="G169:G173" si="33">E169+I169-I170</f>
        <v>0</v>
      </c>
      <c r="H169" s="40" t="s">
        <v>46</v>
      </c>
      <c r="I169" s="40">
        <f t="shared" si="30"/>
        <v>0</v>
      </c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7"/>
    </row>
    <row r="170" s="6" customFormat="1" ht="18.95" customHeight="1" spans="1:41">
      <c r="A170" s="41"/>
      <c r="B170" s="34"/>
      <c r="C170" s="42"/>
      <c r="D170" s="36"/>
      <c r="E170" s="43"/>
      <c r="F170" s="44"/>
      <c r="G170" s="45"/>
      <c r="H170" s="46" t="s">
        <v>47</v>
      </c>
      <c r="I170" s="46">
        <f t="shared" si="30"/>
        <v>0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5"/>
    </row>
    <row r="171" s="5" customFormat="1" ht="18.95" customHeight="1" spans="1:41">
      <c r="A171" s="33">
        <v>84</v>
      </c>
      <c r="B171" s="34"/>
      <c r="C171" s="35"/>
      <c r="D171" s="36"/>
      <c r="E171" s="37">
        <v>0</v>
      </c>
      <c r="F171" s="38" t="s">
        <v>45</v>
      </c>
      <c r="G171" s="39">
        <f t="shared" si="33"/>
        <v>0</v>
      </c>
      <c r="H171" s="40" t="s">
        <v>46</v>
      </c>
      <c r="I171" s="40">
        <f t="shared" si="30"/>
        <v>0</v>
      </c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7"/>
    </row>
    <row r="172" s="6" customFormat="1" ht="18.95" customHeight="1" spans="1:41">
      <c r="A172" s="41"/>
      <c r="B172" s="34"/>
      <c r="C172" s="42"/>
      <c r="D172" s="36"/>
      <c r="E172" s="43"/>
      <c r="F172" s="44"/>
      <c r="G172" s="45"/>
      <c r="H172" s="46" t="s">
        <v>47</v>
      </c>
      <c r="I172" s="46">
        <f t="shared" si="30"/>
        <v>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5"/>
    </row>
    <row r="173" s="3" customFormat="1" ht="18.95" customHeight="1" spans="1:41">
      <c r="A173" s="33">
        <v>85</v>
      </c>
      <c r="B173" s="34"/>
      <c r="C173" s="35"/>
      <c r="D173" s="47"/>
      <c r="E173" s="37">
        <v>0</v>
      </c>
      <c r="F173" s="48" t="s">
        <v>45</v>
      </c>
      <c r="G173" s="39">
        <f t="shared" si="33"/>
        <v>0</v>
      </c>
      <c r="H173" s="40" t="s">
        <v>46</v>
      </c>
      <c r="I173" s="40">
        <f t="shared" si="30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43"/>
      <c r="F174" s="49"/>
      <c r="G174" s="45"/>
      <c r="H174" s="46" t="s">
        <v>47</v>
      </c>
      <c r="I174" s="46">
        <f t="shared" si="30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86</v>
      </c>
      <c r="B175" s="34"/>
      <c r="C175" s="35"/>
      <c r="D175" s="36"/>
      <c r="E175" s="37"/>
      <c r="F175" s="38" t="s">
        <v>45</v>
      </c>
      <c r="G175" s="39">
        <f t="shared" ref="G175:G179" si="34">E175+I175-I176</f>
        <v>0</v>
      </c>
      <c r="H175" s="40" t="s">
        <v>46</v>
      </c>
      <c r="I175" s="40">
        <f t="shared" si="30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36"/>
      <c r="E176" s="43"/>
      <c r="F176" s="44"/>
      <c r="G176" s="45"/>
      <c r="H176" s="46" t="s">
        <v>47</v>
      </c>
      <c r="I176" s="46">
        <f t="shared" si="30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5" customFormat="1" ht="18.95" customHeight="1" spans="1:41">
      <c r="A177" s="33">
        <v>87</v>
      </c>
      <c r="B177" s="34"/>
      <c r="C177" s="35"/>
      <c r="D177" s="47"/>
      <c r="E177" s="37"/>
      <c r="F177" s="48" t="s">
        <v>45</v>
      </c>
      <c r="G177" s="39">
        <f t="shared" si="34"/>
        <v>0</v>
      </c>
      <c r="H177" s="40" t="s">
        <v>46</v>
      </c>
      <c r="I177" s="40">
        <f t="shared" si="30"/>
        <v>0</v>
      </c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7"/>
    </row>
    <row r="178" s="6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30"/>
        <v>0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5"/>
    </row>
    <row r="179" s="5" customFormat="1" ht="18.95" customHeight="1" spans="1:41">
      <c r="A179" s="33">
        <v>88</v>
      </c>
      <c r="B179" s="34"/>
      <c r="C179" s="35"/>
      <c r="D179" s="47"/>
      <c r="E179" s="37"/>
      <c r="F179" s="48" t="s">
        <v>45</v>
      </c>
      <c r="G179" s="39">
        <f t="shared" si="34"/>
        <v>0</v>
      </c>
      <c r="H179" s="40" t="s">
        <v>46</v>
      </c>
      <c r="I179" s="40">
        <f t="shared" si="30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47"/>
      <c r="E180" s="43"/>
      <c r="F180" s="49"/>
      <c r="G180" s="45"/>
      <c r="H180" s="46" t="s">
        <v>47</v>
      </c>
      <c r="I180" s="46">
        <f t="shared" si="30"/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89</v>
      </c>
      <c r="B181" s="34"/>
      <c r="C181" s="35"/>
      <c r="D181" s="36"/>
      <c r="E181" s="37"/>
      <c r="F181" s="38" t="s">
        <v>45</v>
      </c>
      <c r="G181" s="39">
        <f t="shared" ref="G181:G185" si="35">E181+I181-I182</f>
        <v>0</v>
      </c>
      <c r="H181" s="40" t="s">
        <v>46</v>
      </c>
      <c r="I181" s="40">
        <f t="shared" si="30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43"/>
      <c r="F182" s="44"/>
      <c r="G182" s="45"/>
      <c r="H182" s="46" t="s">
        <v>47</v>
      </c>
      <c r="I182" s="46">
        <f t="shared" si="30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3" customFormat="1" ht="18.95" customHeight="1" spans="1:41">
      <c r="A183" s="33">
        <v>90</v>
      </c>
      <c r="B183" s="34"/>
      <c r="C183" s="35"/>
      <c r="D183" s="47"/>
      <c r="E183" s="37"/>
      <c r="F183" s="48" t="s">
        <v>45</v>
      </c>
      <c r="G183" s="39">
        <f t="shared" si="35"/>
        <v>0</v>
      </c>
      <c r="H183" s="40" t="s">
        <v>46</v>
      </c>
      <c r="I183" s="40">
        <f t="shared" si="30"/>
        <v>0</v>
      </c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7"/>
    </row>
    <row r="184" s="4" customFormat="1" ht="18.95" customHeight="1" spans="1:41">
      <c r="A184" s="41"/>
      <c r="B184" s="34"/>
      <c r="C184" s="42"/>
      <c r="D184" s="47"/>
      <c r="E184" s="43"/>
      <c r="F184" s="49"/>
      <c r="G184" s="45"/>
      <c r="H184" s="46" t="s">
        <v>47</v>
      </c>
      <c r="I184" s="46">
        <f t="shared" si="30"/>
        <v>0</v>
      </c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5"/>
    </row>
    <row r="185" s="3" customFormat="1" ht="18.95" customHeight="1" spans="1:41">
      <c r="A185" s="33">
        <v>91</v>
      </c>
      <c r="B185" s="34"/>
      <c r="C185" s="35"/>
      <c r="D185" s="47"/>
      <c r="E185" s="37"/>
      <c r="F185" s="48" t="s">
        <v>45</v>
      </c>
      <c r="G185" s="39">
        <f t="shared" si="35"/>
        <v>0</v>
      </c>
      <c r="H185" s="40" t="s">
        <v>46</v>
      </c>
      <c r="I185" s="40">
        <f t="shared" si="30"/>
        <v>0</v>
      </c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7"/>
    </row>
    <row r="186" s="4" customFormat="1" ht="18.95" customHeight="1" spans="1:41">
      <c r="A186" s="41"/>
      <c r="B186" s="34"/>
      <c r="C186" s="42"/>
      <c r="D186" s="47"/>
      <c r="E186" s="43"/>
      <c r="F186" s="49"/>
      <c r="G186" s="45"/>
      <c r="H186" s="46" t="s">
        <v>47</v>
      </c>
      <c r="I186" s="46">
        <f t="shared" si="30"/>
        <v>0</v>
      </c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5"/>
    </row>
    <row r="187" s="3" customFormat="1" ht="18.95" customHeight="1" spans="1:41">
      <c r="A187" s="33">
        <v>92</v>
      </c>
      <c r="B187" s="34"/>
      <c r="C187" s="35"/>
      <c r="D187" s="50"/>
      <c r="E187" s="37"/>
      <c r="F187" s="48" t="s">
        <v>45</v>
      </c>
      <c r="G187" s="39">
        <f t="shared" ref="G187:G191" si="36">E187+I187-I188</f>
        <v>0</v>
      </c>
      <c r="H187" s="40" t="s">
        <v>46</v>
      </c>
      <c r="I187" s="40">
        <f t="shared" si="30"/>
        <v>0</v>
      </c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7"/>
    </row>
    <row r="188" s="4" customFormat="1" ht="18.95" customHeight="1" spans="1:41">
      <c r="A188" s="41"/>
      <c r="B188" s="34"/>
      <c r="C188" s="42"/>
      <c r="D188" s="50"/>
      <c r="E188" s="43"/>
      <c r="F188" s="49"/>
      <c r="G188" s="45"/>
      <c r="H188" s="46" t="s">
        <v>47</v>
      </c>
      <c r="I188" s="46">
        <f t="shared" si="30"/>
        <v>0</v>
      </c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5"/>
    </row>
    <row r="189" s="3" customFormat="1" ht="18.95" customHeight="1" spans="1:41">
      <c r="A189" s="33">
        <v>93</v>
      </c>
      <c r="B189" s="34"/>
      <c r="C189" s="51"/>
      <c r="D189" s="47"/>
      <c r="E189" s="37"/>
      <c r="F189" s="48" t="s">
        <v>45</v>
      </c>
      <c r="G189" s="39">
        <f t="shared" si="36"/>
        <v>0</v>
      </c>
      <c r="H189" s="40" t="s">
        <v>46</v>
      </c>
      <c r="I189" s="40">
        <f t="shared" si="30"/>
        <v>0</v>
      </c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7"/>
    </row>
    <row r="190" s="4" customFormat="1" ht="18.95" customHeight="1" spans="1:41">
      <c r="A190" s="41"/>
      <c r="B190" s="34"/>
      <c r="C190" s="52"/>
      <c r="D190" s="47"/>
      <c r="E190" s="43"/>
      <c r="F190" s="49"/>
      <c r="G190" s="45"/>
      <c r="H190" s="46" t="s">
        <v>47</v>
      </c>
      <c r="I190" s="46">
        <f t="shared" si="30"/>
        <v>0</v>
      </c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5"/>
    </row>
    <row r="191" s="3" customFormat="1" ht="18.95" customHeight="1" spans="1:41">
      <c r="A191" s="33">
        <v>94</v>
      </c>
      <c r="B191" s="34"/>
      <c r="C191" s="35"/>
      <c r="D191" s="47"/>
      <c r="E191" s="37"/>
      <c r="F191" s="48" t="s">
        <v>45</v>
      </c>
      <c r="G191" s="39">
        <f t="shared" si="36"/>
        <v>0</v>
      </c>
      <c r="H191" s="40" t="s">
        <v>46</v>
      </c>
      <c r="I191" s="40">
        <f t="shared" si="30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7"/>
    </row>
    <row r="192" s="4" customFormat="1" ht="18.95" customHeight="1" spans="1:41">
      <c r="A192" s="41"/>
      <c r="B192" s="34"/>
      <c r="C192" s="42"/>
      <c r="D192" s="47"/>
      <c r="E192" s="43"/>
      <c r="F192" s="49"/>
      <c r="G192" s="45"/>
      <c r="H192" s="46" t="s">
        <v>47</v>
      </c>
      <c r="I192" s="46">
        <f t="shared" si="30"/>
        <v>0</v>
      </c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5"/>
    </row>
    <row r="193" s="3" customFormat="1" ht="18.95" customHeight="1" spans="1:41">
      <c r="A193" s="33">
        <v>95</v>
      </c>
      <c r="B193" s="34"/>
      <c r="C193" s="35"/>
      <c r="D193" s="47"/>
      <c r="E193" s="37"/>
      <c r="F193" s="48" t="s">
        <v>45</v>
      </c>
      <c r="G193" s="39">
        <f t="shared" ref="G193:G197" si="37">E193+I193-I194</f>
        <v>0</v>
      </c>
      <c r="H193" s="40" t="s">
        <v>46</v>
      </c>
      <c r="I193" s="40">
        <f t="shared" si="30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7"/>
    </row>
    <row r="194" s="4" customFormat="1" ht="18.95" customHeight="1" spans="1:41">
      <c r="A194" s="41"/>
      <c r="B194" s="34"/>
      <c r="C194" s="42"/>
      <c r="D194" s="47"/>
      <c r="E194" s="43"/>
      <c r="F194" s="49"/>
      <c r="G194" s="45"/>
      <c r="H194" s="46" t="s">
        <v>47</v>
      </c>
      <c r="I194" s="46">
        <f t="shared" si="30"/>
        <v>0</v>
      </c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5"/>
    </row>
    <row r="195" s="3" customFormat="1" ht="18.95" customHeight="1" spans="1:41">
      <c r="A195" s="33">
        <v>96</v>
      </c>
      <c r="B195" s="34"/>
      <c r="C195" s="35"/>
      <c r="D195" s="47"/>
      <c r="E195" s="37">
        <v>0</v>
      </c>
      <c r="F195" s="48" t="s">
        <v>45</v>
      </c>
      <c r="G195" s="39">
        <f t="shared" si="37"/>
        <v>0</v>
      </c>
      <c r="H195" s="40" t="s">
        <v>46</v>
      </c>
      <c r="I195" s="40">
        <f t="shared" si="30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8.9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30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3" customFormat="1" ht="18.95" customHeight="1" spans="1:41">
      <c r="A197" s="33">
        <v>97</v>
      </c>
      <c r="B197" s="34"/>
      <c r="C197" s="35"/>
      <c r="D197" s="47"/>
      <c r="E197" s="37">
        <v>0</v>
      </c>
      <c r="F197" s="48" t="s">
        <v>45</v>
      </c>
      <c r="G197" s="39">
        <f t="shared" si="37"/>
        <v>0</v>
      </c>
      <c r="H197" s="40" t="s">
        <v>46</v>
      </c>
      <c r="I197" s="40">
        <f t="shared" si="30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8.95" customHeight="1" spans="1:41">
      <c r="A198" s="41"/>
      <c r="B198" s="34"/>
      <c r="C198" s="42"/>
      <c r="D198" s="47"/>
      <c r="E198" s="43"/>
      <c r="F198" s="49"/>
      <c r="G198" s="45"/>
      <c r="H198" s="46" t="s">
        <v>47</v>
      </c>
      <c r="I198" s="46">
        <f t="shared" si="30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5" customFormat="1" ht="18.95" customHeight="1" spans="1:41">
      <c r="A199" s="33">
        <v>98</v>
      </c>
      <c r="B199" s="34"/>
      <c r="C199" s="35"/>
      <c r="D199" s="36"/>
      <c r="E199" s="37">
        <v>0</v>
      </c>
      <c r="F199" s="38" t="s">
        <v>45</v>
      </c>
      <c r="G199" s="39">
        <f t="shared" ref="G199:G203" si="38">E199+I199-I200</f>
        <v>0</v>
      </c>
      <c r="H199" s="40" t="s">
        <v>46</v>
      </c>
      <c r="I199" s="40">
        <f t="shared" si="30"/>
        <v>0</v>
      </c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7"/>
    </row>
    <row r="200" s="6" customFormat="1" ht="18.95" customHeight="1" spans="1:41">
      <c r="A200" s="41"/>
      <c r="B200" s="34"/>
      <c r="C200" s="42"/>
      <c r="D200" s="36"/>
      <c r="E200" s="43"/>
      <c r="F200" s="44"/>
      <c r="G200" s="45"/>
      <c r="H200" s="46" t="s">
        <v>47</v>
      </c>
      <c r="I200" s="46">
        <f t="shared" si="30"/>
        <v>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5"/>
    </row>
    <row r="201" s="5" customFormat="1" ht="18.95" customHeight="1" spans="1:41">
      <c r="A201" s="33">
        <v>99</v>
      </c>
      <c r="B201" s="34"/>
      <c r="C201" s="35"/>
      <c r="D201" s="36"/>
      <c r="E201" s="37">
        <v>0</v>
      </c>
      <c r="F201" s="38" t="s">
        <v>45</v>
      </c>
      <c r="G201" s="39">
        <f t="shared" si="38"/>
        <v>0</v>
      </c>
      <c r="H201" s="40" t="s">
        <v>46</v>
      </c>
      <c r="I201" s="40">
        <f t="shared" si="30"/>
        <v>0</v>
      </c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7"/>
    </row>
    <row r="202" s="6" customFormat="1" ht="18.95" customHeight="1" spans="1:41">
      <c r="A202" s="41"/>
      <c r="B202" s="34"/>
      <c r="C202" s="42"/>
      <c r="D202" s="36"/>
      <c r="E202" s="43"/>
      <c r="F202" s="44"/>
      <c r="G202" s="45"/>
      <c r="H202" s="46" t="s">
        <v>47</v>
      </c>
      <c r="I202" s="46">
        <f t="shared" si="30"/>
        <v>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5"/>
    </row>
    <row r="203" s="5" customFormat="1" ht="18.95" customHeight="1" spans="1:41">
      <c r="A203" s="33">
        <v>100</v>
      </c>
      <c r="B203" s="34"/>
      <c r="C203" s="35"/>
      <c r="D203" s="36"/>
      <c r="E203" s="37">
        <v>0</v>
      </c>
      <c r="F203" s="38" t="s">
        <v>45</v>
      </c>
      <c r="G203" s="39">
        <f t="shared" si="38"/>
        <v>0</v>
      </c>
      <c r="H203" s="40" t="s">
        <v>46</v>
      </c>
      <c r="I203" s="40">
        <f t="shared" si="30"/>
        <v>0</v>
      </c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7"/>
    </row>
    <row r="204" s="6" customFormat="1" ht="18.95" customHeight="1" spans="1:41">
      <c r="A204" s="41"/>
      <c r="B204" s="34"/>
      <c r="C204" s="42"/>
      <c r="D204" s="36"/>
      <c r="E204" s="43"/>
      <c r="F204" s="44"/>
      <c r="G204" s="45"/>
      <c r="H204" s="46" t="s">
        <v>47</v>
      </c>
      <c r="I204" s="46">
        <f t="shared" si="30"/>
        <v>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5"/>
    </row>
    <row r="205" s="5" customFormat="1" ht="18.95" customHeight="1" spans="1:41">
      <c r="A205" s="33">
        <v>101</v>
      </c>
      <c r="B205" s="34"/>
      <c r="C205" s="35"/>
      <c r="D205" s="36"/>
      <c r="E205" s="37">
        <v>0</v>
      </c>
      <c r="F205" s="38" t="s">
        <v>45</v>
      </c>
      <c r="G205" s="39">
        <f t="shared" ref="G205:G209" si="39">E205+I205-I206</f>
        <v>0</v>
      </c>
      <c r="H205" s="40" t="s">
        <v>46</v>
      </c>
      <c r="I205" s="40">
        <f t="shared" si="30"/>
        <v>0</v>
      </c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7"/>
    </row>
    <row r="206" s="6" customFormat="1" ht="18.95" customHeight="1" spans="1:41">
      <c r="A206" s="41"/>
      <c r="B206" s="34"/>
      <c r="C206" s="42"/>
      <c r="D206" s="36"/>
      <c r="E206" s="43"/>
      <c r="F206" s="44"/>
      <c r="G206" s="45"/>
      <c r="H206" s="46" t="s">
        <v>47</v>
      </c>
      <c r="I206" s="46">
        <f t="shared" si="30"/>
        <v>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5"/>
    </row>
    <row r="207" s="5" customFormat="1" ht="18.95" customHeight="1" spans="1:41">
      <c r="A207" s="33">
        <v>102</v>
      </c>
      <c r="B207" s="34"/>
      <c r="C207" s="35"/>
      <c r="D207" s="36"/>
      <c r="E207" s="37">
        <v>0</v>
      </c>
      <c r="F207" s="38" t="s">
        <v>45</v>
      </c>
      <c r="G207" s="39">
        <f t="shared" si="39"/>
        <v>0</v>
      </c>
      <c r="H207" s="40" t="s">
        <v>46</v>
      </c>
      <c r="I207" s="40">
        <f t="shared" si="30"/>
        <v>0</v>
      </c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7"/>
    </row>
    <row r="208" s="6" customFormat="1" ht="18.95" customHeight="1" spans="1:41">
      <c r="A208" s="41"/>
      <c r="B208" s="34"/>
      <c r="C208" s="42"/>
      <c r="D208" s="36"/>
      <c r="E208" s="43"/>
      <c r="F208" s="44"/>
      <c r="G208" s="45"/>
      <c r="H208" s="46" t="s">
        <v>47</v>
      </c>
      <c r="I208" s="46">
        <f t="shared" si="30"/>
        <v>0</v>
      </c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5"/>
    </row>
    <row r="209" s="5" customFormat="1" ht="18.95" customHeight="1" spans="1:41">
      <c r="A209" s="33">
        <v>103</v>
      </c>
      <c r="B209" s="34"/>
      <c r="C209" s="35"/>
      <c r="D209" s="36"/>
      <c r="E209" s="37">
        <v>0</v>
      </c>
      <c r="F209" s="38" t="s">
        <v>45</v>
      </c>
      <c r="G209" s="39">
        <f t="shared" si="39"/>
        <v>0</v>
      </c>
      <c r="H209" s="40" t="s">
        <v>46</v>
      </c>
      <c r="I209" s="40">
        <f t="shared" si="30"/>
        <v>0</v>
      </c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7"/>
    </row>
    <row r="210" s="6" customFormat="1" ht="18.95" customHeight="1" spans="1:41">
      <c r="A210" s="41"/>
      <c r="B210" s="34"/>
      <c r="C210" s="42"/>
      <c r="D210" s="36"/>
      <c r="E210" s="43"/>
      <c r="F210" s="44"/>
      <c r="G210" s="45"/>
      <c r="H210" s="46" t="s">
        <v>47</v>
      </c>
      <c r="I210" s="46">
        <f t="shared" si="30"/>
        <v>0</v>
      </c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5"/>
    </row>
    <row r="211" s="3" customFormat="1" ht="18" customHeight="1" spans="1:41">
      <c r="A211" s="33">
        <v>104</v>
      </c>
      <c r="B211" s="34"/>
      <c r="C211" s="35"/>
      <c r="D211" s="47"/>
      <c r="E211" s="37">
        <v>0</v>
      </c>
      <c r="F211" s="48" t="s">
        <v>45</v>
      </c>
      <c r="G211" s="39">
        <f t="shared" ref="G211:G215" si="40">E211+I211-I212</f>
        <v>0</v>
      </c>
      <c r="H211" s="40" t="s">
        <v>46</v>
      </c>
      <c r="I211" s="40">
        <f t="shared" si="30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0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105</v>
      </c>
      <c r="B213" s="34"/>
      <c r="C213" s="35"/>
      <c r="D213" s="47"/>
      <c r="E213" s="37">
        <v>0</v>
      </c>
      <c r="F213" s="48" t="s">
        <v>45</v>
      </c>
      <c r="G213" s="39">
        <f t="shared" si="40"/>
        <v>0</v>
      </c>
      <c r="H213" s="40" t="s">
        <v>46</v>
      </c>
      <c r="I213" s="40">
        <f t="shared" si="30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43"/>
      <c r="F214" s="49"/>
      <c r="G214" s="45"/>
      <c r="H214" s="46" t="s">
        <v>47</v>
      </c>
      <c r="I214" s="46">
        <f t="shared" si="30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3" customFormat="1" ht="18.95" customHeight="1" spans="1:41">
      <c r="A215" s="33">
        <v>106</v>
      </c>
      <c r="B215" s="34"/>
      <c r="C215" s="35"/>
      <c r="D215" s="47"/>
      <c r="E215" s="37">
        <v>0</v>
      </c>
      <c r="F215" s="48" t="s">
        <v>45</v>
      </c>
      <c r="G215" s="39">
        <f t="shared" si="40"/>
        <v>0</v>
      </c>
      <c r="H215" s="40" t="s">
        <v>46</v>
      </c>
      <c r="I215" s="40">
        <f t="shared" si="30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7"/>
    </row>
    <row r="216" s="4" customFormat="1" ht="18.95" customHeight="1" spans="1:41">
      <c r="A216" s="41"/>
      <c r="B216" s="34"/>
      <c r="C216" s="42"/>
      <c r="D216" s="47"/>
      <c r="E216" s="43"/>
      <c r="F216" s="49"/>
      <c r="G216" s="45"/>
      <c r="H216" s="46" t="s">
        <v>47</v>
      </c>
      <c r="I216" s="46">
        <f t="shared" si="30"/>
        <v>0</v>
      </c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5"/>
    </row>
    <row r="217" s="5" customFormat="1" ht="18.95" customHeight="1" spans="1:41">
      <c r="A217" s="33">
        <v>107</v>
      </c>
      <c r="B217" s="34"/>
      <c r="C217" s="35"/>
      <c r="D217" s="36"/>
      <c r="E217" s="37">
        <v>0</v>
      </c>
      <c r="F217" s="38" t="s">
        <v>45</v>
      </c>
      <c r="G217" s="39">
        <f t="shared" ref="G217:G221" si="41">E217+I217-I218</f>
        <v>0</v>
      </c>
      <c r="H217" s="40" t="s">
        <v>46</v>
      </c>
      <c r="I217" s="40">
        <f t="shared" ref="I217:I280" si="42">SUM(J217:AO217)</f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42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108</v>
      </c>
      <c r="B219" s="34"/>
      <c r="C219" s="35"/>
      <c r="D219" s="36"/>
      <c r="E219" s="37">
        <v>0</v>
      </c>
      <c r="F219" s="38" t="s">
        <v>45</v>
      </c>
      <c r="G219" s="39">
        <f t="shared" si="41"/>
        <v>0</v>
      </c>
      <c r="H219" s="40" t="s">
        <v>46</v>
      </c>
      <c r="I219" s="40">
        <f t="shared" si="42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42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3" customFormat="1" ht="18" customHeight="1" spans="1:41">
      <c r="A221" s="33">
        <v>109</v>
      </c>
      <c r="B221" s="34"/>
      <c r="C221" s="35"/>
      <c r="D221" s="47"/>
      <c r="E221" s="37">
        <v>0</v>
      </c>
      <c r="F221" s="48" t="s">
        <v>45</v>
      </c>
      <c r="G221" s="39">
        <f t="shared" si="41"/>
        <v>0</v>
      </c>
      <c r="H221" s="40" t="s">
        <v>46</v>
      </c>
      <c r="I221" s="40">
        <f t="shared" si="42"/>
        <v>0</v>
      </c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7"/>
    </row>
    <row r="222" s="4" customFormat="1" ht="15" customHeight="1" spans="1:41">
      <c r="A222" s="41"/>
      <c r="B222" s="34"/>
      <c r="C222" s="42"/>
      <c r="D222" s="47"/>
      <c r="E222" s="43"/>
      <c r="F222" s="49"/>
      <c r="G222" s="45"/>
      <c r="H222" s="46" t="s">
        <v>47</v>
      </c>
      <c r="I222" s="46">
        <f t="shared" si="42"/>
        <v>0</v>
      </c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5"/>
    </row>
    <row r="223" s="3" customFormat="1" ht="18.95" customHeight="1" spans="1:41">
      <c r="A223" s="33">
        <v>110</v>
      </c>
      <c r="B223" s="34"/>
      <c r="C223" s="35"/>
      <c r="D223" s="47"/>
      <c r="E223" s="37">
        <v>0</v>
      </c>
      <c r="F223" s="48" t="s">
        <v>45</v>
      </c>
      <c r="G223" s="39">
        <f t="shared" ref="G223:G227" si="43">E223+I223-I224</f>
        <v>0</v>
      </c>
      <c r="H223" s="40" t="s">
        <v>46</v>
      </c>
      <c r="I223" s="40">
        <f t="shared" si="42"/>
        <v>0</v>
      </c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7"/>
    </row>
    <row r="224" s="4" customFormat="1" ht="18.95" customHeight="1" spans="1:41">
      <c r="A224" s="41"/>
      <c r="B224" s="34"/>
      <c r="C224" s="42"/>
      <c r="D224" s="47"/>
      <c r="E224" s="43"/>
      <c r="F224" s="49"/>
      <c r="G224" s="45"/>
      <c r="H224" s="46" t="s">
        <v>47</v>
      </c>
      <c r="I224" s="46">
        <f t="shared" si="42"/>
        <v>0</v>
      </c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5"/>
    </row>
    <row r="225" s="3" customFormat="1" ht="18.95" customHeight="1" spans="1:41">
      <c r="A225" s="33">
        <v>111</v>
      </c>
      <c r="B225" s="34"/>
      <c r="C225" s="35"/>
      <c r="D225" s="47"/>
      <c r="E225" s="37">
        <v>0</v>
      </c>
      <c r="F225" s="48" t="s">
        <v>45</v>
      </c>
      <c r="G225" s="39">
        <f t="shared" si="43"/>
        <v>0</v>
      </c>
      <c r="H225" s="40" t="s">
        <v>46</v>
      </c>
      <c r="I225" s="40">
        <f t="shared" si="42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7"/>
    </row>
    <row r="226" s="4" customFormat="1" ht="18.95" customHeight="1" spans="1:41">
      <c r="A226" s="41"/>
      <c r="B226" s="34"/>
      <c r="C226" s="42"/>
      <c r="D226" s="47"/>
      <c r="E226" s="43"/>
      <c r="F226" s="49"/>
      <c r="G226" s="45"/>
      <c r="H226" s="46" t="s">
        <v>47</v>
      </c>
      <c r="I226" s="46">
        <f t="shared" si="42"/>
        <v>0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5"/>
    </row>
    <row r="227" s="3" customFormat="1" ht="18.95" customHeight="1" spans="1:41">
      <c r="A227" s="33">
        <v>112</v>
      </c>
      <c r="B227" s="34"/>
      <c r="C227" s="35"/>
      <c r="D227" s="47"/>
      <c r="E227" s="37">
        <v>0</v>
      </c>
      <c r="F227" s="48" t="s">
        <v>45</v>
      </c>
      <c r="G227" s="39">
        <f t="shared" si="43"/>
        <v>0</v>
      </c>
      <c r="H227" s="40" t="s">
        <v>46</v>
      </c>
      <c r="I227" s="40">
        <f t="shared" si="42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42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3" customFormat="1" ht="18.95" customHeight="1" spans="1:41">
      <c r="A229" s="33">
        <v>113</v>
      </c>
      <c r="B229" s="34"/>
      <c r="C229" s="35"/>
      <c r="D229" s="47"/>
      <c r="E229" s="37">
        <v>0</v>
      </c>
      <c r="F229" s="48" t="s">
        <v>45</v>
      </c>
      <c r="G229" s="39">
        <f t="shared" ref="G229:G233" si="44">E229+I229-I230</f>
        <v>0</v>
      </c>
      <c r="H229" s="40" t="s">
        <v>46</v>
      </c>
      <c r="I229" s="40">
        <f t="shared" si="42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43"/>
      <c r="F230" s="49"/>
      <c r="G230" s="45"/>
      <c r="H230" s="46" t="s">
        <v>47</v>
      </c>
      <c r="I230" s="46">
        <f t="shared" si="42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3" customFormat="1" ht="18.95" customHeight="1" spans="1:41">
      <c r="A231" s="33">
        <v>114</v>
      </c>
      <c r="B231" s="34"/>
      <c r="C231" s="35"/>
      <c r="D231" s="47"/>
      <c r="E231" s="37">
        <v>0</v>
      </c>
      <c r="F231" s="48" t="s">
        <v>45</v>
      </c>
      <c r="G231" s="39">
        <f t="shared" si="44"/>
        <v>0</v>
      </c>
      <c r="H231" s="40" t="s">
        <v>46</v>
      </c>
      <c r="I231" s="40">
        <f t="shared" si="42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7"/>
    </row>
    <row r="232" s="4" customFormat="1" ht="18.95" customHeight="1" spans="1:41">
      <c r="A232" s="41"/>
      <c r="B232" s="34"/>
      <c r="C232" s="42"/>
      <c r="D232" s="47"/>
      <c r="E232" s="43"/>
      <c r="F232" s="49"/>
      <c r="G232" s="45"/>
      <c r="H232" s="46" t="s">
        <v>47</v>
      </c>
      <c r="I232" s="46">
        <f t="shared" si="42"/>
        <v>0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5"/>
    </row>
    <row r="233" s="5" customFormat="1" ht="18.95" customHeight="1" spans="1:41">
      <c r="A233" s="33">
        <v>115</v>
      </c>
      <c r="B233" s="34"/>
      <c r="C233" s="35"/>
      <c r="D233" s="36"/>
      <c r="E233" s="37">
        <v>0</v>
      </c>
      <c r="F233" s="38" t="s">
        <v>45</v>
      </c>
      <c r="G233" s="39">
        <f t="shared" si="44"/>
        <v>0</v>
      </c>
      <c r="H233" s="40" t="s">
        <v>46</v>
      </c>
      <c r="I233" s="40">
        <f t="shared" si="42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42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116</v>
      </c>
      <c r="B235" s="34"/>
      <c r="C235" s="35"/>
      <c r="D235" s="36"/>
      <c r="E235" s="37">
        <v>0</v>
      </c>
      <c r="F235" s="38" t="s">
        <v>45</v>
      </c>
      <c r="G235" s="39">
        <f t="shared" ref="G235:G239" si="45">E235+I235-I236</f>
        <v>0</v>
      </c>
      <c r="H235" s="40" t="s">
        <v>46</v>
      </c>
      <c r="I235" s="40">
        <f t="shared" si="42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42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117</v>
      </c>
      <c r="B237" s="34"/>
      <c r="C237" s="35"/>
      <c r="D237" s="36"/>
      <c r="E237" s="37">
        <v>0</v>
      </c>
      <c r="F237" s="38" t="s">
        <v>45</v>
      </c>
      <c r="G237" s="39">
        <f t="shared" si="45"/>
        <v>0</v>
      </c>
      <c r="H237" s="40" t="s">
        <v>46</v>
      </c>
      <c r="I237" s="40">
        <f t="shared" si="42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42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118</v>
      </c>
      <c r="B239" s="34"/>
      <c r="C239" s="35"/>
      <c r="D239" s="36"/>
      <c r="E239" s="37">
        <v>0</v>
      </c>
      <c r="F239" s="38" t="s">
        <v>45</v>
      </c>
      <c r="G239" s="39">
        <f t="shared" si="45"/>
        <v>0</v>
      </c>
      <c r="H239" s="40" t="s">
        <v>46</v>
      </c>
      <c r="I239" s="40">
        <f t="shared" si="42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43"/>
      <c r="F240" s="44"/>
      <c r="G240" s="45"/>
      <c r="H240" s="46" t="s">
        <v>47</v>
      </c>
      <c r="I240" s="46">
        <f t="shared" si="42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5" customFormat="1" ht="18.95" customHeight="1" spans="1:41">
      <c r="A241" s="33">
        <v>119</v>
      </c>
      <c r="B241" s="34"/>
      <c r="C241" s="35"/>
      <c r="D241" s="36"/>
      <c r="E241" s="37">
        <v>0</v>
      </c>
      <c r="F241" s="38" t="s">
        <v>45</v>
      </c>
      <c r="G241" s="39">
        <f t="shared" ref="G241:G245" si="46">E241+I241-I242</f>
        <v>0</v>
      </c>
      <c r="H241" s="40" t="s">
        <v>46</v>
      </c>
      <c r="I241" s="40">
        <f t="shared" si="42"/>
        <v>0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7"/>
    </row>
    <row r="242" s="6" customFormat="1" ht="18.95" customHeight="1" spans="1:41">
      <c r="A242" s="41"/>
      <c r="B242" s="34"/>
      <c r="C242" s="42"/>
      <c r="D242" s="36"/>
      <c r="E242" s="43"/>
      <c r="F242" s="44"/>
      <c r="G242" s="45"/>
      <c r="H242" s="46" t="s">
        <v>47</v>
      </c>
      <c r="I242" s="46">
        <f t="shared" si="42"/>
        <v>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5"/>
    </row>
    <row r="243" s="3" customFormat="1" ht="18.95" customHeight="1" spans="1:41">
      <c r="A243" s="33">
        <v>120</v>
      </c>
      <c r="B243" s="34"/>
      <c r="C243" s="35"/>
      <c r="D243" s="47"/>
      <c r="E243" s="37">
        <v>0</v>
      </c>
      <c r="F243" s="48" t="s">
        <v>45</v>
      </c>
      <c r="G243" s="39">
        <f t="shared" si="46"/>
        <v>0</v>
      </c>
      <c r="H243" s="40" t="s">
        <v>46</v>
      </c>
      <c r="I243" s="40">
        <f t="shared" si="42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si="42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3" customFormat="1" ht="18.95" customHeight="1" spans="1:41">
      <c r="A245" s="33">
        <v>121</v>
      </c>
      <c r="B245" s="34"/>
      <c r="C245" s="35"/>
      <c r="D245" s="47"/>
      <c r="E245" s="37">
        <v>0</v>
      </c>
      <c r="F245" s="48" t="s">
        <v>45</v>
      </c>
      <c r="G245" s="39">
        <f t="shared" si="46"/>
        <v>0</v>
      </c>
      <c r="H245" s="40" t="s">
        <v>46</v>
      </c>
      <c r="I245" s="40">
        <f t="shared" si="42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43"/>
      <c r="F246" s="49"/>
      <c r="G246" s="45"/>
      <c r="H246" s="46" t="s">
        <v>47</v>
      </c>
      <c r="I246" s="46">
        <f t="shared" si="42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3" customFormat="1" ht="18.95" customHeight="1" spans="1:41">
      <c r="A247" s="33">
        <v>122</v>
      </c>
      <c r="B247" s="34"/>
      <c r="C247" s="35"/>
      <c r="D247" s="47"/>
      <c r="E247" s="37">
        <v>0</v>
      </c>
      <c r="F247" s="48" t="s">
        <v>45</v>
      </c>
      <c r="G247" s="39">
        <f t="shared" ref="G247:G251" si="47">E247+I247-I248</f>
        <v>0</v>
      </c>
      <c r="H247" s="40" t="s">
        <v>46</v>
      </c>
      <c r="I247" s="40">
        <f t="shared" si="42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7"/>
    </row>
    <row r="248" s="4" customFormat="1" ht="18.95" customHeight="1" spans="1:41">
      <c r="A248" s="41"/>
      <c r="B248" s="34"/>
      <c r="C248" s="42"/>
      <c r="D248" s="47"/>
      <c r="E248" s="43"/>
      <c r="F248" s="49"/>
      <c r="G248" s="45"/>
      <c r="H248" s="46" t="s">
        <v>47</v>
      </c>
      <c r="I248" s="46">
        <f t="shared" si="42"/>
        <v>0</v>
      </c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5"/>
    </row>
    <row r="249" s="5" customFormat="1" ht="18.95" customHeight="1" spans="1:41">
      <c r="A249" s="33">
        <v>123</v>
      </c>
      <c r="B249" s="34"/>
      <c r="C249" s="35"/>
      <c r="D249" s="36"/>
      <c r="E249" s="37">
        <v>0</v>
      </c>
      <c r="F249" s="38" t="s">
        <v>45</v>
      </c>
      <c r="G249" s="39">
        <f t="shared" si="47"/>
        <v>0</v>
      </c>
      <c r="H249" s="40" t="s">
        <v>46</v>
      </c>
      <c r="I249" s="40">
        <f t="shared" si="42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42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124</v>
      </c>
      <c r="B251" s="34"/>
      <c r="C251" s="35"/>
      <c r="D251" s="36"/>
      <c r="E251" s="37">
        <v>0</v>
      </c>
      <c r="F251" s="38" t="s">
        <v>45</v>
      </c>
      <c r="G251" s="39">
        <f t="shared" si="47"/>
        <v>0</v>
      </c>
      <c r="H251" s="40" t="s">
        <v>46</v>
      </c>
      <c r="I251" s="40">
        <f t="shared" si="42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42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125</v>
      </c>
      <c r="B253" s="34"/>
      <c r="C253" s="35"/>
      <c r="D253" s="36"/>
      <c r="E253" s="37">
        <v>0</v>
      </c>
      <c r="F253" s="38" t="s">
        <v>45</v>
      </c>
      <c r="G253" s="39">
        <f t="shared" ref="G253:G257" si="48">E253+I253-I254</f>
        <v>0</v>
      </c>
      <c r="H253" s="40" t="s">
        <v>46</v>
      </c>
      <c r="I253" s="40">
        <f t="shared" si="42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42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126</v>
      </c>
      <c r="B255" s="34"/>
      <c r="C255" s="35"/>
      <c r="D255" s="36"/>
      <c r="E255" s="37">
        <v>0</v>
      </c>
      <c r="F255" s="38" t="s">
        <v>45</v>
      </c>
      <c r="G255" s="39">
        <f t="shared" si="48"/>
        <v>0</v>
      </c>
      <c r="H255" s="40" t="s">
        <v>46</v>
      </c>
      <c r="I255" s="40">
        <f t="shared" si="42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42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127</v>
      </c>
      <c r="B257" s="34"/>
      <c r="C257" s="35"/>
      <c r="D257" s="36"/>
      <c r="E257" s="37">
        <v>0</v>
      </c>
      <c r="F257" s="38" t="s">
        <v>45</v>
      </c>
      <c r="G257" s="39">
        <f t="shared" si="48"/>
        <v>0</v>
      </c>
      <c r="H257" s="40" t="s">
        <v>46</v>
      </c>
      <c r="I257" s="40">
        <f t="shared" si="42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42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3" customFormat="1" ht="18.95" customHeight="1" spans="1:41">
      <c r="A259" s="33">
        <v>128</v>
      </c>
      <c r="B259" s="34"/>
      <c r="C259" s="35"/>
      <c r="D259" s="47"/>
      <c r="E259" s="37">
        <v>0</v>
      </c>
      <c r="F259" s="48" t="s">
        <v>45</v>
      </c>
      <c r="G259" s="39">
        <f t="shared" ref="G259:G263" si="49">E259+I259-I260</f>
        <v>0</v>
      </c>
      <c r="H259" s="40" t="s">
        <v>46</v>
      </c>
      <c r="I259" s="40">
        <f t="shared" si="42"/>
        <v>0</v>
      </c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7"/>
    </row>
    <row r="260" s="4" customFormat="1" ht="18.95" customHeight="1" spans="1:41">
      <c r="A260" s="41"/>
      <c r="B260" s="34"/>
      <c r="C260" s="42"/>
      <c r="D260" s="47"/>
      <c r="E260" s="43"/>
      <c r="F260" s="49"/>
      <c r="G260" s="45"/>
      <c r="H260" s="46" t="s">
        <v>47</v>
      </c>
      <c r="I260" s="46">
        <f t="shared" si="42"/>
        <v>0</v>
      </c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5"/>
    </row>
    <row r="261" s="3" customFormat="1" ht="18.95" customHeight="1" spans="1:41">
      <c r="A261" s="33">
        <v>129</v>
      </c>
      <c r="B261" s="34"/>
      <c r="C261" s="35"/>
      <c r="D261" s="47"/>
      <c r="E261" s="37"/>
      <c r="F261" s="48" t="s">
        <v>45</v>
      </c>
      <c r="G261" s="39">
        <f t="shared" si="49"/>
        <v>0</v>
      </c>
      <c r="H261" s="40" t="s">
        <v>46</v>
      </c>
      <c r="I261" s="40">
        <f t="shared" si="42"/>
        <v>0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7"/>
    </row>
    <row r="262" s="4" customFormat="1" ht="18.95" customHeight="1" spans="1:41">
      <c r="A262" s="41"/>
      <c r="B262" s="34"/>
      <c r="C262" s="42"/>
      <c r="D262" s="47"/>
      <c r="E262" s="43"/>
      <c r="F262" s="49"/>
      <c r="G262" s="45"/>
      <c r="H262" s="46" t="s">
        <v>47</v>
      </c>
      <c r="I262" s="46">
        <f t="shared" si="42"/>
        <v>0</v>
      </c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5"/>
    </row>
    <row r="263" s="3" customFormat="1" ht="18.95" customHeight="1" spans="1:41">
      <c r="A263" s="33">
        <v>130</v>
      </c>
      <c r="B263" s="34"/>
      <c r="C263" s="35"/>
      <c r="D263" s="47"/>
      <c r="E263" s="37">
        <v>0</v>
      </c>
      <c r="F263" s="48" t="s">
        <v>45</v>
      </c>
      <c r="G263" s="39">
        <f t="shared" si="49"/>
        <v>0</v>
      </c>
      <c r="H263" s="40" t="s">
        <v>46</v>
      </c>
      <c r="I263" s="40">
        <f t="shared" si="42"/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7"/>
    </row>
    <row r="264" s="4" customFormat="1" ht="18.95" customHeight="1" spans="1:41">
      <c r="A264" s="41"/>
      <c r="B264" s="34"/>
      <c r="C264" s="42"/>
      <c r="D264" s="47"/>
      <c r="E264" s="43"/>
      <c r="F264" s="49"/>
      <c r="G264" s="45"/>
      <c r="H264" s="46" t="s">
        <v>47</v>
      </c>
      <c r="I264" s="46">
        <f t="shared" si="42"/>
        <v>0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5"/>
    </row>
    <row r="265" s="5" customFormat="1" ht="18.95" customHeight="1" spans="1:41">
      <c r="A265" s="33">
        <v>131</v>
      </c>
      <c r="B265" s="34"/>
      <c r="C265" s="35"/>
      <c r="D265" s="36"/>
      <c r="E265" s="37">
        <v>0</v>
      </c>
      <c r="F265" s="38" t="s">
        <v>45</v>
      </c>
      <c r="G265" s="39">
        <f t="shared" ref="G265:G269" si="50">E265+I265-I266</f>
        <v>0</v>
      </c>
      <c r="H265" s="40" t="s">
        <v>46</v>
      </c>
      <c r="I265" s="40">
        <f t="shared" si="42"/>
        <v>0</v>
      </c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7"/>
    </row>
    <row r="266" s="6" customFormat="1" ht="18.95" customHeight="1" spans="1:41">
      <c r="A266" s="41"/>
      <c r="B266" s="34"/>
      <c r="C266" s="42"/>
      <c r="D266" s="36"/>
      <c r="E266" s="43"/>
      <c r="F266" s="44"/>
      <c r="G266" s="45"/>
      <c r="H266" s="46" t="s">
        <v>47</v>
      </c>
      <c r="I266" s="46">
        <f t="shared" si="42"/>
        <v>0</v>
      </c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5"/>
    </row>
    <row r="267" s="5" customFormat="1" ht="18.95" customHeight="1" spans="1:41">
      <c r="A267" s="33">
        <v>132</v>
      </c>
      <c r="B267" s="34"/>
      <c r="C267" s="35"/>
      <c r="D267" s="36"/>
      <c r="E267" s="37">
        <v>0</v>
      </c>
      <c r="F267" s="38" t="s">
        <v>45</v>
      </c>
      <c r="G267" s="39">
        <f t="shared" si="50"/>
        <v>0</v>
      </c>
      <c r="H267" s="40" t="s">
        <v>46</v>
      </c>
      <c r="I267" s="40">
        <f t="shared" si="42"/>
        <v>0</v>
      </c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7"/>
    </row>
    <row r="268" s="6" customFormat="1" ht="18.95" customHeight="1" spans="1:41">
      <c r="A268" s="41"/>
      <c r="B268" s="34"/>
      <c r="C268" s="42"/>
      <c r="D268" s="36"/>
      <c r="E268" s="43"/>
      <c r="F268" s="44"/>
      <c r="G268" s="45"/>
      <c r="H268" s="46" t="s">
        <v>47</v>
      </c>
      <c r="I268" s="46">
        <f t="shared" si="42"/>
        <v>0</v>
      </c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5"/>
    </row>
    <row r="269" s="5" customFormat="1" ht="18.95" customHeight="1" spans="1:41">
      <c r="A269" s="33">
        <v>133</v>
      </c>
      <c r="B269" s="34"/>
      <c r="C269" s="35"/>
      <c r="D269" s="36"/>
      <c r="E269" s="37">
        <v>0</v>
      </c>
      <c r="F269" s="38" t="s">
        <v>45</v>
      </c>
      <c r="G269" s="39">
        <f t="shared" si="50"/>
        <v>0</v>
      </c>
      <c r="H269" s="40" t="s">
        <v>46</v>
      </c>
      <c r="I269" s="40">
        <f t="shared" si="42"/>
        <v>0</v>
      </c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7"/>
    </row>
    <row r="270" s="6" customFormat="1" ht="18.95" customHeight="1" spans="1:41">
      <c r="A270" s="41"/>
      <c r="B270" s="34"/>
      <c r="C270" s="42"/>
      <c r="D270" s="36"/>
      <c r="E270" s="43"/>
      <c r="F270" s="44"/>
      <c r="G270" s="45"/>
      <c r="H270" s="46" t="s">
        <v>47</v>
      </c>
      <c r="I270" s="46">
        <f t="shared" si="42"/>
        <v>0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5"/>
    </row>
    <row r="271" s="5" customFormat="1" ht="18.95" customHeight="1" spans="1:41">
      <c r="A271" s="33">
        <v>134</v>
      </c>
      <c r="B271" s="34"/>
      <c r="C271" s="35"/>
      <c r="D271" s="36"/>
      <c r="E271" s="37">
        <v>0</v>
      </c>
      <c r="F271" s="38" t="s">
        <v>45</v>
      </c>
      <c r="G271" s="39">
        <f t="shared" ref="G271:G275" si="51">E271+I271-I272</f>
        <v>0</v>
      </c>
      <c r="H271" s="40" t="s">
        <v>46</v>
      </c>
      <c r="I271" s="40">
        <f t="shared" si="42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42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135</v>
      </c>
      <c r="B273" s="34"/>
      <c r="C273" s="35"/>
      <c r="D273" s="36"/>
      <c r="E273" s="37">
        <v>0</v>
      </c>
      <c r="F273" s="38" t="s">
        <v>45</v>
      </c>
      <c r="G273" s="39">
        <f t="shared" si="51"/>
        <v>0</v>
      </c>
      <c r="H273" s="40" t="s">
        <v>46</v>
      </c>
      <c r="I273" s="40">
        <f t="shared" si="42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42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136</v>
      </c>
      <c r="B275" s="34"/>
      <c r="C275" s="35"/>
      <c r="D275" s="36"/>
      <c r="E275" s="37">
        <v>0</v>
      </c>
      <c r="F275" s="38" t="s">
        <v>45</v>
      </c>
      <c r="G275" s="39">
        <f t="shared" si="51"/>
        <v>0</v>
      </c>
      <c r="H275" s="40" t="s">
        <v>46</v>
      </c>
      <c r="I275" s="40">
        <f t="shared" si="42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42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137</v>
      </c>
      <c r="B277" s="34"/>
      <c r="C277" s="35"/>
      <c r="D277" s="36"/>
      <c r="E277" s="37">
        <v>0</v>
      </c>
      <c r="F277" s="38" t="s">
        <v>45</v>
      </c>
      <c r="G277" s="39">
        <f t="shared" ref="G277:G281" si="52">E277+I277-I278</f>
        <v>0</v>
      </c>
      <c r="H277" s="40" t="s">
        <v>46</v>
      </c>
      <c r="I277" s="40">
        <f t="shared" si="42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42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138</v>
      </c>
      <c r="B279" s="34"/>
      <c r="C279" s="35"/>
      <c r="D279" s="36"/>
      <c r="E279" s="37">
        <v>0</v>
      </c>
      <c r="F279" s="38" t="s">
        <v>45</v>
      </c>
      <c r="G279" s="39">
        <f t="shared" si="52"/>
        <v>0</v>
      </c>
      <c r="H279" s="40" t="s">
        <v>46</v>
      </c>
      <c r="I279" s="40">
        <f t="shared" si="42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43"/>
      <c r="F280" s="44"/>
      <c r="G280" s="45"/>
      <c r="H280" s="46" t="s">
        <v>47</v>
      </c>
      <c r="I280" s="46">
        <f t="shared" si="42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3" customFormat="1" ht="18.95" customHeight="1" spans="1:41">
      <c r="A281" s="33">
        <v>139</v>
      </c>
      <c r="B281" s="34"/>
      <c r="C281" s="35"/>
      <c r="D281" s="47"/>
      <c r="E281" s="37">
        <v>0</v>
      </c>
      <c r="F281" s="48" t="s">
        <v>45</v>
      </c>
      <c r="G281" s="39">
        <f t="shared" si="52"/>
        <v>0</v>
      </c>
      <c r="H281" s="40" t="s">
        <v>46</v>
      </c>
      <c r="I281" s="40">
        <f t="shared" ref="I281:I344" si="53">SUM(J281:AO281)</f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7"/>
    </row>
    <row r="282" s="4" customFormat="1" ht="18.95" customHeight="1" spans="1:41">
      <c r="A282" s="41"/>
      <c r="B282" s="34"/>
      <c r="C282" s="42"/>
      <c r="D282" s="47"/>
      <c r="E282" s="43"/>
      <c r="F282" s="49"/>
      <c r="G282" s="45"/>
      <c r="H282" s="46" t="s">
        <v>47</v>
      </c>
      <c r="I282" s="46">
        <f t="shared" si="53"/>
        <v>0</v>
      </c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5"/>
    </row>
    <row r="283" s="3" customFormat="1" ht="18.95" customHeight="1" spans="1:41">
      <c r="A283" s="33">
        <v>140</v>
      </c>
      <c r="B283" s="34"/>
      <c r="C283" s="35"/>
      <c r="D283" s="47"/>
      <c r="E283" s="37">
        <v>0</v>
      </c>
      <c r="F283" s="48" t="s">
        <v>45</v>
      </c>
      <c r="G283" s="39">
        <f t="shared" ref="G283:G287" si="54">E283+I283-I284</f>
        <v>0</v>
      </c>
      <c r="H283" s="40" t="s">
        <v>46</v>
      </c>
      <c r="I283" s="40">
        <f t="shared" si="53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53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3" customFormat="1" ht="18.95" customHeight="1" spans="1:41">
      <c r="A285" s="33">
        <v>141</v>
      </c>
      <c r="B285" s="34"/>
      <c r="C285" s="35"/>
      <c r="D285" s="47"/>
      <c r="E285" s="37">
        <v>0</v>
      </c>
      <c r="F285" s="48" t="s">
        <v>45</v>
      </c>
      <c r="G285" s="39">
        <f t="shared" si="54"/>
        <v>0</v>
      </c>
      <c r="H285" s="40" t="s">
        <v>46</v>
      </c>
      <c r="I285" s="40">
        <f t="shared" si="53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43"/>
      <c r="F286" s="49"/>
      <c r="G286" s="45"/>
      <c r="H286" s="46" t="s">
        <v>47</v>
      </c>
      <c r="I286" s="46">
        <f t="shared" si="53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5" customFormat="1" ht="18.95" customHeight="1" spans="1:41">
      <c r="A287" s="33">
        <v>142</v>
      </c>
      <c r="B287" s="34"/>
      <c r="C287" s="35"/>
      <c r="D287" s="36"/>
      <c r="E287" s="37">
        <v>0</v>
      </c>
      <c r="F287" s="38" t="s">
        <v>45</v>
      </c>
      <c r="G287" s="39">
        <f t="shared" si="54"/>
        <v>0</v>
      </c>
      <c r="H287" s="40" t="s">
        <v>46</v>
      </c>
      <c r="I287" s="40">
        <f t="shared" si="53"/>
        <v>0</v>
      </c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7"/>
    </row>
    <row r="288" s="6" customFormat="1" ht="18.95" customHeight="1" spans="1:41">
      <c r="A288" s="41"/>
      <c r="B288" s="34"/>
      <c r="C288" s="42"/>
      <c r="D288" s="36"/>
      <c r="E288" s="43"/>
      <c r="F288" s="44"/>
      <c r="G288" s="45"/>
      <c r="H288" s="46" t="s">
        <v>47</v>
      </c>
      <c r="I288" s="46">
        <f t="shared" si="53"/>
        <v>0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5"/>
    </row>
    <row r="289" s="5" customFormat="1" ht="18.95" customHeight="1" spans="1:41">
      <c r="A289" s="33">
        <v>143</v>
      </c>
      <c r="B289" s="34"/>
      <c r="C289" s="35"/>
      <c r="D289" s="36"/>
      <c r="E289" s="37">
        <v>0</v>
      </c>
      <c r="F289" s="38" t="s">
        <v>45</v>
      </c>
      <c r="G289" s="39">
        <f t="shared" ref="G289:G293" si="55">E289+I289-I290</f>
        <v>0</v>
      </c>
      <c r="H289" s="40" t="s">
        <v>46</v>
      </c>
      <c r="I289" s="40">
        <f t="shared" si="53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53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144</v>
      </c>
      <c r="B291" s="34"/>
      <c r="C291" s="35"/>
      <c r="D291" s="36"/>
      <c r="E291" s="37">
        <v>0</v>
      </c>
      <c r="F291" s="38" t="s">
        <v>45</v>
      </c>
      <c r="G291" s="39">
        <f t="shared" si="55"/>
        <v>0</v>
      </c>
      <c r="H291" s="40" t="s">
        <v>46</v>
      </c>
      <c r="I291" s="40">
        <f t="shared" si="53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53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145</v>
      </c>
      <c r="B293" s="34"/>
      <c r="C293" s="35"/>
      <c r="D293" s="36"/>
      <c r="E293" s="37">
        <v>0</v>
      </c>
      <c r="F293" s="38" t="s">
        <v>45</v>
      </c>
      <c r="G293" s="39">
        <f t="shared" si="55"/>
        <v>0</v>
      </c>
      <c r="H293" s="40" t="s">
        <v>46</v>
      </c>
      <c r="I293" s="40">
        <f t="shared" si="53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53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146</v>
      </c>
      <c r="B295" s="34"/>
      <c r="C295" s="35"/>
      <c r="D295" s="36"/>
      <c r="E295" s="37">
        <v>0</v>
      </c>
      <c r="F295" s="38" t="s">
        <v>45</v>
      </c>
      <c r="G295" s="39">
        <f t="shared" ref="G295:G299" si="56">E295+I295-I296</f>
        <v>0</v>
      </c>
      <c r="H295" s="40" t="s">
        <v>46</v>
      </c>
      <c r="I295" s="40">
        <f t="shared" si="53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53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147</v>
      </c>
      <c r="B297" s="34"/>
      <c r="C297" s="35"/>
      <c r="D297" s="36"/>
      <c r="E297" s="37">
        <v>0</v>
      </c>
      <c r="F297" s="38" t="s">
        <v>45</v>
      </c>
      <c r="G297" s="39">
        <f t="shared" si="56"/>
        <v>0</v>
      </c>
      <c r="H297" s="40" t="s">
        <v>46</v>
      </c>
      <c r="I297" s="40">
        <f t="shared" si="53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53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3" customFormat="1" ht="18.95" customHeight="1" spans="1:41">
      <c r="A299" s="33">
        <v>148</v>
      </c>
      <c r="B299" s="34"/>
      <c r="C299" s="35"/>
      <c r="D299" s="47"/>
      <c r="E299" s="37">
        <v>0</v>
      </c>
      <c r="F299" s="48" t="s">
        <v>45</v>
      </c>
      <c r="G299" s="39">
        <f t="shared" si="56"/>
        <v>0</v>
      </c>
      <c r="H299" s="40" t="s">
        <v>46</v>
      </c>
      <c r="I299" s="40">
        <f t="shared" si="53"/>
        <v>0</v>
      </c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7"/>
    </row>
    <row r="300" s="4" customFormat="1" ht="18.95" customHeight="1" spans="1:41">
      <c r="A300" s="41"/>
      <c r="B300" s="34"/>
      <c r="C300" s="42"/>
      <c r="D300" s="47"/>
      <c r="E300" s="43"/>
      <c r="F300" s="49"/>
      <c r="G300" s="45"/>
      <c r="H300" s="46" t="s">
        <v>47</v>
      </c>
      <c r="I300" s="46">
        <f t="shared" si="53"/>
        <v>0</v>
      </c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5"/>
    </row>
    <row r="301" s="3" customFormat="1" ht="18.95" customHeight="1" spans="1:41">
      <c r="A301" s="33">
        <v>149</v>
      </c>
      <c r="B301" s="34"/>
      <c r="C301" s="35"/>
      <c r="D301" s="47"/>
      <c r="E301" s="37">
        <v>0</v>
      </c>
      <c r="F301" s="48" t="s">
        <v>45</v>
      </c>
      <c r="G301" s="39">
        <f t="shared" ref="G301:G305" si="57">E301+I301-I302</f>
        <v>0</v>
      </c>
      <c r="H301" s="40" t="s">
        <v>46</v>
      </c>
      <c r="I301" s="40">
        <f t="shared" si="53"/>
        <v>0</v>
      </c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7"/>
    </row>
    <row r="302" s="4" customFormat="1" ht="18.95" customHeight="1" spans="1:41">
      <c r="A302" s="41"/>
      <c r="B302" s="34"/>
      <c r="C302" s="42"/>
      <c r="D302" s="47"/>
      <c r="E302" s="43"/>
      <c r="F302" s="49"/>
      <c r="G302" s="45"/>
      <c r="H302" s="46" t="s">
        <v>47</v>
      </c>
      <c r="I302" s="46">
        <f t="shared" si="53"/>
        <v>0</v>
      </c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5"/>
    </row>
    <row r="303" s="3" customFormat="1" ht="18.95" customHeight="1" spans="1:41">
      <c r="A303" s="33">
        <v>150</v>
      </c>
      <c r="B303" s="34"/>
      <c r="C303" s="35"/>
      <c r="D303" s="47"/>
      <c r="E303" s="37">
        <v>0</v>
      </c>
      <c r="F303" s="48" t="s">
        <v>45</v>
      </c>
      <c r="G303" s="39">
        <f t="shared" si="57"/>
        <v>0</v>
      </c>
      <c r="H303" s="40" t="s">
        <v>46</v>
      </c>
      <c r="I303" s="40">
        <f t="shared" si="53"/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7"/>
    </row>
    <row r="304" s="4" customFormat="1" ht="18.95" customHeight="1" spans="1:41">
      <c r="A304" s="41"/>
      <c r="B304" s="34"/>
      <c r="C304" s="42"/>
      <c r="D304" s="47"/>
      <c r="E304" s="43"/>
      <c r="F304" s="49"/>
      <c r="G304" s="45"/>
      <c r="H304" s="46" t="s">
        <v>47</v>
      </c>
      <c r="I304" s="46">
        <f t="shared" si="53"/>
        <v>0</v>
      </c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5"/>
    </row>
    <row r="305" s="5" customFormat="1" ht="18.95" customHeight="1" spans="1:41">
      <c r="A305" s="33">
        <v>151</v>
      </c>
      <c r="B305" s="34"/>
      <c r="C305" s="35"/>
      <c r="D305" s="36"/>
      <c r="E305" s="37">
        <v>0</v>
      </c>
      <c r="F305" s="38" t="s">
        <v>45</v>
      </c>
      <c r="G305" s="39">
        <f t="shared" si="57"/>
        <v>0</v>
      </c>
      <c r="H305" s="40" t="s">
        <v>46</v>
      </c>
      <c r="I305" s="40">
        <f t="shared" si="53"/>
        <v>0</v>
      </c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7"/>
    </row>
    <row r="306" s="6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53"/>
        <v>0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5"/>
    </row>
    <row r="307" s="5" customFormat="1" ht="18.95" customHeight="1" spans="1:41">
      <c r="A307" s="33">
        <v>152</v>
      </c>
      <c r="B307" s="34"/>
      <c r="C307" s="35"/>
      <c r="D307" s="36"/>
      <c r="E307" s="37">
        <v>0</v>
      </c>
      <c r="F307" s="38" t="s">
        <v>45</v>
      </c>
      <c r="G307" s="39">
        <f t="shared" ref="G307:G311" si="58">E307+I307-I308</f>
        <v>0</v>
      </c>
      <c r="H307" s="40" t="s">
        <v>46</v>
      </c>
      <c r="I307" s="40">
        <f t="shared" si="53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36"/>
      <c r="E308" s="43"/>
      <c r="F308" s="44"/>
      <c r="G308" s="45"/>
      <c r="H308" s="46" t="s">
        <v>47</v>
      </c>
      <c r="I308" s="46">
        <f t="shared" si="53"/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5" customFormat="1" ht="18.95" customHeight="1" spans="1:41">
      <c r="A309" s="33">
        <v>153</v>
      </c>
      <c r="B309" s="34"/>
      <c r="C309" s="35"/>
      <c r="D309" s="36"/>
      <c r="E309" s="37">
        <v>0</v>
      </c>
      <c r="F309" s="38" t="s">
        <v>45</v>
      </c>
      <c r="G309" s="39">
        <f t="shared" si="58"/>
        <v>0</v>
      </c>
      <c r="H309" s="40" t="s">
        <v>46</v>
      </c>
      <c r="I309" s="40">
        <f t="shared" si="53"/>
        <v>0</v>
      </c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7"/>
    </row>
    <row r="310" s="6" customFormat="1" ht="18.95" customHeight="1" spans="1:41">
      <c r="A310" s="41"/>
      <c r="B310" s="34"/>
      <c r="C310" s="42"/>
      <c r="D310" s="36"/>
      <c r="E310" s="43"/>
      <c r="F310" s="44"/>
      <c r="G310" s="45"/>
      <c r="H310" s="46" t="s">
        <v>47</v>
      </c>
      <c r="I310" s="46">
        <f t="shared" si="53"/>
        <v>0</v>
      </c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5"/>
    </row>
    <row r="311" s="5" customFormat="1" ht="18.95" customHeight="1" spans="1:41">
      <c r="A311" s="33">
        <v>154</v>
      </c>
      <c r="B311" s="34"/>
      <c r="C311" s="35"/>
      <c r="D311" s="36"/>
      <c r="E311" s="37">
        <v>0</v>
      </c>
      <c r="F311" s="38" t="s">
        <v>45</v>
      </c>
      <c r="G311" s="39">
        <f t="shared" si="58"/>
        <v>0</v>
      </c>
      <c r="H311" s="40" t="s">
        <v>46</v>
      </c>
      <c r="I311" s="40">
        <f t="shared" si="53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36"/>
      <c r="E312" s="43"/>
      <c r="F312" s="44"/>
      <c r="G312" s="45"/>
      <c r="H312" s="46" t="s">
        <v>47</v>
      </c>
      <c r="I312" s="46">
        <f t="shared" si="53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5" customFormat="1" ht="18.95" customHeight="1" spans="1:41">
      <c r="A313" s="33">
        <v>155</v>
      </c>
      <c r="B313" s="34"/>
      <c r="C313" s="35"/>
      <c r="D313" s="36"/>
      <c r="E313" s="37">
        <v>0</v>
      </c>
      <c r="F313" s="38" t="s">
        <v>45</v>
      </c>
      <c r="G313" s="39">
        <f t="shared" ref="G313:G317" si="59">E313+I313-I314</f>
        <v>0</v>
      </c>
      <c r="H313" s="40" t="s">
        <v>46</v>
      </c>
      <c r="I313" s="40">
        <f t="shared" si="53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36"/>
      <c r="E314" s="43"/>
      <c r="F314" s="44"/>
      <c r="G314" s="45"/>
      <c r="H314" s="46" t="s">
        <v>47</v>
      </c>
      <c r="I314" s="46">
        <f t="shared" si="53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5" customFormat="1" ht="18.95" customHeight="1" spans="1:41">
      <c r="A315" s="33">
        <v>156</v>
      </c>
      <c r="B315" s="34"/>
      <c r="C315" s="35"/>
      <c r="D315" s="36"/>
      <c r="E315" s="37">
        <v>0</v>
      </c>
      <c r="F315" s="38" t="s">
        <v>45</v>
      </c>
      <c r="G315" s="39">
        <f t="shared" si="59"/>
        <v>0</v>
      </c>
      <c r="H315" s="40" t="s">
        <v>46</v>
      </c>
      <c r="I315" s="40">
        <f t="shared" si="53"/>
        <v>0</v>
      </c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7"/>
    </row>
    <row r="316" s="6" customFormat="1" ht="18.95" customHeight="1" spans="1:41">
      <c r="A316" s="41"/>
      <c r="B316" s="34"/>
      <c r="C316" s="42"/>
      <c r="D316" s="36"/>
      <c r="E316" s="43"/>
      <c r="F316" s="44"/>
      <c r="G316" s="45"/>
      <c r="H316" s="46" t="s">
        <v>47</v>
      </c>
      <c r="I316" s="46">
        <f t="shared" si="53"/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5"/>
    </row>
    <row r="317" s="5" customFormat="1" ht="18.95" customHeight="1" spans="1:41">
      <c r="A317" s="33">
        <v>157</v>
      </c>
      <c r="B317" s="34"/>
      <c r="C317" s="35"/>
      <c r="D317" s="36"/>
      <c r="E317" s="37">
        <v>0</v>
      </c>
      <c r="F317" s="38" t="s">
        <v>45</v>
      </c>
      <c r="G317" s="39">
        <f t="shared" si="59"/>
        <v>0</v>
      </c>
      <c r="H317" s="40" t="s">
        <v>46</v>
      </c>
      <c r="I317" s="40">
        <f t="shared" si="53"/>
        <v>0</v>
      </c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7"/>
    </row>
    <row r="318" s="6" customFormat="1" ht="18.95" customHeight="1" spans="1:41">
      <c r="A318" s="41"/>
      <c r="B318" s="34"/>
      <c r="C318" s="42"/>
      <c r="D318" s="36"/>
      <c r="E318" s="43"/>
      <c r="F318" s="44"/>
      <c r="G318" s="45"/>
      <c r="H318" s="46" t="s">
        <v>47</v>
      </c>
      <c r="I318" s="46">
        <f t="shared" si="53"/>
        <v>0</v>
      </c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5"/>
    </row>
    <row r="319" s="5" customFormat="1" ht="18.95" customHeight="1" spans="1:41">
      <c r="A319" s="33">
        <v>158</v>
      </c>
      <c r="B319" s="34"/>
      <c r="C319" s="35"/>
      <c r="D319" s="36"/>
      <c r="E319" s="37">
        <v>0</v>
      </c>
      <c r="F319" s="38" t="s">
        <v>45</v>
      </c>
      <c r="G319" s="39">
        <f t="shared" ref="G319:G323" si="60">E319+I319-I320</f>
        <v>0</v>
      </c>
      <c r="H319" s="40" t="s">
        <v>46</v>
      </c>
      <c r="I319" s="40">
        <f t="shared" si="53"/>
        <v>0</v>
      </c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7"/>
    </row>
    <row r="320" s="6" customFormat="1" ht="18.95" customHeight="1" spans="1:41">
      <c r="A320" s="41"/>
      <c r="B320" s="34"/>
      <c r="C320" s="42"/>
      <c r="D320" s="36"/>
      <c r="E320" s="43"/>
      <c r="F320" s="44"/>
      <c r="G320" s="45"/>
      <c r="H320" s="46" t="s">
        <v>47</v>
      </c>
      <c r="I320" s="46">
        <f t="shared" si="53"/>
        <v>0</v>
      </c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5"/>
    </row>
    <row r="321" s="5" customFormat="1" ht="18.95" customHeight="1" spans="1:41">
      <c r="A321" s="33">
        <v>159</v>
      </c>
      <c r="B321" s="34"/>
      <c r="C321" s="35"/>
      <c r="D321" s="36"/>
      <c r="E321" s="37">
        <v>0</v>
      </c>
      <c r="F321" s="38" t="s">
        <v>45</v>
      </c>
      <c r="G321" s="39">
        <f t="shared" si="60"/>
        <v>0</v>
      </c>
      <c r="H321" s="40" t="s">
        <v>46</v>
      </c>
      <c r="I321" s="40">
        <f t="shared" si="53"/>
        <v>0</v>
      </c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7"/>
    </row>
    <row r="322" s="6" customFormat="1" ht="18.95" customHeight="1" spans="1:41">
      <c r="A322" s="41"/>
      <c r="B322" s="34"/>
      <c r="C322" s="42"/>
      <c r="D322" s="36"/>
      <c r="E322" s="43"/>
      <c r="F322" s="44"/>
      <c r="G322" s="45"/>
      <c r="H322" s="46" t="s">
        <v>47</v>
      </c>
      <c r="I322" s="46">
        <f t="shared" si="53"/>
        <v>0</v>
      </c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5"/>
    </row>
    <row r="323" s="3" customFormat="1" ht="18.95" customHeight="1" spans="1:41">
      <c r="A323" s="33">
        <v>160</v>
      </c>
      <c r="B323" s="34"/>
      <c r="C323" s="35"/>
      <c r="D323" s="47"/>
      <c r="E323" s="37">
        <v>0</v>
      </c>
      <c r="F323" s="48" t="s">
        <v>45</v>
      </c>
      <c r="G323" s="39">
        <f t="shared" si="60"/>
        <v>0</v>
      </c>
      <c r="H323" s="40" t="s">
        <v>46</v>
      </c>
      <c r="I323" s="40">
        <f t="shared" si="53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47"/>
      <c r="E324" s="43"/>
      <c r="F324" s="49"/>
      <c r="G324" s="45"/>
      <c r="H324" s="46" t="s">
        <v>47</v>
      </c>
      <c r="I324" s="46">
        <f t="shared" si="53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161</v>
      </c>
      <c r="B325" s="34"/>
      <c r="C325" s="35"/>
      <c r="D325" s="36"/>
      <c r="E325" s="37"/>
      <c r="F325" s="38" t="s">
        <v>45</v>
      </c>
      <c r="G325" s="39">
        <f t="shared" ref="G325:G329" si="61">E325+I325-I326</f>
        <v>0</v>
      </c>
      <c r="H325" s="40" t="s">
        <v>46</v>
      </c>
      <c r="I325" s="40">
        <f t="shared" si="53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36"/>
      <c r="E326" s="43"/>
      <c r="F326" s="44"/>
      <c r="G326" s="45"/>
      <c r="H326" s="46" t="s">
        <v>47</v>
      </c>
      <c r="I326" s="46">
        <f t="shared" si="53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5" customFormat="1" ht="18.95" customHeight="1" spans="1:41">
      <c r="A327" s="33">
        <v>162</v>
      </c>
      <c r="B327" s="34"/>
      <c r="C327" s="35"/>
      <c r="D327" s="47"/>
      <c r="E327" s="37"/>
      <c r="F327" s="48" t="s">
        <v>45</v>
      </c>
      <c r="G327" s="39">
        <f t="shared" si="61"/>
        <v>0</v>
      </c>
      <c r="H327" s="40" t="s">
        <v>46</v>
      </c>
      <c r="I327" s="40">
        <f t="shared" si="53"/>
        <v>0</v>
      </c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7"/>
    </row>
    <row r="328" s="6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53"/>
        <v>0</v>
      </c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5"/>
    </row>
    <row r="329" s="5" customFormat="1" ht="18.95" customHeight="1" spans="1:41">
      <c r="A329" s="33">
        <v>163</v>
      </c>
      <c r="B329" s="34"/>
      <c r="C329" s="35"/>
      <c r="D329" s="47"/>
      <c r="E329" s="37"/>
      <c r="F329" s="48" t="s">
        <v>45</v>
      </c>
      <c r="G329" s="39">
        <f t="shared" si="61"/>
        <v>0</v>
      </c>
      <c r="H329" s="40" t="s">
        <v>46</v>
      </c>
      <c r="I329" s="40">
        <f t="shared" si="53"/>
        <v>0</v>
      </c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7"/>
    </row>
    <row r="330" s="6" customFormat="1" ht="18.95" customHeight="1" spans="1:41">
      <c r="A330" s="41"/>
      <c r="B330" s="34"/>
      <c r="C330" s="42"/>
      <c r="D330" s="47"/>
      <c r="E330" s="43"/>
      <c r="F330" s="49"/>
      <c r="G330" s="45"/>
      <c r="H330" s="46" t="s">
        <v>47</v>
      </c>
      <c r="I330" s="46">
        <f t="shared" si="53"/>
        <v>0</v>
      </c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5"/>
    </row>
    <row r="331" s="5" customFormat="1" ht="18.95" customHeight="1" spans="1:41">
      <c r="A331" s="33">
        <v>164</v>
      </c>
      <c r="B331" s="34"/>
      <c r="C331" s="35"/>
      <c r="D331" s="36"/>
      <c r="E331" s="37"/>
      <c r="F331" s="38" t="s">
        <v>45</v>
      </c>
      <c r="G331" s="39">
        <f t="shared" ref="G331:G335" si="62">E331+I331-I332</f>
        <v>0</v>
      </c>
      <c r="H331" s="40" t="s">
        <v>46</v>
      </c>
      <c r="I331" s="40">
        <f t="shared" si="53"/>
        <v>0</v>
      </c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7"/>
    </row>
    <row r="332" s="6" customFormat="1" ht="18.95" customHeight="1" spans="1:41">
      <c r="A332" s="41"/>
      <c r="B332" s="34"/>
      <c r="C332" s="42"/>
      <c r="D332" s="36"/>
      <c r="E332" s="43"/>
      <c r="F332" s="44"/>
      <c r="G332" s="45"/>
      <c r="H332" s="46" t="s">
        <v>47</v>
      </c>
      <c r="I332" s="46">
        <f t="shared" si="53"/>
        <v>0</v>
      </c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5"/>
    </row>
    <row r="333" s="3" customFormat="1" ht="18.95" customHeight="1" spans="1:41">
      <c r="A333" s="33">
        <v>165</v>
      </c>
      <c r="B333" s="34"/>
      <c r="C333" s="35"/>
      <c r="D333" s="47"/>
      <c r="E333" s="37"/>
      <c r="F333" s="48" t="s">
        <v>45</v>
      </c>
      <c r="G333" s="39">
        <f t="shared" si="62"/>
        <v>0</v>
      </c>
      <c r="H333" s="40" t="s">
        <v>46</v>
      </c>
      <c r="I333" s="40">
        <f t="shared" si="53"/>
        <v>0</v>
      </c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7"/>
    </row>
    <row r="334" s="4" customFormat="1" ht="18.95" customHeight="1" spans="1:41">
      <c r="A334" s="41"/>
      <c r="B334" s="34"/>
      <c r="C334" s="42"/>
      <c r="D334" s="47"/>
      <c r="E334" s="43"/>
      <c r="F334" s="49"/>
      <c r="G334" s="45"/>
      <c r="H334" s="46" t="s">
        <v>47</v>
      </c>
      <c r="I334" s="46">
        <f t="shared" si="53"/>
        <v>0</v>
      </c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5"/>
    </row>
    <row r="335" s="3" customFormat="1" ht="18.95" customHeight="1" spans="1:41">
      <c r="A335" s="33">
        <v>166</v>
      </c>
      <c r="B335" s="34"/>
      <c r="C335" s="35"/>
      <c r="D335" s="47"/>
      <c r="E335" s="37"/>
      <c r="F335" s="48" t="s">
        <v>45</v>
      </c>
      <c r="G335" s="39">
        <f t="shared" si="62"/>
        <v>0</v>
      </c>
      <c r="H335" s="40" t="s">
        <v>46</v>
      </c>
      <c r="I335" s="40">
        <f t="shared" si="53"/>
        <v>0</v>
      </c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7"/>
    </row>
    <row r="336" s="4" customFormat="1" ht="18.95" customHeight="1" spans="1:41">
      <c r="A336" s="41"/>
      <c r="B336" s="34"/>
      <c r="C336" s="42"/>
      <c r="D336" s="47"/>
      <c r="E336" s="43"/>
      <c r="F336" s="49"/>
      <c r="G336" s="45"/>
      <c r="H336" s="46" t="s">
        <v>47</v>
      </c>
      <c r="I336" s="46">
        <f t="shared" si="53"/>
        <v>0</v>
      </c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5"/>
    </row>
    <row r="337" s="3" customFormat="1" ht="18.95" customHeight="1" spans="1:41">
      <c r="A337" s="33">
        <v>167</v>
      </c>
      <c r="B337" s="34"/>
      <c r="C337" s="35"/>
      <c r="D337" s="50"/>
      <c r="E337" s="37"/>
      <c r="F337" s="48" t="s">
        <v>45</v>
      </c>
      <c r="G337" s="39">
        <f t="shared" ref="G337:G341" si="63">E337+I337-I338</f>
        <v>0</v>
      </c>
      <c r="H337" s="40" t="s">
        <v>46</v>
      </c>
      <c r="I337" s="40">
        <f t="shared" si="53"/>
        <v>0</v>
      </c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7"/>
    </row>
    <row r="338" s="4" customFormat="1" ht="18.95" customHeight="1" spans="1:41">
      <c r="A338" s="41"/>
      <c r="B338" s="34"/>
      <c r="C338" s="42"/>
      <c r="D338" s="50"/>
      <c r="E338" s="43"/>
      <c r="F338" s="49"/>
      <c r="G338" s="45"/>
      <c r="H338" s="46" t="s">
        <v>47</v>
      </c>
      <c r="I338" s="46">
        <f t="shared" si="53"/>
        <v>0</v>
      </c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5"/>
    </row>
    <row r="339" s="3" customFormat="1" ht="18.95" customHeight="1" spans="1:41">
      <c r="A339" s="33">
        <v>168</v>
      </c>
      <c r="B339" s="34"/>
      <c r="C339" s="51"/>
      <c r="D339" s="47"/>
      <c r="E339" s="37"/>
      <c r="F339" s="48" t="s">
        <v>45</v>
      </c>
      <c r="G339" s="39">
        <f t="shared" si="63"/>
        <v>0</v>
      </c>
      <c r="H339" s="40" t="s">
        <v>46</v>
      </c>
      <c r="I339" s="40">
        <f t="shared" si="53"/>
        <v>0</v>
      </c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7"/>
    </row>
    <row r="340" s="4" customFormat="1" ht="18.95" customHeight="1" spans="1:41">
      <c r="A340" s="41"/>
      <c r="B340" s="34"/>
      <c r="C340" s="52"/>
      <c r="D340" s="47"/>
      <c r="E340" s="43"/>
      <c r="F340" s="49"/>
      <c r="G340" s="45"/>
      <c r="H340" s="46" t="s">
        <v>47</v>
      </c>
      <c r="I340" s="46">
        <f t="shared" si="53"/>
        <v>0</v>
      </c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5"/>
    </row>
    <row r="341" s="3" customFormat="1" ht="18.95" customHeight="1" spans="1:41">
      <c r="A341" s="33">
        <v>169</v>
      </c>
      <c r="B341" s="34"/>
      <c r="C341" s="35"/>
      <c r="D341" s="47"/>
      <c r="E341" s="37"/>
      <c r="F341" s="48" t="s">
        <v>45</v>
      </c>
      <c r="G341" s="39">
        <f t="shared" si="63"/>
        <v>0</v>
      </c>
      <c r="H341" s="40" t="s">
        <v>46</v>
      </c>
      <c r="I341" s="40">
        <f t="shared" si="53"/>
        <v>0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7"/>
    </row>
    <row r="342" s="4" customFormat="1" ht="18.95" customHeight="1" spans="1:41">
      <c r="A342" s="41"/>
      <c r="B342" s="34"/>
      <c r="C342" s="42"/>
      <c r="D342" s="47"/>
      <c r="E342" s="43"/>
      <c r="F342" s="49"/>
      <c r="G342" s="45"/>
      <c r="H342" s="46" t="s">
        <v>47</v>
      </c>
      <c r="I342" s="46">
        <f t="shared" si="53"/>
        <v>0</v>
      </c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5"/>
    </row>
    <row r="343" s="3" customFormat="1" ht="18.95" customHeight="1" spans="1:41">
      <c r="A343" s="33">
        <v>170</v>
      </c>
      <c r="B343" s="34"/>
      <c r="C343" s="35"/>
      <c r="D343" s="47"/>
      <c r="E343" s="37"/>
      <c r="F343" s="48" t="s">
        <v>45</v>
      </c>
      <c r="G343" s="39">
        <f t="shared" ref="G343:G347" si="64">E343+I343-I344</f>
        <v>0</v>
      </c>
      <c r="H343" s="40" t="s">
        <v>46</v>
      </c>
      <c r="I343" s="40">
        <f t="shared" si="53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7"/>
    </row>
    <row r="344" s="4" customFormat="1" ht="18.95" customHeight="1" spans="1:41">
      <c r="A344" s="41"/>
      <c r="B344" s="34"/>
      <c r="C344" s="42"/>
      <c r="D344" s="47"/>
      <c r="E344" s="43"/>
      <c r="F344" s="49"/>
      <c r="G344" s="45"/>
      <c r="H344" s="46" t="s">
        <v>47</v>
      </c>
      <c r="I344" s="46">
        <f t="shared" si="53"/>
        <v>0</v>
      </c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</row>
    <row r="345" s="3" customFormat="1" ht="18.95" customHeight="1" spans="1:41">
      <c r="A345" s="33">
        <v>171</v>
      </c>
      <c r="B345" s="34"/>
      <c r="C345" s="35"/>
      <c r="D345" s="47"/>
      <c r="E345" s="37">
        <v>0</v>
      </c>
      <c r="F345" s="48" t="s">
        <v>45</v>
      </c>
      <c r="G345" s="39">
        <f t="shared" si="64"/>
        <v>0</v>
      </c>
      <c r="H345" s="40" t="s">
        <v>46</v>
      </c>
      <c r="I345" s="40">
        <f t="shared" ref="I345:I394" si="65">SUM(J345:AO345)</f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8.9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65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3" customFormat="1" ht="18.95" customHeight="1" spans="1:41">
      <c r="A347" s="33">
        <v>172</v>
      </c>
      <c r="B347" s="34"/>
      <c r="C347" s="35"/>
      <c r="D347" s="47"/>
      <c r="E347" s="37">
        <v>0</v>
      </c>
      <c r="F347" s="48" t="s">
        <v>45</v>
      </c>
      <c r="G347" s="39">
        <f t="shared" si="64"/>
        <v>0</v>
      </c>
      <c r="H347" s="40" t="s">
        <v>46</v>
      </c>
      <c r="I347" s="40">
        <f t="shared" si="65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8.95" customHeight="1" spans="1:41">
      <c r="A348" s="41"/>
      <c r="B348" s="34"/>
      <c r="C348" s="42"/>
      <c r="D348" s="47"/>
      <c r="E348" s="43"/>
      <c r="F348" s="49"/>
      <c r="G348" s="45"/>
      <c r="H348" s="46" t="s">
        <v>47</v>
      </c>
      <c r="I348" s="46">
        <f t="shared" si="65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5" customFormat="1" ht="18.95" customHeight="1" spans="1:41">
      <c r="A349" s="33">
        <v>173</v>
      </c>
      <c r="B349" s="34"/>
      <c r="C349" s="35"/>
      <c r="D349" s="36"/>
      <c r="E349" s="37">
        <v>0</v>
      </c>
      <c r="F349" s="38" t="s">
        <v>45</v>
      </c>
      <c r="G349" s="39">
        <f t="shared" ref="G349:G353" si="66">E349+I349-I350</f>
        <v>0</v>
      </c>
      <c r="H349" s="40" t="s">
        <v>46</v>
      </c>
      <c r="I349" s="40">
        <f t="shared" si="65"/>
        <v>0</v>
      </c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7"/>
    </row>
    <row r="350" s="6" customFormat="1" ht="18.95" customHeight="1" spans="1:41">
      <c r="A350" s="41"/>
      <c r="B350" s="34"/>
      <c r="C350" s="42"/>
      <c r="D350" s="36"/>
      <c r="E350" s="43"/>
      <c r="F350" s="44"/>
      <c r="G350" s="45"/>
      <c r="H350" s="46" t="s">
        <v>47</v>
      </c>
      <c r="I350" s="46">
        <f t="shared" si="65"/>
        <v>0</v>
      </c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5"/>
    </row>
    <row r="351" s="5" customFormat="1" ht="18.95" customHeight="1" spans="1:41">
      <c r="A351" s="33">
        <v>174</v>
      </c>
      <c r="B351" s="34"/>
      <c r="C351" s="35"/>
      <c r="D351" s="36"/>
      <c r="E351" s="37">
        <v>0</v>
      </c>
      <c r="F351" s="38" t="s">
        <v>45</v>
      </c>
      <c r="G351" s="39">
        <f t="shared" si="66"/>
        <v>0</v>
      </c>
      <c r="H351" s="40" t="s">
        <v>46</v>
      </c>
      <c r="I351" s="40">
        <f t="shared" si="65"/>
        <v>0</v>
      </c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7"/>
    </row>
    <row r="352" s="6" customFormat="1" ht="18.95" customHeight="1" spans="1:41">
      <c r="A352" s="41"/>
      <c r="B352" s="34"/>
      <c r="C352" s="42"/>
      <c r="D352" s="36"/>
      <c r="E352" s="43"/>
      <c r="F352" s="44"/>
      <c r="G352" s="45"/>
      <c r="H352" s="46" t="s">
        <v>47</v>
      </c>
      <c r="I352" s="46">
        <f t="shared" si="65"/>
        <v>0</v>
      </c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5"/>
    </row>
    <row r="353" s="5" customFormat="1" ht="18.95" customHeight="1" spans="1:41">
      <c r="A353" s="33">
        <v>175</v>
      </c>
      <c r="B353" s="34"/>
      <c r="C353" s="35"/>
      <c r="D353" s="36"/>
      <c r="E353" s="37">
        <v>0</v>
      </c>
      <c r="F353" s="38" t="s">
        <v>45</v>
      </c>
      <c r="G353" s="39">
        <f t="shared" si="66"/>
        <v>0</v>
      </c>
      <c r="H353" s="40" t="s">
        <v>46</v>
      </c>
      <c r="I353" s="40">
        <f t="shared" si="65"/>
        <v>0</v>
      </c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7"/>
    </row>
    <row r="354" s="6" customFormat="1" ht="18.95" customHeight="1" spans="1:41">
      <c r="A354" s="41"/>
      <c r="B354" s="34"/>
      <c r="C354" s="42"/>
      <c r="D354" s="36"/>
      <c r="E354" s="43"/>
      <c r="F354" s="44"/>
      <c r="G354" s="45"/>
      <c r="H354" s="46" t="s">
        <v>47</v>
      </c>
      <c r="I354" s="46">
        <f t="shared" si="65"/>
        <v>0</v>
      </c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5"/>
    </row>
    <row r="355" s="5" customFormat="1" ht="18.95" customHeight="1" spans="1:41">
      <c r="A355" s="33">
        <v>176</v>
      </c>
      <c r="B355" s="34"/>
      <c r="C355" s="35"/>
      <c r="D355" s="36"/>
      <c r="E355" s="37">
        <v>0</v>
      </c>
      <c r="F355" s="38" t="s">
        <v>45</v>
      </c>
      <c r="G355" s="39">
        <f t="shared" ref="G355:G359" si="67">E355+I355-I356</f>
        <v>0</v>
      </c>
      <c r="H355" s="40" t="s">
        <v>46</v>
      </c>
      <c r="I355" s="40">
        <f t="shared" si="65"/>
        <v>0</v>
      </c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7"/>
    </row>
    <row r="356" s="6" customFormat="1" ht="18.95" customHeight="1" spans="1:41">
      <c r="A356" s="41"/>
      <c r="B356" s="34"/>
      <c r="C356" s="42"/>
      <c r="D356" s="36"/>
      <c r="E356" s="43"/>
      <c r="F356" s="44"/>
      <c r="G356" s="45"/>
      <c r="H356" s="46" t="s">
        <v>47</v>
      </c>
      <c r="I356" s="46">
        <f t="shared" si="65"/>
        <v>0</v>
      </c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5"/>
    </row>
    <row r="357" s="5" customFormat="1" ht="18.95" customHeight="1" spans="1:41">
      <c r="A357" s="33">
        <v>177</v>
      </c>
      <c r="B357" s="34"/>
      <c r="C357" s="35"/>
      <c r="D357" s="36"/>
      <c r="E357" s="37">
        <v>0</v>
      </c>
      <c r="F357" s="38" t="s">
        <v>45</v>
      </c>
      <c r="G357" s="39">
        <f t="shared" si="67"/>
        <v>0</v>
      </c>
      <c r="H357" s="40" t="s">
        <v>46</v>
      </c>
      <c r="I357" s="40">
        <f t="shared" si="65"/>
        <v>0</v>
      </c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7"/>
    </row>
    <row r="358" s="6" customFormat="1" ht="18.95" customHeight="1" spans="1:41">
      <c r="A358" s="41"/>
      <c r="B358" s="34"/>
      <c r="C358" s="42"/>
      <c r="D358" s="36"/>
      <c r="E358" s="43"/>
      <c r="F358" s="44"/>
      <c r="G358" s="45"/>
      <c r="H358" s="46" t="s">
        <v>47</v>
      </c>
      <c r="I358" s="46">
        <f t="shared" si="65"/>
        <v>0</v>
      </c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5"/>
    </row>
    <row r="359" s="5" customFormat="1" ht="18.95" customHeight="1" spans="1:41">
      <c r="A359" s="33">
        <v>178</v>
      </c>
      <c r="B359" s="34"/>
      <c r="C359" s="35"/>
      <c r="D359" s="36"/>
      <c r="E359" s="37">
        <v>0</v>
      </c>
      <c r="F359" s="38" t="s">
        <v>45</v>
      </c>
      <c r="G359" s="39">
        <f t="shared" si="67"/>
        <v>0</v>
      </c>
      <c r="H359" s="40" t="s">
        <v>46</v>
      </c>
      <c r="I359" s="40">
        <f t="shared" si="65"/>
        <v>0</v>
      </c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7"/>
    </row>
    <row r="360" s="6" customFormat="1" ht="18.95" customHeight="1" spans="1:41">
      <c r="A360" s="41"/>
      <c r="B360" s="34"/>
      <c r="C360" s="42"/>
      <c r="D360" s="36"/>
      <c r="E360" s="43"/>
      <c r="F360" s="44"/>
      <c r="G360" s="45"/>
      <c r="H360" s="46" t="s">
        <v>47</v>
      </c>
      <c r="I360" s="46">
        <f t="shared" si="65"/>
        <v>0</v>
      </c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5"/>
    </row>
    <row r="361" s="3" customFormat="1" ht="18" customHeight="1" spans="1:41">
      <c r="A361" s="33">
        <v>179</v>
      </c>
      <c r="B361" s="34"/>
      <c r="C361" s="35"/>
      <c r="D361" s="47"/>
      <c r="E361" s="37">
        <v>0</v>
      </c>
      <c r="F361" s="48" t="s">
        <v>45</v>
      </c>
      <c r="G361" s="39">
        <f t="shared" ref="G361:G365" si="68">E361+I361-I362</f>
        <v>0</v>
      </c>
      <c r="H361" s="40" t="s">
        <v>46</v>
      </c>
      <c r="I361" s="40">
        <f t="shared" si="65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5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180</v>
      </c>
      <c r="B363" s="34"/>
      <c r="C363" s="35"/>
      <c r="D363" s="47"/>
      <c r="E363" s="37">
        <v>0</v>
      </c>
      <c r="F363" s="48" t="s">
        <v>45</v>
      </c>
      <c r="G363" s="39">
        <f t="shared" si="68"/>
        <v>0</v>
      </c>
      <c r="H363" s="40" t="s">
        <v>46</v>
      </c>
      <c r="I363" s="40">
        <f t="shared" si="65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43"/>
      <c r="F364" s="49"/>
      <c r="G364" s="45"/>
      <c r="H364" s="46" t="s">
        <v>47</v>
      </c>
      <c r="I364" s="46">
        <f t="shared" si="65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3" customFormat="1" ht="18.95" customHeight="1" spans="1:41">
      <c r="A365" s="33">
        <v>181</v>
      </c>
      <c r="B365" s="34"/>
      <c r="C365" s="35"/>
      <c r="D365" s="47"/>
      <c r="E365" s="37">
        <v>0</v>
      </c>
      <c r="F365" s="48" t="s">
        <v>45</v>
      </c>
      <c r="G365" s="39">
        <f t="shared" si="68"/>
        <v>0</v>
      </c>
      <c r="H365" s="40" t="s">
        <v>46</v>
      </c>
      <c r="I365" s="40">
        <f t="shared" si="65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7"/>
    </row>
    <row r="366" s="4" customFormat="1" ht="18.95" customHeight="1" spans="1:41">
      <c r="A366" s="41"/>
      <c r="B366" s="34"/>
      <c r="C366" s="42"/>
      <c r="D366" s="47"/>
      <c r="E366" s="43"/>
      <c r="F366" s="49"/>
      <c r="G366" s="45"/>
      <c r="H366" s="46" t="s">
        <v>47</v>
      </c>
      <c r="I366" s="46">
        <f t="shared" si="65"/>
        <v>0</v>
      </c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5"/>
    </row>
    <row r="367" s="5" customFormat="1" ht="18.95" customHeight="1" spans="1:41">
      <c r="A367" s="33">
        <v>182</v>
      </c>
      <c r="B367" s="34"/>
      <c r="C367" s="35"/>
      <c r="D367" s="36"/>
      <c r="E367" s="37">
        <v>0</v>
      </c>
      <c r="F367" s="38" t="s">
        <v>45</v>
      </c>
      <c r="G367" s="39">
        <f t="shared" ref="G367:G371" si="69">E367+I367-I368</f>
        <v>0</v>
      </c>
      <c r="H367" s="40" t="s">
        <v>46</v>
      </c>
      <c r="I367" s="40">
        <f t="shared" si="65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65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183</v>
      </c>
      <c r="B369" s="34"/>
      <c r="C369" s="35"/>
      <c r="D369" s="36"/>
      <c r="E369" s="37">
        <v>0</v>
      </c>
      <c r="F369" s="38" t="s">
        <v>45</v>
      </c>
      <c r="G369" s="39">
        <f t="shared" si="69"/>
        <v>0</v>
      </c>
      <c r="H369" s="40" t="s">
        <v>46</v>
      </c>
      <c r="I369" s="40">
        <f t="shared" si="65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5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3" customFormat="1" ht="18" customHeight="1" spans="1:41">
      <c r="A371" s="33">
        <v>184</v>
      </c>
      <c r="B371" s="34"/>
      <c r="C371" s="35"/>
      <c r="D371" s="47"/>
      <c r="E371" s="37">
        <v>0</v>
      </c>
      <c r="F371" s="48" t="s">
        <v>45</v>
      </c>
      <c r="G371" s="39">
        <f t="shared" si="69"/>
        <v>0</v>
      </c>
      <c r="H371" s="40" t="s">
        <v>46</v>
      </c>
      <c r="I371" s="40">
        <f t="shared" si="65"/>
        <v>0</v>
      </c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7"/>
    </row>
    <row r="372" s="4" customFormat="1" ht="15" customHeight="1" spans="1:41">
      <c r="A372" s="41"/>
      <c r="B372" s="34"/>
      <c r="C372" s="42"/>
      <c r="D372" s="47"/>
      <c r="E372" s="43"/>
      <c r="F372" s="49"/>
      <c r="G372" s="45"/>
      <c r="H372" s="46" t="s">
        <v>47</v>
      </c>
      <c r="I372" s="46">
        <f t="shared" si="65"/>
        <v>0</v>
      </c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5"/>
    </row>
    <row r="373" s="3" customFormat="1" ht="18.95" customHeight="1" spans="1:41">
      <c r="A373" s="33">
        <v>185</v>
      </c>
      <c r="B373" s="34"/>
      <c r="C373" s="35"/>
      <c r="D373" s="47"/>
      <c r="E373" s="37">
        <v>0</v>
      </c>
      <c r="F373" s="48" t="s">
        <v>45</v>
      </c>
      <c r="G373" s="39">
        <f t="shared" ref="G373:G377" si="70">E373+I373-I374</f>
        <v>0</v>
      </c>
      <c r="H373" s="40" t="s">
        <v>46</v>
      </c>
      <c r="I373" s="40">
        <f t="shared" si="65"/>
        <v>0</v>
      </c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7"/>
    </row>
    <row r="374" s="4" customFormat="1" ht="18.95" customHeight="1" spans="1:41">
      <c r="A374" s="41"/>
      <c r="B374" s="34"/>
      <c r="C374" s="42"/>
      <c r="D374" s="47"/>
      <c r="E374" s="43"/>
      <c r="F374" s="49"/>
      <c r="G374" s="45"/>
      <c r="H374" s="46" t="s">
        <v>47</v>
      </c>
      <c r="I374" s="46">
        <f t="shared" si="65"/>
        <v>0</v>
      </c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5"/>
    </row>
    <row r="375" s="3" customFormat="1" ht="18.95" customHeight="1" spans="1:41">
      <c r="A375" s="33">
        <v>186</v>
      </c>
      <c r="B375" s="34"/>
      <c r="C375" s="35"/>
      <c r="D375" s="47"/>
      <c r="E375" s="37">
        <v>0</v>
      </c>
      <c r="F375" s="48" t="s">
        <v>45</v>
      </c>
      <c r="G375" s="39">
        <f t="shared" si="70"/>
        <v>0</v>
      </c>
      <c r="H375" s="40" t="s">
        <v>46</v>
      </c>
      <c r="I375" s="40">
        <f t="shared" si="65"/>
        <v>0</v>
      </c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7"/>
    </row>
    <row r="376" s="4" customFormat="1" ht="18.95" customHeight="1" spans="1:41">
      <c r="A376" s="41"/>
      <c r="B376" s="34"/>
      <c r="C376" s="42"/>
      <c r="D376" s="47"/>
      <c r="E376" s="43"/>
      <c r="F376" s="49"/>
      <c r="G376" s="45"/>
      <c r="H376" s="46" t="s">
        <v>47</v>
      </c>
      <c r="I376" s="46">
        <f t="shared" si="65"/>
        <v>0</v>
      </c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5"/>
    </row>
    <row r="377" s="3" customFormat="1" ht="18.95" customHeight="1" spans="1:41">
      <c r="A377" s="33">
        <v>187</v>
      </c>
      <c r="B377" s="34"/>
      <c r="C377" s="35"/>
      <c r="D377" s="47"/>
      <c r="E377" s="37">
        <v>0</v>
      </c>
      <c r="F377" s="48" t="s">
        <v>45</v>
      </c>
      <c r="G377" s="39">
        <f t="shared" si="70"/>
        <v>0</v>
      </c>
      <c r="H377" s="40" t="s">
        <v>46</v>
      </c>
      <c r="I377" s="40">
        <f t="shared" si="65"/>
        <v>0</v>
      </c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7"/>
    </row>
    <row r="378" s="4" customFormat="1" ht="18.95" customHeight="1" spans="1:41">
      <c r="A378" s="41"/>
      <c r="B378" s="34"/>
      <c r="C378" s="42"/>
      <c r="D378" s="47"/>
      <c r="E378" s="43"/>
      <c r="F378" s="49"/>
      <c r="G378" s="45"/>
      <c r="H378" s="46" t="s">
        <v>47</v>
      </c>
      <c r="I378" s="46">
        <f t="shared" si="65"/>
        <v>0</v>
      </c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5"/>
    </row>
    <row r="379" s="3" customFormat="1" ht="18.95" customHeight="1" spans="1:41">
      <c r="A379" s="33">
        <v>188</v>
      </c>
      <c r="B379" s="34"/>
      <c r="C379" s="35"/>
      <c r="D379" s="47"/>
      <c r="E379" s="37">
        <v>0</v>
      </c>
      <c r="F379" s="48" t="s">
        <v>45</v>
      </c>
      <c r="G379" s="39">
        <f t="shared" ref="G379:G383" si="71">E379+I379-I380</f>
        <v>0</v>
      </c>
      <c r="H379" s="40" t="s">
        <v>46</v>
      </c>
      <c r="I379" s="40">
        <f t="shared" si="65"/>
        <v>0</v>
      </c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7"/>
    </row>
    <row r="380" s="4" customFormat="1" ht="18.95" customHeight="1" spans="1:41">
      <c r="A380" s="41"/>
      <c r="B380" s="34"/>
      <c r="C380" s="42"/>
      <c r="D380" s="47"/>
      <c r="E380" s="43"/>
      <c r="F380" s="49"/>
      <c r="G380" s="45"/>
      <c r="H380" s="46" t="s">
        <v>47</v>
      </c>
      <c r="I380" s="46">
        <f t="shared" si="65"/>
        <v>0</v>
      </c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5"/>
    </row>
    <row r="381" s="3" customFormat="1" ht="18.95" customHeight="1" spans="1:41">
      <c r="A381" s="33">
        <v>189</v>
      </c>
      <c r="B381" s="34"/>
      <c r="C381" s="35"/>
      <c r="D381" s="47"/>
      <c r="E381" s="37">
        <v>0</v>
      </c>
      <c r="F381" s="48" t="s">
        <v>45</v>
      </c>
      <c r="G381" s="39">
        <f t="shared" si="71"/>
        <v>0</v>
      </c>
      <c r="H381" s="40" t="s">
        <v>46</v>
      </c>
      <c r="I381" s="40">
        <f t="shared" si="65"/>
        <v>0</v>
      </c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7"/>
    </row>
    <row r="382" s="4" customFormat="1" ht="18.95" customHeight="1" spans="1:41">
      <c r="A382" s="41"/>
      <c r="B382" s="34"/>
      <c r="C382" s="42"/>
      <c r="D382" s="47"/>
      <c r="E382" s="43"/>
      <c r="F382" s="49"/>
      <c r="G382" s="45"/>
      <c r="H382" s="46" t="s">
        <v>47</v>
      </c>
      <c r="I382" s="46">
        <f t="shared" si="65"/>
        <v>0</v>
      </c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5"/>
    </row>
    <row r="383" s="5" customFormat="1" ht="18.95" customHeight="1" spans="1:41">
      <c r="A383" s="33">
        <v>190</v>
      </c>
      <c r="B383" s="34"/>
      <c r="C383" s="35"/>
      <c r="D383" s="36"/>
      <c r="E383" s="37">
        <v>0</v>
      </c>
      <c r="F383" s="38" t="s">
        <v>45</v>
      </c>
      <c r="G383" s="39">
        <f t="shared" si="71"/>
        <v>0</v>
      </c>
      <c r="H383" s="40" t="s">
        <v>46</v>
      </c>
      <c r="I383" s="40">
        <f t="shared" si="65"/>
        <v>0</v>
      </c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7"/>
    </row>
    <row r="384" s="6" customFormat="1" ht="18.95" customHeight="1" spans="1:41">
      <c r="A384" s="41"/>
      <c r="B384" s="34"/>
      <c r="C384" s="42"/>
      <c r="D384" s="36"/>
      <c r="E384" s="43"/>
      <c r="F384" s="44"/>
      <c r="G384" s="45"/>
      <c r="H384" s="46" t="s">
        <v>47</v>
      </c>
      <c r="I384" s="46">
        <f t="shared" si="65"/>
        <v>0</v>
      </c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5"/>
    </row>
    <row r="385" s="5" customFormat="1" ht="18.95" customHeight="1" spans="1:41">
      <c r="A385" s="33">
        <v>191</v>
      </c>
      <c r="B385" s="34"/>
      <c r="C385" s="35"/>
      <c r="D385" s="36"/>
      <c r="E385" s="37">
        <v>0</v>
      </c>
      <c r="F385" s="38" t="s">
        <v>45</v>
      </c>
      <c r="G385" s="39">
        <f t="shared" ref="G385:G389" si="72">E385+I385-I386</f>
        <v>0</v>
      </c>
      <c r="H385" s="40" t="s">
        <v>46</v>
      </c>
      <c r="I385" s="40">
        <f t="shared" si="65"/>
        <v>0</v>
      </c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7"/>
    </row>
    <row r="386" s="6" customFormat="1" ht="18.95" customHeight="1" spans="1:41">
      <c r="A386" s="41"/>
      <c r="B386" s="34"/>
      <c r="C386" s="42"/>
      <c r="D386" s="36"/>
      <c r="E386" s="43"/>
      <c r="F386" s="44"/>
      <c r="G386" s="45"/>
      <c r="H386" s="46" t="s">
        <v>47</v>
      </c>
      <c r="I386" s="46">
        <f t="shared" si="65"/>
        <v>0</v>
      </c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5"/>
    </row>
    <row r="387" s="5" customFormat="1" ht="18.95" customHeight="1" spans="1:41">
      <c r="A387" s="33">
        <v>192</v>
      </c>
      <c r="B387" s="34"/>
      <c r="C387" s="35"/>
      <c r="D387" s="36"/>
      <c r="E387" s="37">
        <v>0</v>
      </c>
      <c r="F387" s="38" t="s">
        <v>45</v>
      </c>
      <c r="G387" s="39">
        <f t="shared" si="72"/>
        <v>0</v>
      </c>
      <c r="H387" s="40" t="s">
        <v>46</v>
      </c>
      <c r="I387" s="40">
        <f t="shared" si="65"/>
        <v>0</v>
      </c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7"/>
    </row>
    <row r="388" s="6" customFormat="1" ht="18.95" customHeight="1" spans="1:41">
      <c r="A388" s="41"/>
      <c r="B388" s="34"/>
      <c r="C388" s="42"/>
      <c r="D388" s="36"/>
      <c r="E388" s="43"/>
      <c r="F388" s="44"/>
      <c r="G388" s="45"/>
      <c r="H388" s="46" t="s">
        <v>47</v>
      </c>
      <c r="I388" s="46">
        <f t="shared" si="65"/>
        <v>0</v>
      </c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5"/>
    </row>
    <row r="389" s="5" customFormat="1" ht="18.95" customHeight="1" spans="1:41">
      <c r="A389" s="33">
        <v>193</v>
      </c>
      <c r="B389" s="34"/>
      <c r="C389" s="35"/>
      <c r="D389" s="36"/>
      <c r="E389" s="37">
        <v>0</v>
      </c>
      <c r="F389" s="38" t="s">
        <v>45</v>
      </c>
      <c r="G389" s="39">
        <f t="shared" si="72"/>
        <v>0</v>
      </c>
      <c r="H389" s="40" t="s">
        <v>46</v>
      </c>
      <c r="I389" s="40">
        <f t="shared" si="65"/>
        <v>0</v>
      </c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7"/>
    </row>
    <row r="390" s="6" customFormat="1" ht="18.95" customHeight="1" spans="1:41">
      <c r="A390" s="41"/>
      <c r="B390" s="34"/>
      <c r="C390" s="42"/>
      <c r="D390" s="36"/>
      <c r="E390" s="43"/>
      <c r="F390" s="44"/>
      <c r="G390" s="45"/>
      <c r="H390" s="46" t="s">
        <v>47</v>
      </c>
      <c r="I390" s="46">
        <f t="shared" si="65"/>
        <v>0</v>
      </c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5"/>
    </row>
    <row r="391" s="5" customFormat="1" ht="18.95" customHeight="1" spans="1:41">
      <c r="A391" s="33">
        <v>194</v>
      </c>
      <c r="B391" s="34"/>
      <c r="C391" s="35"/>
      <c r="D391" s="36"/>
      <c r="E391" s="37">
        <v>0</v>
      </c>
      <c r="F391" s="38" t="s">
        <v>45</v>
      </c>
      <c r="G391" s="39">
        <f>E391+I391-I392</f>
        <v>0</v>
      </c>
      <c r="H391" s="40" t="s">
        <v>46</v>
      </c>
      <c r="I391" s="40">
        <f t="shared" si="65"/>
        <v>0</v>
      </c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7"/>
    </row>
    <row r="392" s="6" customFormat="1" ht="18.95" customHeight="1" spans="1:41">
      <c r="A392" s="41"/>
      <c r="B392" s="34"/>
      <c r="C392" s="42"/>
      <c r="D392" s="36"/>
      <c r="E392" s="43"/>
      <c r="F392" s="44"/>
      <c r="G392" s="45"/>
      <c r="H392" s="46" t="s">
        <v>47</v>
      </c>
      <c r="I392" s="46">
        <f t="shared" si="65"/>
        <v>0</v>
      </c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5"/>
    </row>
    <row r="393" s="3" customFormat="1" ht="18.95" customHeight="1" spans="1:41">
      <c r="A393" s="33">
        <v>195</v>
      </c>
      <c r="B393" s="34"/>
      <c r="C393" s="35"/>
      <c r="D393" s="47"/>
      <c r="E393" s="37"/>
      <c r="F393" s="48" t="s">
        <v>45</v>
      </c>
      <c r="G393" s="39">
        <f>E393+I393-I394</f>
        <v>0</v>
      </c>
      <c r="H393" s="40" t="s">
        <v>46</v>
      </c>
      <c r="I393" s="40">
        <f t="shared" si="65"/>
        <v>0</v>
      </c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7"/>
    </row>
    <row r="394" s="4" customFormat="1" ht="18.95" customHeight="1" spans="1:41">
      <c r="A394" s="41"/>
      <c r="B394" s="34"/>
      <c r="C394" s="42"/>
      <c r="D394" s="47"/>
      <c r="E394" s="43"/>
      <c r="F394" s="49"/>
      <c r="G394" s="45"/>
      <c r="H394" s="46" t="s">
        <v>47</v>
      </c>
      <c r="I394" s="46">
        <f t="shared" si="65"/>
        <v>0</v>
      </c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5"/>
    </row>
  </sheetData>
  <autoFilter ref="A4:AN394">
    <extLst/>
  </autoFilter>
  <mergeCells count="137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</mergeCells>
  <conditionalFormatting sqref="G5:G10">
    <cfRule type="cellIs" dxfId="0" priority="3" operator="greaterThan">
      <formula>#REF!</formula>
    </cfRule>
  </conditionalFormatting>
  <conditionalFormatting sqref="G11:G12">
    <cfRule type="cellIs" dxfId="0" priority="1" operator="greaterThan">
      <formula>#REF!</formula>
    </cfRule>
  </conditionalFormatting>
  <conditionalFormatting sqref="G17:G18">
    <cfRule type="cellIs" dxfId="0" priority="2" operator="greaterThan">
      <formula>#REF!</formula>
    </cfRule>
  </conditionalFormatting>
  <conditionalFormatting sqref="G25:G34">
    <cfRule type="cellIs" dxfId="0" priority="67" operator="greaterThan">
      <formula>#REF!</formula>
    </cfRule>
  </conditionalFormatting>
  <conditionalFormatting sqref="G35:G36">
    <cfRule type="cellIs" dxfId="0" priority="64" operator="greaterThan">
      <formula>#REF!</formula>
    </cfRule>
  </conditionalFormatting>
  <conditionalFormatting sqref="G41:G42">
    <cfRule type="cellIs" dxfId="0" priority="65" operator="greaterThan">
      <formula>#REF!</formula>
    </cfRule>
  </conditionalFormatting>
  <conditionalFormatting sqref="G49:G50">
    <cfRule type="cellIs" dxfId="0" priority="68" operator="greaterThan">
      <formula>#REF!</formula>
    </cfRule>
  </conditionalFormatting>
  <conditionalFormatting sqref="G51:G52">
    <cfRule type="cellIs" dxfId="0" priority="66" operator="greaterThan">
      <formula>#REF!</formula>
    </cfRule>
  </conditionalFormatting>
  <conditionalFormatting sqref="G67:G76">
    <cfRule type="cellIs" dxfId="0" priority="63" operator="greaterThan">
      <formula>#REF!</formula>
    </cfRule>
  </conditionalFormatting>
  <conditionalFormatting sqref="G83:G84">
    <cfRule type="cellIs" dxfId="0" priority="61" operator="greaterThan">
      <formula>#REF!</formula>
    </cfRule>
  </conditionalFormatting>
  <conditionalFormatting sqref="G85:G86">
    <cfRule type="cellIs" dxfId="0" priority="60" operator="greaterThan">
      <formula>#REF!</formula>
    </cfRule>
  </conditionalFormatting>
  <conditionalFormatting sqref="G99:G100">
    <cfRule type="cellIs" dxfId="0" priority="58" operator="greaterThan">
      <formula>#REF!</formula>
    </cfRule>
  </conditionalFormatting>
  <conditionalFormatting sqref="G101:G102">
    <cfRule type="cellIs" dxfId="0" priority="57" operator="greaterThan">
      <formula>#REF!</formula>
    </cfRule>
  </conditionalFormatting>
  <conditionalFormatting sqref="G115:G116">
    <cfRule type="cellIs" dxfId="0" priority="55" operator="greaterThan">
      <formula>#REF!</formula>
    </cfRule>
  </conditionalFormatting>
  <conditionalFormatting sqref="G117:G118">
    <cfRule type="cellIs" dxfId="0" priority="54" operator="greaterThan">
      <formula>#REF!</formula>
    </cfRule>
  </conditionalFormatting>
  <conditionalFormatting sqref="G125:G130">
    <cfRule type="cellIs" dxfId="0" priority="53" operator="greaterThan">
      <formula>#REF!</formula>
    </cfRule>
  </conditionalFormatting>
  <conditionalFormatting sqref="G137:G138">
    <cfRule type="cellIs" dxfId="0" priority="51" operator="greaterThan">
      <formula>#REF!</formula>
    </cfRule>
  </conditionalFormatting>
  <conditionalFormatting sqref="G139:G140">
    <cfRule type="cellIs" dxfId="0" priority="50" operator="greaterThan">
      <formula>#REF!</formula>
    </cfRule>
  </conditionalFormatting>
  <conditionalFormatting sqref="G147:G148">
    <cfRule type="cellIs" dxfId="0" priority="49" operator="greaterThan">
      <formula>#REF!</formula>
    </cfRule>
  </conditionalFormatting>
  <conditionalFormatting sqref="G155:G156">
    <cfRule type="cellIs" dxfId="0" priority="47" operator="greaterThan">
      <formula>#REF!</formula>
    </cfRule>
  </conditionalFormatting>
  <conditionalFormatting sqref="G157:G158">
    <cfRule type="cellIs" dxfId="0" priority="46" operator="greaterThan">
      <formula>#REF!</formula>
    </cfRule>
  </conditionalFormatting>
  <conditionalFormatting sqref="G165:G166">
    <cfRule type="cellIs" dxfId="0" priority="45" operator="greaterThan">
      <formula>#REF!</formula>
    </cfRule>
  </conditionalFormatting>
  <conditionalFormatting sqref="G167:G172">
    <cfRule type="cellIs" dxfId="0" priority="44" operator="greaterThan">
      <formula>#REF!</formula>
    </cfRule>
  </conditionalFormatting>
  <conditionalFormatting sqref="G173:G174">
    <cfRule type="cellIs" dxfId="0" priority="43" operator="greaterThan">
      <formula>#REF!</formula>
    </cfRule>
  </conditionalFormatting>
  <conditionalFormatting sqref="G175:G184">
    <cfRule type="cellIs" dxfId="0" priority="40" operator="greaterThan">
      <formula>#REF!</formula>
    </cfRule>
  </conditionalFormatting>
  <conditionalFormatting sqref="G185:G186">
    <cfRule type="cellIs" dxfId="0" priority="37" operator="greaterThan">
      <formula>#REF!</formula>
    </cfRule>
  </conditionalFormatting>
  <conditionalFormatting sqref="G191:G192">
    <cfRule type="cellIs" dxfId="0" priority="38" operator="greaterThan">
      <formula>#REF!</formula>
    </cfRule>
  </conditionalFormatting>
  <conditionalFormatting sqref="G199:G200">
    <cfRule type="cellIs" dxfId="0" priority="41" operator="greaterThan">
      <formula>#REF!</formula>
    </cfRule>
  </conditionalFormatting>
  <conditionalFormatting sqref="G201:G202">
    <cfRule type="cellIs" dxfId="0" priority="39" operator="greaterThan">
      <formula>#REF!</formula>
    </cfRule>
  </conditionalFormatting>
  <conditionalFormatting sqref="G217:G226">
    <cfRule type="cellIs" dxfId="0" priority="36" operator="greaterThan">
      <formula>#REF!</formula>
    </cfRule>
  </conditionalFormatting>
  <conditionalFormatting sqref="G233:G234">
    <cfRule type="cellIs" dxfId="0" priority="34" operator="greaterThan">
      <formula>#REF!</formula>
    </cfRule>
  </conditionalFormatting>
  <conditionalFormatting sqref="G235:G236">
    <cfRule type="cellIs" dxfId="0" priority="33" operator="greaterThan">
      <formula>#REF!</formula>
    </cfRule>
  </conditionalFormatting>
  <conditionalFormatting sqref="G249:G250">
    <cfRule type="cellIs" dxfId="0" priority="31" operator="greaterThan">
      <formula>#REF!</formula>
    </cfRule>
  </conditionalFormatting>
  <conditionalFormatting sqref="G251:G252">
    <cfRule type="cellIs" dxfId="0" priority="30" operator="greaterThan">
      <formula>#REF!</formula>
    </cfRule>
  </conditionalFormatting>
  <conditionalFormatting sqref="G265:G266">
    <cfRule type="cellIs" dxfId="0" priority="28" operator="greaterThan">
      <formula>#REF!</formula>
    </cfRule>
  </conditionalFormatting>
  <conditionalFormatting sqref="G267:G268">
    <cfRule type="cellIs" dxfId="0" priority="27" operator="greaterThan">
      <formula>#REF!</formula>
    </cfRule>
  </conditionalFormatting>
  <conditionalFormatting sqref="G275:G280">
    <cfRule type="cellIs" dxfId="0" priority="26" operator="greaterThan">
      <formula>#REF!</formula>
    </cfRule>
  </conditionalFormatting>
  <conditionalFormatting sqref="G287:G288">
    <cfRule type="cellIs" dxfId="0" priority="24" operator="greaterThan">
      <formula>#REF!</formula>
    </cfRule>
  </conditionalFormatting>
  <conditionalFormatting sqref="G289:G290">
    <cfRule type="cellIs" dxfId="0" priority="23" operator="greaterThan">
      <formula>#REF!</formula>
    </cfRule>
  </conditionalFormatting>
  <conditionalFormatting sqref="G297:G298">
    <cfRule type="cellIs" dxfId="0" priority="22" operator="greaterThan">
      <formula>#REF!</formula>
    </cfRule>
  </conditionalFormatting>
  <conditionalFormatting sqref="G305:G306">
    <cfRule type="cellIs" dxfId="0" priority="20" operator="greaterThan">
      <formula>#REF!</formula>
    </cfRule>
  </conditionalFormatting>
  <conditionalFormatting sqref="G307:G308">
    <cfRule type="cellIs" dxfId="0" priority="19" operator="greaterThan">
      <formula>#REF!</formula>
    </cfRule>
  </conditionalFormatting>
  <conditionalFormatting sqref="G315:G316">
    <cfRule type="cellIs" dxfId="0" priority="18" operator="greaterThan">
      <formula>#REF!</formula>
    </cfRule>
  </conditionalFormatting>
  <conditionalFormatting sqref="G317:G322">
    <cfRule type="cellIs" dxfId="0" priority="17" operator="greaterThan">
      <formula>#REF!</formula>
    </cfRule>
  </conditionalFormatting>
  <conditionalFormatting sqref="G323:G324">
    <cfRule type="cellIs" dxfId="0" priority="16" operator="greaterThan">
      <formula>#REF!</formula>
    </cfRule>
  </conditionalFormatting>
  <conditionalFormatting sqref="G325:G334">
    <cfRule type="cellIs" dxfId="0" priority="13" operator="greaterThan">
      <formula>#REF!</formula>
    </cfRule>
  </conditionalFormatting>
  <conditionalFormatting sqref="G335:G336">
    <cfRule type="cellIs" dxfId="0" priority="10" operator="greaterThan">
      <formula>#REF!</formula>
    </cfRule>
  </conditionalFormatting>
  <conditionalFormatting sqref="G341:G342">
    <cfRule type="cellIs" dxfId="0" priority="11" operator="greaterThan">
      <formula>#REF!</formula>
    </cfRule>
  </conditionalFormatting>
  <conditionalFormatting sqref="G349:G350">
    <cfRule type="cellIs" dxfId="0" priority="14" operator="greaterThan">
      <formula>#REF!</formula>
    </cfRule>
  </conditionalFormatting>
  <conditionalFormatting sqref="G351:G352">
    <cfRule type="cellIs" dxfId="0" priority="12" operator="greaterThan">
      <formula>#REF!</formula>
    </cfRule>
  </conditionalFormatting>
  <conditionalFormatting sqref="G367:G376">
    <cfRule type="cellIs" dxfId="0" priority="9" operator="greaterThan">
      <formula>#REF!</formula>
    </cfRule>
  </conditionalFormatting>
  <conditionalFormatting sqref="G383:G384">
    <cfRule type="cellIs" dxfId="0" priority="7" operator="greaterThan">
      <formula>#REF!</formula>
    </cfRule>
  </conditionalFormatting>
  <conditionalFormatting sqref="G385:G386">
    <cfRule type="cellIs" dxfId="0" priority="6" operator="greaterThan">
      <formula>#REF!</formula>
    </cfRule>
  </conditionalFormatting>
  <conditionalFormatting sqref="G393:G394">
    <cfRule type="cellIs" dxfId="0" priority="5" operator="greaterThan">
      <formula>#REF!</formula>
    </cfRule>
  </conditionalFormatting>
  <conditionalFormatting sqref="G13:G16 G19:G24">
    <cfRule type="cellIs" dxfId="0" priority="4" operator="greaterThan">
      <formula>#REF!</formula>
    </cfRule>
  </conditionalFormatting>
  <conditionalFormatting sqref="G37:G40 G43:G48 G53:G66">
    <cfRule type="cellIs" dxfId="0" priority="69" operator="greaterThan">
      <formula>#REF!</formula>
    </cfRule>
  </conditionalFormatting>
  <conditionalFormatting sqref="G87:G92 G77:G82">
    <cfRule type="cellIs" dxfId="0" priority="62" operator="greaterThan">
      <formula>#REF!</formula>
    </cfRule>
  </conditionalFormatting>
  <conditionalFormatting sqref="G103:G108 G93:G98">
    <cfRule type="cellIs" dxfId="0" priority="59" operator="greaterThan">
      <formula>#REF!</formula>
    </cfRule>
  </conditionalFormatting>
  <conditionalFormatting sqref="G119:G124 G109:G114">
    <cfRule type="cellIs" dxfId="0" priority="56" operator="greaterThan">
      <formula>#REF!</formula>
    </cfRule>
  </conditionalFormatting>
  <conditionalFormatting sqref="G141:G146 G131:G136">
    <cfRule type="cellIs" dxfId="0" priority="52" operator="greaterThan">
      <formula>#REF!</formula>
    </cfRule>
  </conditionalFormatting>
  <conditionalFormatting sqref="G159:G164 G149:G154">
    <cfRule type="cellIs" dxfId="0" priority="48" operator="greaterThan">
      <formula>#REF!</formula>
    </cfRule>
  </conditionalFormatting>
  <conditionalFormatting sqref="G187:G190 G193:G198 G203:G216">
    <cfRule type="cellIs" dxfId="0" priority="42" operator="greaterThan">
      <formula>#REF!</formula>
    </cfRule>
  </conditionalFormatting>
  <conditionalFormatting sqref="G237:G242 G227:G232">
    <cfRule type="cellIs" dxfId="0" priority="35" operator="greaterThan">
      <formula>#REF!</formula>
    </cfRule>
  </conditionalFormatting>
  <conditionalFormatting sqref="G253:G258 G243:G248">
    <cfRule type="cellIs" dxfId="0" priority="32" operator="greaterThan">
      <formula>#REF!</formula>
    </cfRule>
  </conditionalFormatting>
  <conditionalFormatting sqref="G269:G274 G259:G264">
    <cfRule type="cellIs" dxfId="0" priority="29" operator="greaterThan">
      <formula>#REF!</formula>
    </cfRule>
  </conditionalFormatting>
  <conditionalFormatting sqref="G291:G296 G281:G286">
    <cfRule type="cellIs" dxfId="0" priority="25" operator="greaterThan">
      <formula>#REF!</formula>
    </cfRule>
  </conditionalFormatting>
  <conditionalFormatting sqref="G309:G314 G299:G304">
    <cfRule type="cellIs" dxfId="0" priority="21" operator="greaterThan">
      <formula>#REF!</formula>
    </cfRule>
  </conditionalFormatting>
  <conditionalFormatting sqref="G337:G340 G343:G348 G353:G366">
    <cfRule type="cellIs" dxfId="0" priority="15" operator="greaterThan">
      <formula>#REF!</formula>
    </cfRule>
  </conditionalFormatting>
  <conditionalFormatting sqref="G387:G392 G377:G382">
    <cfRule type="cellIs" dxfId="0" priority="8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2"/>
  <sheetViews>
    <sheetView workbookViewId="0">
      <pane xSplit="9" ySplit="4" topLeftCell="AI27" activePane="bottomRight" state="frozen"/>
      <selection/>
      <selection pane="topRight"/>
      <selection pane="bottomLeft"/>
      <selection pane="bottomRight" activeCell="AK41" sqref="AK41"/>
    </sheetView>
  </sheetViews>
  <sheetFormatPr defaultColWidth="9" defaultRowHeight="18.75"/>
  <cols>
    <col min="1" max="1" width="5.25" style="1" customWidth="1"/>
    <col min="2" max="2" width="19.5" style="1" customWidth="1"/>
    <col min="3" max="3" width="21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1093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46023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46023</v>
      </c>
      <c r="K4" s="113">
        <f>'302槽型'!K4</f>
        <v>46024</v>
      </c>
      <c r="L4" s="113">
        <f>'302槽型'!L4</f>
        <v>46025</v>
      </c>
      <c r="M4" s="113">
        <f>'302槽型'!M4</f>
        <v>46026</v>
      </c>
      <c r="N4" s="113">
        <f>'302槽型'!N4</f>
        <v>46027</v>
      </c>
      <c r="O4" s="113">
        <f>'302槽型'!O4</f>
        <v>46028</v>
      </c>
      <c r="P4" s="113">
        <f>'302槽型'!P4</f>
        <v>46029</v>
      </c>
      <c r="Q4" s="113">
        <f>'302槽型'!Q4</f>
        <v>46030</v>
      </c>
      <c r="R4" s="66">
        <f>'302槽型'!R4</f>
        <v>46031</v>
      </c>
      <c r="S4" s="66">
        <f>'302槽型'!S4</f>
        <v>46032</v>
      </c>
      <c r="T4" s="66">
        <f>'302槽型'!T4</f>
        <v>46033</v>
      </c>
      <c r="U4" s="66">
        <f>'302槽型'!U4</f>
        <v>46034</v>
      </c>
      <c r="V4" s="66">
        <f>'302槽型'!V4</f>
        <v>46035</v>
      </c>
      <c r="W4" s="66">
        <f>'302槽型'!W4</f>
        <v>46036</v>
      </c>
      <c r="X4" s="66">
        <f>'302槽型'!X4</f>
        <v>46037</v>
      </c>
      <c r="Y4" s="66">
        <f>'302槽型'!Y4</f>
        <v>46038</v>
      </c>
      <c r="Z4" s="66">
        <f>'302槽型'!Z4</f>
        <v>46039</v>
      </c>
      <c r="AA4" s="66">
        <f>'302槽型'!AA4</f>
        <v>46040</v>
      </c>
      <c r="AB4" s="66">
        <f>'302槽型'!AB4</f>
        <v>46041</v>
      </c>
      <c r="AC4" s="66">
        <f>'302槽型'!AC4</f>
        <v>46042</v>
      </c>
      <c r="AD4" s="66">
        <f>'302槽型'!AD4</f>
        <v>46043</v>
      </c>
      <c r="AE4" s="66">
        <f>'302槽型'!AE4</f>
        <v>46044</v>
      </c>
      <c r="AF4" s="66">
        <f>'302槽型'!AF4</f>
        <v>46045</v>
      </c>
      <c r="AG4" s="66">
        <f>'302槽型'!AG4</f>
        <v>46046</v>
      </c>
      <c r="AH4" s="66">
        <f>'302槽型'!AH4</f>
        <v>46047</v>
      </c>
      <c r="AI4" s="66">
        <f>'302槽型'!AI4</f>
        <v>46048</v>
      </c>
      <c r="AJ4" s="66">
        <f>'302槽型'!AJ4</f>
        <v>46049</v>
      </c>
      <c r="AK4" s="66">
        <f>'302槽型'!AK4</f>
        <v>46050</v>
      </c>
      <c r="AL4" s="66">
        <f>'302槽型'!AL4</f>
        <v>46051</v>
      </c>
      <c r="AM4" s="66">
        <f>'302槽型'!AM4</f>
        <v>46052</v>
      </c>
      <c r="AN4" s="66">
        <f>'302槽型'!AN4</f>
        <v>46053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1094</v>
      </c>
      <c r="C5" s="35" t="s">
        <v>947</v>
      </c>
      <c r="D5" s="47"/>
      <c r="E5" s="37">
        <v>65</v>
      </c>
      <c r="F5" s="48" t="s">
        <v>45</v>
      </c>
      <c r="G5" s="39">
        <f t="shared" ref="G5:G9" si="0">E5+I5-I6</f>
        <v>65</v>
      </c>
      <c r="H5" s="40" t="s">
        <v>46</v>
      </c>
      <c r="I5" s="40">
        <f t="shared" ref="I5:I68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1094</v>
      </c>
      <c r="C7" s="35" t="s">
        <v>948</v>
      </c>
      <c r="D7" s="47"/>
      <c r="E7" s="37">
        <v>21</v>
      </c>
      <c r="F7" s="48" t="s">
        <v>45</v>
      </c>
      <c r="G7" s="39">
        <f t="shared" si="0"/>
        <v>20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1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>
        <v>1</v>
      </c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1094</v>
      </c>
      <c r="C9" s="35" t="s">
        <v>949</v>
      </c>
      <c r="D9" s="47"/>
      <c r="E9" s="37">
        <v>85</v>
      </c>
      <c r="F9" s="48" t="s">
        <v>45</v>
      </c>
      <c r="G9" s="39">
        <f t="shared" si="0"/>
        <v>84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1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>
        <v>1</v>
      </c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1094</v>
      </c>
      <c r="C11" s="35" t="s">
        <v>950</v>
      </c>
      <c r="D11" s="47"/>
      <c r="E11" s="37">
        <v>58</v>
      </c>
      <c r="F11" s="48" t="s">
        <v>45</v>
      </c>
      <c r="G11" s="39">
        <f t="shared" ref="G11:G15" si="2">E11+I11-I12</f>
        <v>57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1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>
        <v>1</v>
      </c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1094</v>
      </c>
      <c r="C13" s="35" t="s">
        <v>951</v>
      </c>
      <c r="D13" s="47"/>
      <c r="E13" s="37">
        <v>14</v>
      </c>
      <c r="F13" s="48" t="s">
        <v>45</v>
      </c>
      <c r="G13" s="39">
        <f t="shared" si="2"/>
        <v>14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1094</v>
      </c>
      <c r="C15" s="35" t="s">
        <v>953</v>
      </c>
      <c r="D15" s="47"/>
      <c r="E15" s="37">
        <v>3</v>
      </c>
      <c r="F15" s="48" t="s">
        <v>45</v>
      </c>
      <c r="G15" s="39">
        <f t="shared" si="2"/>
        <v>2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1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>
        <v>1</v>
      </c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1094</v>
      </c>
      <c r="C17" s="35" t="s">
        <v>958</v>
      </c>
      <c r="D17" s="47"/>
      <c r="E17" s="37">
        <v>17</v>
      </c>
      <c r="F17" s="48" t="s">
        <v>45</v>
      </c>
      <c r="G17" s="39">
        <f t="shared" ref="G17:G21" si="3">E17+I17-I18</f>
        <v>17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1094</v>
      </c>
      <c r="C19" s="35" t="s">
        <v>959</v>
      </c>
      <c r="D19" s="47"/>
      <c r="E19" s="37">
        <v>5</v>
      </c>
      <c r="F19" s="48" t="s">
        <v>45</v>
      </c>
      <c r="G19" s="39">
        <f t="shared" si="3"/>
        <v>5</v>
      </c>
      <c r="H19" s="40" t="s">
        <v>46</v>
      </c>
      <c r="I19" s="40">
        <f t="shared" si="1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1094</v>
      </c>
      <c r="C21" s="35" t="s">
        <v>960</v>
      </c>
      <c r="D21" s="47"/>
      <c r="E21" s="37">
        <v>4</v>
      </c>
      <c r="F21" s="48" t="s">
        <v>45</v>
      </c>
      <c r="G21" s="39">
        <f t="shared" si="3"/>
        <v>4</v>
      </c>
      <c r="H21" s="40" t="s">
        <v>46</v>
      </c>
      <c r="I21" s="40">
        <f t="shared" si="1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 t="s">
        <v>1094</v>
      </c>
      <c r="C23" s="35" t="s">
        <v>1095</v>
      </c>
      <c r="D23" s="47"/>
      <c r="E23" s="37">
        <v>19</v>
      </c>
      <c r="F23" s="48" t="s">
        <v>45</v>
      </c>
      <c r="G23" s="39">
        <f t="shared" ref="G23:G27" si="4">E23+I23-I24</f>
        <v>19</v>
      </c>
      <c r="H23" s="40" t="s">
        <v>46</v>
      </c>
      <c r="I23" s="40">
        <f t="shared" si="1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3" customFormat="1" ht="18.95" customHeight="1" spans="1:41">
      <c r="A25" s="33">
        <v>11</v>
      </c>
      <c r="B25" s="32"/>
      <c r="C25" s="35"/>
      <c r="D25" s="47"/>
      <c r="E25" s="37">
        <v>0</v>
      </c>
      <c r="F25" s="48" t="s">
        <v>45</v>
      </c>
      <c r="G25" s="39">
        <f t="shared" si="4"/>
        <v>0</v>
      </c>
      <c r="H25" s="40" t="s">
        <v>46</v>
      </c>
      <c r="I25" s="40">
        <f t="shared" si="1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3" customFormat="1" ht="18.95" customHeight="1" spans="1:41">
      <c r="A27" s="33">
        <v>12</v>
      </c>
      <c r="B27" s="32" t="s">
        <v>1096</v>
      </c>
      <c r="C27" s="35" t="s">
        <v>955</v>
      </c>
      <c r="D27" s="47"/>
      <c r="E27" s="37">
        <v>0</v>
      </c>
      <c r="F27" s="48" t="s">
        <v>45</v>
      </c>
      <c r="G27" s="39">
        <f t="shared" si="4"/>
        <v>0</v>
      </c>
      <c r="H27" s="40" t="s">
        <v>46</v>
      </c>
      <c r="I27" s="40">
        <f t="shared" si="1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1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13</v>
      </c>
      <c r="B29" s="32" t="s">
        <v>1096</v>
      </c>
      <c r="C29" s="35" t="s">
        <v>946</v>
      </c>
      <c r="D29" s="47"/>
      <c r="E29" s="37">
        <v>9</v>
      </c>
      <c r="F29" s="48" t="s">
        <v>45</v>
      </c>
      <c r="G29" s="39">
        <f t="shared" ref="G29:G33" si="5">E29+I29-I30</f>
        <v>9</v>
      </c>
      <c r="H29" s="40" t="s">
        <v>46</v>
      </c>
      <c r="I29" s="40">
        <f t="shared" si="1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1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14</v>
      </c>
      <c r="B31" s="32" t="s">
        <v>1096</v>
      </c>
      <c r="C31" s="35" t="s">
        <v>947</v>
      </c>
      <c r="D31" s="47"/>
      <c r="E31" s="37">
        <v>23</v>
      </c>
      <c r="F31" s="48" t="s">
        <v>45</v>
      </c>
      <c r="G31" s="39">
        <f t="shared" si="5"/>
        <v>22</v>
      </c>
      <c r="H31" s="40" t="s">
        <v>46</v>
      </c>
      <c r="I31" s="40">
        <f t="shared" si="1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1"/>
        <v>1</v>
      </c>
      <c r="J32" s="65"/>
      <c r="K32" s="65"/>
      <c r="L32" s="65"/>
      <c r="M32" s="65"/>
      <c r="N32" s="65"/>
      <c r="O32" s="65"/>
      <c r="P32" s="65"/>
      <c r="Q32" s="65"/>
      <c r="R32" s="65"/>
      <c r="S32" s="65">
        <v>1</v>
      </c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 t="s">
        <v>1096</v>
      </c>
      <c r="C33" s="35" t="s">
        <v>948</v>
      </c>
      <c r="D33" s="47"/>
      <c r="E33" s="37">
        <v>153</v>
      </c>
      <c r="F33" s="48" t="s">
        <v>45</v>
      </c>
      <c r="G33" s="39">
        <f t="shared" si="5"/>
        <v>137</v>
      </c>
      <c r="H33" s="40" t="s">
        <v>46</v>
      </c>
      <c r="I33" s="40">
        <f t="shared" si="1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1"/>
        <v>16</v>
      </c>
      <c r="J34" s="65"/>
      <c r="K34" s="65"/>
      <c r="L34" s="65"/>
      <c r="M34" s="65"/>
      <c r="N34" s="65"/>
      <c r="O34" s="65">
        <v>15</v>
      </c>
      <c r="P34" s="65"/>
      <c r="Q34" s="65"/>
      <c r="R34" s="65"/>
      <c r="S34" s="65">
        <v>1</v>
      </c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16</v>
      </c>
      <c r="B35" s="32" t="s">
        <v>1096</v>
      </c>
      <c r="C35" s="35" t="s">
        <v>949</v>
      </c>
      <c r="D35" s="47"/>
      <c r="E35" s="37">
        <v>72</v>
      </c>
      <c r="F35" s="48" t="s">
        <v>45</v>
      </c>
      <c r="G35" s="39">
        <f t="shared" ref="G35:G39" si="6">E35+I35-I36</f>
        <v>68</v>
      </c>
      <c r="H35" s="40" t="s">
        <v>46</v>
      </c>
      <c r="I35" s="40">
        <f t="shared" si="1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1"/>
        <v>4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>
        <v>2</v>
      </c>
      <c r="AF36" s="65"/>
      <c r="AG36" s="65"/>
      <c r="AH36" s="65"/>
      <c r="AI36" s="65"/>
      <c r="AJ36" s="65">
        <v>2</v>
      </c>
      <c r="AK36" s="65"/>
      <c r="AL36" s="65"/>
      <c r="AM36" s="65"/>
      <c r="AN36" s="65"/>
      <c r="AO36" s="65"/>
    </row>
    <row r="37" s="91" customFormat="1" ht="18.95" customHeight="1" spans="1:44">
      <c r="A37" s="33">
        <v>17</v>
      </c>
      <c r="B37" s="32" t="s">
        <v>1096</v>
      </c>
      <c r="C37" s="35" t="s">
        <v>950</v>
      </c>
      <c r="D37" s="47"/>
      <c r="E37" s="37">
        <v>21</v>
      </c>
      <c r="F37" s="48" t="s">
        <v>45</v>
      </c>
      <c r="G37" s="39">
        <f t="shared" si="6"/>
        <v>19</v>
      </c>
      <c r="H37" s="40" t="s">
        <v>46</v>
      </c>
      <c r="I37" s="40">
        <f t="shared" si="1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1"/>
        <v>2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>
        <v>2</v>
      </c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18</v>
      </c>
      <c r="B39" s="32" t="s">
        <v>1096</v>
      </c>
      <c r="C39" s="35" t="s">
        <v>951</v>
      </c>
      <c r="D39" s="47"/>
      <c r="E39" s="37">
        <v>18</v>
      </c>
      <c r="F39" s="48" t="s">
        <v>45</v>
      </c>
      <c r="G39" s="39">
        <f t="shared" si="6"/>
        <v>7</v>
      </c>
      <c r="H39" s="40" t="s">
        <v>46</v>
      </c>
      <c r="I39" s="40">
        <f t="shared" si="1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1"/>
        <v>11</v>
      </c>
      <c r="J40" s="65"/>
      <c r="K40" s="65"/>
      <c r="L40" s="65"/>
      <c r="M40" s="65"/>
      <c r="N40" s="65"/>
      <c r="O40" s="65"/>
      <c r="P40" s="65">
        <v>6</v>
      </c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>
        <v>5</v>
      </c>
      <c r="AL40" s="65"/>
      <c r="AM40" s="65"/>
      <c r="AN40" s="65"/>
      <c r="AO40" s="65"/>
    </row>
    <row r="41" s="91" customFormat="1" ht="18.95" customHeight="1" spans="1:44">
      <c r="A41" s="33">
        <v>19</v>
      </c>
      <c r="B41" s="32" t="s">
        <v>1096</v>
      </c>
      <c r="C41" s="35" t="s">
        <v>953</v>
      </c>
      <c r="D41" s="47"/>
      <c r="E41" s="37">
        <v>234</v>
      </c>
      <c r="F41" s="48" t="s">
        <v>45</v>
      </c>
      <c r="G41" s="39">
        <f t="shared" ref="G41:G45" si="7">E41+I41-I42</f>
        <v>503</v>
      </c>
      <c r="H41" s="40" t="s">
        <v>46</v>
      </c>
      <c r="I41" s="40">
        <f t="shared" si="1"/>
        <v>270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>
        <v>270</v>
      </c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1"/>
        <v>1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>
        <v>1</v>
      </c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32" t="s">
        <v>1096</v>
      </c>
      <c r="C43" s="35" t="s">
        <v>958</v>
      </c>
      <c r="D43" s="47"/>
      <c r="E43" s="37">
        <v>28</v>
      </c>
      <c r="F43" s="48" t="s">
        <v>45</v>
      </c>
      <c r="G43" s="39">
        <f t="shared" si="7"/>
        <v>28</v>
      </c>
      <c r="H43" s="40" t="s">
        <v>46</v>
      </c>
      <c r="I43" s="40">
        <f t="shared" si="1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1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20</v>
      </c>
      <c r="B45" s="32" t="s">
        <v>1096</v>
      </c>
      <c r="C45" s="35" t="s">
        <v>960</v>
      </c>
      <c r="D45" s="47"/>
      <c r="E45" s="37">
        <v>0</v>
      </c>
      <c r="F45" s="48" t="s">
        <v>45</v>
      </c>
      <c r="G45" s="39">
        <f t="shared" si="7"/>
        <v>0</v>
      </c>
      <c r="H45" s="40" t="s">
        <v>46</v>
      </c>
      <c r="I45" s="40">
        <f t="shared" si="1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1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20</v>
      </c>
      <c r="B47" s="32" t="s">
        <v>1096</v>
      </c>
      <c r="C47" s="35" t="s">
        <v>1097</v>
      </c>
      <c r="D47" s="47"/>
      <c r="E47" s="37">
        <v>0</v>
      </c>
      <c r="F47" s="48" t="s">
        <v>45</v>
      </c>
      <c r="G47" s="39">
        <f>E47+I47-I48</f>
        <v>11</v>
      </c>
      <c r="H47" s="40" t="s">
        <v>46</v>
      </c>
      <c r="I47" s="40">
        <f t="shared" si="1"/>
        <v>11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>
        <v>11</v>
      </c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1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20</v>
      </c>
      <c r="B49" s="32" t="s">
        <v>1096</v>
      </c>
      <c r="C49" s="35" t="s">
        <v>1098</v>
      </c>
      <c r="D49" s="47"/>
      <c r="E49" s="37">
        <v>0</v>
      </c>
      <c r="F49" s="48" t="s">
        <v>45</v>
      </c>
      <c r="G49" s="39">
        <f>E49+I49-I50</f>
        <v>9</v>
      </c>
      <c r="H49" s="40" t="s">
        <v>46</v>
      </c>
      <c r="I49" s="40">
        <f t="shared" si="1"/>
        <v>9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>
        <v>9</v>
      </c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1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20</v>
      </c>
      <c r="B51" s="32" t="s">
        <v>1096</v>
      </c>
      <c r="C51" s="35" t="s">
        <v>1099</v>
      </c>
      <c r="D51" s="47"/>
      <c r="E51" s="37">
        <v>0</v>
      </c>
      <c r="F51" s="48" t="s">
        <v>45</v>
      </c>
      <c r="G51" s="39">
        <f>E51+I51-I52</f>
        <v>12</v>
      </c>
      <c r="H51" s="40" t="s">
        <v>46</v>
      </c>
      <c r="I51" s="40">
        <f t="shared" si="1"/>
        <v>12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>
        <v>12</v>
      </c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1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21</v>
      </c>
      <c r="B53" s="32"/>
      <c r="C53" s="35"/>
      <c r="D53" s="47"/>
      <c r="E53" s="37">
        <v>0</v>
      </c>
      <c r="F53" s="48" t="s">
        <v>45</v>
      </c>
      <c r="G53" s="39">
        <f>E53+I53-I54</f>
        <v>0</v>
      </c>
      <c r="H53" s="40" t="s">
        <v>46</v>
      </c>
      <c r="I53" s="40">
        <f t="shared" si="1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22</v>
      </c>
      <c r="B55" s="32" t="s">
        <v>1100</v>
      </c>
      <c r="C55" s="35" t="s">
        <v>1101</v>
      </c>
      <c r="D55" s="47"/>
      <c r="E55" s="37">
        <v>5</v>
      </c>
      <c r="F55" s="48" t="s">
        <v>45</v>
      </c>
      <c r="G55" s="39">
        <f t="shared" ref="G55:G59" si="8">E55+I55-I56</f>
        <v>5</v>
      </c>
      <c r="H55" s="40" t="s">
        <v>46</v>
      </c>
      <c r="I55" s="40">
        <f t="shared" si="1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23</v>
      </c>
      <c r="B57" s="32" t="s">
        <v>1100</v>
      </c>
      <c r="C57" s="35" t="s">
        <v>1102</v>
      </c>
      <c r="D57" s="47"/>
      <c r="E57" s="37">
        <v>5</v>
      </c>
      <c r="F57" s="48" t="s">
        <v>45</v>
      </c>
      <c r="G57" s="39">
        <f t="shared" si="8"/>
        <v>5</v>
      </c>
      <c r="H57" s="40" t="s">
        <v>46</v>
      </c>
      <c r="I57" s="40">
        <f t="shared" si="1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24</v>
      </c>
      <c r="B59" s="32" t="s">
        <v>1100</v>
      </c>
      <c r="C59" s="35" t="s">
        <v>1103</v>
      </c>
      <c r="D59" s="47"/>
      <c r="E59" s="37">
        <v>50</v>
      </c>
      <c r="F59" s="48" t="s">
        <v>45</v>
      </c>
      <c r="G59" s="39">
        <f t="shared" si="8"/>
        <v>48</v>
      </c>
      <c r="H59" s="40" t="s">
        <v>46</v>
      </c>
      <c r="I59" s="40">
        <f t="shared" si="1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"/>
        <v>2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>
        <v>2</v>
      </c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25</v>
      </c>
      <c r="B61" s="32" t="s">
        <v>1100</v>
      </c>
      <c r="C61" s="35" t="s">
        <v>1104</v>
      </c>
      <c r="D61" s="47"/>
      <c r="E61" s="37">
        <v>49</v>
      </c>
      <c r="F61" s="48" t="s">
        <v>45</v>
      </c>
      <c r="G61" s="39">
        <f t="shared" ref="G61:G65" si="9">E61+I61-I62</f>
        <v>47</v>
      </c>
      <c r="H61" s="40" t="s">
        <v>46</v>
      </c>
      <c r="I61" s="40">
        <f t="shared" si="1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"/>
        <v>2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>
        <v>2</v>
      </c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26</v>
      </c>
      <c r="B63" s="32" t="s">
        <v>1100</v>
      </c>
      <c r="C63" s="35" t="s">
        <v>1105</v>
      </c>
      <c r="D63" s="47"/>
      <c r="E63" s="37">
        <v>42</v>
      </c>
      <c r="F63" s="48" t="s">
        <v>45</v>
      </c>
      <c r="G63" s="39">
        <f t="shared" si="9"/>
        <v>42</v>
      </c>
      <c r="H63" s="40" t="s">
        <v>46</v>
      </c>
      <c r="I63" s="40">
        <f t="shared" si="1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27</v>
      </c>
      <c r="B65" s="32" t="s">
        <v>1100</v>
      </c>
      <c r="C65" s="35" t="s">
        <v>1106</v>
      </c>
      <c r="D65" s="47"/>
      <c r="E65" s="37">
        <v>27</v>
      </c>
      <c r="F65" s="48" t="s">
        <v>45</v>
      </c>
      <c r="G65" s="39">
        <f t="shared" si="9"/>
        <v>27</v>
      </c>
      <c r="H65" s="40" t="s">
        <v>46</v>
      </c>
      <c r="I65" s="40">
        <f t="shared" si="1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28</v>
      </c>
      <c r="B67" s="32" t="s">
        <v>1100</v>
      </c>
      <c r="C67" s="35" t="s">
        <v>1107</v>
      </c>
      <c r="D67" s="47"/>
      <c r="E67" s="37">
        <v>7</v>
      </c>
      <c r="F67" s="48" t="s">
        <v>45</v>
      </c>
      <c r="G67" s="39">
        <f t="shared" ref="G67:G71" si="10">E67+I67-I68</f>
        <v>7</v>
      </c>
      <c r="H67" s="40" t="s">
        <v>46</v>
      </c>
      <c r="I67" s="40">
        <f t="shared" si="1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29</v>
      </c>
      <c r="B69" s="32" t="s">
        <v>1100</v>
      </c>
      <c r="C69" s="35" t="s">
        <v>1108</v>
      </c>
      <c r="D69" s="47"/>
      <c r="E69" s="37">
        <v>2</v>
      </c>
      <c r="F69" s="48" t="s">
        <v>45</v>
      </c>
      <c r="G69" s="39">
        <f t="shared" si="10"/>
        <v>2</v>
      </c>
      <c r="H69" s="40" t="s">
        <v>46</v>
      </c>
      <c r="I69" s="40">
        <f t="shared" ref="I69:I76" si="11">SUM(J69:AO69)</f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1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30</v>
      </c>
      <c r="B71" s="32" t="s">
        <v>1100</v>
      </c>
      <c r="C71" s="35" t="s">
        <v>1109</v>
      </c>
      <c r="D71" s="47"/>
      <c r="E71" s="37">
        <v>7</v>
      </c>
      <c r="F71" s="48" t="s">
        <v>45</v>
      </c>
      <c r="G71" s="39">
        <f t="shared" si="10"/>
        <v>7</v>
      </c>
      <c r="H71" s="40" t="s">
        <v>46</v>
      </c>
      <c r="I71" s="40">
        <f t="shared" si="11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1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31</v>
      </c>
      <c r="B73" s="32" t="s">
        <v>1100</v>
      </c>
      <c r="C73" s="35" t="s">
        <v>1110</v>
      </c>
      <c r="D73" s="47"/>
      <c r="E73" s="37">
        <v>2</v>
      </c>
      <c r="F73" s="48" t="s">
        <v>45</v>
      </c>
      <c r="G73" s="39">
        <f t="shared" ref="G73:G77" si="12">E73+I73-I74</f>
        <v>2</v>
      </c>
      <c r="H73" s="40" t="s">
        <v>46</v>
      </c>
      <c r="I73" s="40">
        <f t="shared" si="11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1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32</v>
      </c>
      <c r="B75" s="32" t="s">
        <v>1100</v>
      </c>
      <c r="C75" s="35" t="s">
        <v>1111</v>
      </c>
      <c r="D75" s="47"/>
      <c r="E75" s="37">
        <v>30</v>
      </c>
      <c r="F75" s="48" t="s">
        <v>45</v>
      </c>
      <c r="G75" s="39">
        <f t="shared" si="12"/>
        <v>30</v>
      </c>
      <c r="H75" s="40" t="s">
        <v>46</v>
      </c>
      <c r="I75" s="40">
        <f t="shared" si="11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1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33</v>
      </c>
      <c r="B77" s="32" t="s">
        <v>1100</v>
      </c>
      <c r="C77" s="35" t="s">
        <v>1112</v>
      </c>
      <c r="D77" s="47"/>
      <c r="E77" s="37">
        <v>29</v>
      </c>
      <c r="F77" s="48" t="s">
        <v>45</v>
      </c>
      <c r="G77" s="39">
        <f t="shared" si="12"/>
        <v>29</v>
      </c>
      <c r="H77" s="40" t="s">
        <v>46</v>
      </c>
      <c r="I77" s="40">
        <f t="shared" ref="I77:I140" si="13">SUM(J77:AO77)</f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3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34</v>
      </c>
      <c r="B79" s="32" t="s">
        <v>1100</v>
      </c>
      <c r="C79" s="123" t="s">
        <v>1113</v>
      </c>
      <c r="D79" s="47"/>
      <c r="E79" s="37">
        <v>17</v>
      </c>
      <c r="F79" s="48" t="s">
        <v>45</v>
      </c>
      <c r="G79" s="39">
        <f t="shared" ref="G79:G83" si="14">E79+I79-I80</f>
        <v>17</v>
      </c>
      <c r="H79" s="40" t="s">
        <v>46</v>
      </c>
      <c r="I79" s="40">
        <f t="shared" si="13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3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35</v>
      </c>
      <c r="B81" s="32" t="s">
        <v>1100</v>
      </c>
      <c r="C81" s="123" t="s">
        <v>1114</v>
      </c>
      <c r="D81" s="47"/>
      <c r="E81" s="37">
        <v>24</v>
      </c>
      <c r="F81" s="48" t="s">
        <v>45</v>
      </c>
      <c r="G81" s="39">
        <f t="shared" si="14"/>
        <v>24</v>
      </c>
      <c r="H81" s="40" t="s">
        <v>46</v>
      </c>
      <c r="I81" s="40">
        <f t="shared" si="13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124"/>
      <c r="D82" s="47"/>
      <c r="E82" s="43"/>
      <c r="F82" s="49"/>
      <c r="G82" s="45"/>
      <c r="H82" s="46" t="s">
        <v>47</v>
      </c>
      <c r="I82" s="46">
        <f t="shared" si="13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36</v>
      </c>
      <c r="B83" s="32" t="s">
        <v>1100</v>
      </c>
      <c r="C83" s="123" t="s">
        <v>1115</v>
      </c>
      <c r="D83" s="47"/>
      <c r="E83" s="37">
        <v>2</v>
      </c>
      <c r="F83" s="48" t="s">
        <v>45</v>
      </c>
      <c r="G83" s="39">
        <f t="shared" si="14"/>
        <v>2</v>
      </c>
      <c r="H83" s="40" t="s">
        <v>46</v>
      </c>
      <c r="I83" s="40">
        <f t="shared" si="13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124"/>
      <c r="D84" s="47"/>
      <c r="E84" s="43"/>
      <c r="F84" s="49"/>
      <c r="G84" s="45"/>
      <c r="H84" s="46" t="s">
        <v>47</v>
      </c>
      <c r="I84" s="46">
        <f t="shared" si="13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37</v>
      </c>
      <c r="B85" s="32" t="s">
        <v>1100</v>
      </c>
      <c r="C85" s="123" t="s">
        <v>1116</v>
      </c>
      <c r="D85" s="47"/>
      <c r="E85" s="37">
        <v>11</v>
      </c>
      <c r="F85" s="48" t="s">
        <v>45</v>
      </c>
      <c r="G85" s="39">
        <f t="shared" ref="G85:G89" si="15">E85+I85-I86</f>
        <v>11</v>
      </c>
      <c r="H85" s="40" t="s">
        <v>46</v>
      </c>
      <c r="I85" s="40">
        <f t="shared" si="13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124"/>
      <c r="D86" s="47"/>
      <c r="E86" s="43"/>
      <c r="F86" s="49"/>
      <c r="G86" s="45"/>
      <c r="H86" s="46" t="s">
        <v>47</v>
      </c>
      <c r="I86" s="46">
        <f t="shared" si="13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38</v>
      </c>
      <c r="B87" s="32" t="s">
        <v>1100</v>
      </c>
      <c r="C87" s="123" t="s">
        <v>1117</v>
      </c>
      <c r="D87" s="47"/>
      <c r="E87" s="37">
        <v>16</v>
      </c>
      <c r="F87" s="48" t="s">
        <v>45</v>
      </c>
      <c r="G87" s="39">
        <f t="shared" si="15"/>
        <v>16</v>
      </c>
      <c r="H87" s="40" t="s">
        <v>46</v>
      </c>
      <c r="I87" s="40">
        <f t="shared" si="13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124"/>
      <c r="D88" s="47"/>
      <c r="E88" s="43"/>
      <c r="F88" s="49"/>
      <c r="G88" s="45"/>
      <c r="H88" s="46" t="s">
        <v>47</v>
      </c>
      <c r="I88" s="46">
        <f t="shared" si="13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39</v>
      </c>
      <c r="B89" s="32"/>
      <c r="C89" s="35"/>
      <c r="D89" s="47"/>
      <c r="E89" s="37">
        <v>0</v>
      </c>
      <c r="F89" s="48" t="s">
        <v>45</v>
      </c>
      <c r="G89" s="39">
        <f t="shared" si="15"/>
        <v>0</v>
      </c>
      <c r="H89" s="40" t="s">
        <v>46</v>
      </c>
      <c r="I89" s="40">
        <f t="shared" si="13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3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40</v>
      </c>
      <c r="B91" s="32" t="s">
        <v>1118</v>
      </c>
      <c r="C91" s="35" t="s">
        <v>1119</v>
      </c>
      <c r="D91" s="47"/>
      <c r="E91" s="37">
        <v>8</v>
      </c>
      <c r="F91" s="48" t="s">
        <v>45</v>
      </c>
      <c r="G91" s="39">
        <f t="shared" ref="G91:G95" si="16">E91+I91-I92</f>
        <v>8</v>
      </c>
      <c r="H91" s="40" t="s">
        <v>46</v>
      </c>
      <c r="I91" s="40">
        <f t="shared" si="13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3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41</v>
      </c>
      <c r="B93" s="32" t="s">
        <v>1118</v>
      </c>
      <c r="C93" s="35" t="s">
        <v>1120</v>
      </c>
      <c r="D93" s="47"/>
      <c r="E93" s="37">
        <v>7</v>
      </c>
      <c r="F93" s="48" t="s">
        <v>45</v>
      </c>
      <c r="G93" s="39">
        <f t="shared" si="16"/>
        <v>7</v>
      </c>
      <c r="H93" s="40" t="s">
        <v>46</v>
      </c>
      <c r="I93" s="40">
        <f t="shared" si="13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3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42</v>
      </c>
      <c r="B95" s="32" t="s">
        <v>1118</v>
      </c>
      <c r="C95" s="35" t="s">
        <v>1121</v>
      </c>
      <c r="D95" s="47"/>
      <c r="E95" s="37">
        <v>3</v>
      </c>
      <c r="F95" s="48" t="s">
        <v>45</v>
      </c>
      <c r="G95" s="39">
        <f t="shared" si="16"/>
        <v>3</v>
      </c>
      <c r="H95" s="40" t="s">
        <v>46</v>
      </c>
      <c r="I95" s="40">
        <f t="shared" si="13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3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43</v>
      </c>
      <c r="B97" s="32" t="s">
        <v>1118</v>
      </c>
      <c r="C97" s="35" t="s">
        <v>1122</v>
      </c>
      <c r="D97" s="47"/>
      <c r="E97" s="37">
        <v>2</v>
      </c>
      <c r="F97" s="48" t="s">
        <v>45</v>
      </c>
      <c r="G97" s="39">
        <f t="shared" ref="G97:G101" si="17">E97+I97-I98</f>
        <v>2</v>
      </c>
      <c r="H97" s="40" t="s">
        <v>46</v>
      </c>
      <c r="I97" s="40">
        <f t="shared" si="13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3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44</v>
      </c>
      <c r="B99" s="32" t="s">
        <v>1118</v>
      </c>
      <c r="C99" s="35" t="s">
        <v>1123</v>
      </c>
      <c r="D99" s="47"/>
      <c r="E99" s="37">
        <v>10</v>
      </c>
      <c r="F99" s="48" t="s">
        <v>45</v>
      </c>
      <c r="G99" s="39">
        <f t="shared" si="17"/>
        <v>10</v>
      </c>
      <c r="H99" s="40" t="s">
        <v>46</v>
      </c>
      <c r="I99" s="40">
        <f t="shared" si="13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3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3" customFormat="1" ht="18.95" customHeight="1" spans="1:41">
      <c r="A101" s="33">
        <v>45</v>
      </c>
      <c r="B101" s="32" t="s">
        <v>1118</v>
      </c>
      <c r="C101" s="35" t="s">
        <v>1124</v>
      </c>
      <c r="D101" s="47"/>
      <c r="E101" s="37">
        <v>7</v>
      </c>
      <c r="F101" s="48" t="s">
        <v>45</v>
      </c>
      <c r="G101" s="39">
        <f t="shared" si="17"/>
        <v>7</v>
      </c>
      <c r="H101" s="40" t="s">
        <v>46</v>
      </c>
      <c r="I101" s="40">
        <f t="shared" si="13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3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46</v>
      </c>
      <c r="B103" s="32" t="s">
        <v>1118</v>
      </c>
      <c r="C103" s="123" t="s">
        <v>1125</v>
      </c>
      <c r="D103" s="47"/>
      <c r="E103" s="37">
        <v>29</v>
      </c>
      <c r="F103" s="48" t="s">
        <v>45</v>
      </c>
      <c r="G103" s="39">
        <f t="shared" ref="G103:G107" si="18">E103+I103-I104</f>
        <v>29</v>
      </c>
      <c r="H103" s="40" t="s">
        <v>46</v>
      </c>
      <c r="I103" s="40">
        <f t="shared" si="13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3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47</v>
      </c>
      <c r="B105" s="32" t="s">
        <v>1118</v>
      </c>
      <c r="C105" s="123" t="s">
        <v>1126</v>
      </c>
      <c r="D105" s="47"/>
      <c r="E105" s="37">
        <v>29</v>
      </c>
      <c r="F105" s="48" t="s">
        <v>45</v>
      </c>
      <c r="G105" s="39">
        <f t="shared" si="18"/>
        <v>29</v>
      </c>
      <c r="H105" s="40" t="s">
        <v>46</v>
      </c>
      <c r="I105" s="40">
        <f t="shared" si="13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3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48</v>
      </c>
      <c r="B107" s="32" t="s">
        <v>1118</v>
      </c>
      <c r="C107" s="35" t="s">
        <v>1127</v>
      </c>
      <c r="D107" s="47"/>
      <c r="E107" s="37">
        <v>28</v>
      </c>
      <c r="F107" s="48" t="s">
        <v>45</v>
      </c>
      <c r="G107" s="39">
        <f t="shared" si="18"/>
        <v>28</v>
      </c>
      <c r="H107" s="40" t="s">
        <v>46</v>
      </c>
      <c r="I107" s="40">
        <f t="shared" si="13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3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49</v>
      </c>
      <c r="B109" s="32" t="s">
        <v>1118</v>
      </c>
      <c r="C109" s="123" t="s">
        <v>1128</v>
      </c>
      <c r="D109" s="47"/>
      <c r="E109" s="37">
        <v>23</v>
      </c>
      <c r="F109" s="48" t="s">
        <v>45</v>
      </c>
      <c r="G109" s="39">
        <f t="shared" ref="G109:G113" si="19">E109+I109-I110</f>
        <v>23</v>
      </c>
      <c r="H109" s="40" t="s">
        <v>46</v>
      </c>
      <c r="I109" s="40">
        <f t="shared" si="13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124"/>
      <c r="D110" s="47"/>
      <c r="E110" s="43"/>
      <c r="F110" s="49"/>
      <c r="G110" s="45"/>
      <c r="H110" s="46" t="s">
        <v>47</v>
      </c>
      <c r="I110" s="46">
        <f t="shared" si="13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50</v>
      </c>
      <c r="B111" s="32" t="s">
        <v>1118</v>
      </c>
      <c r="C111" s="123" t="s">
        <v>1129</v>
      </c>
      <c r="D111" s="47"/>
      <c r="E111" s="37">
        <v>19</v>
      </c>
      <c r="F111" s="48" t="s">
        <v>45</v>
      </c>
      <c r="G111" s="39">
        <f t="shared" si="19"/>
        <v>19</v>
      </c>
      <c r="H111" s="40" t="s">
        <v>46</v>
      </c>
      <c r="I111" s="40">
        <f t="shared" si="13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124"/>
      <c r="D112" s="47"/>
      <c r="E112" s="43"/>
      <c r="F112" s="49"/>
      <c r="G112" s="45"/>
      <c r="H112" s="46" t="s">
        <v>47</v>
      </c>
      <c r="I112" s="46">
        <f t="shared" si="13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51</v>
      </c>
      <c r="B113" s="32"/>
      <c r="C113" s="35"/>
      <c r="D113" s="47"/>
      <c r="E113" s="37">
        <v>0</v>
      </c>
      <c r="F113" s="48" t="s">
        <v>45</v>
      </c>
      <c r="G113" s="39">
        <f t="shared" si="19"/>
        <v>0</v>
      </c>
      <c r="H113" s="40" t="s">
        <v>46</v>
      </c>
      <c r="I113" s="40">
        <f t="shared" si="13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3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52</v>
      </c>
      <c r="B115" s="32" t="s">
        <v>962</v>
      </c>
      <c r="C115" s="35" t="s">
        <v>948</v>
      </c>
      <c r="D115" s="47"/>
      <c r="E115" s="37">
        <v>4</v>
      </c>
      <c r="F115" s="48" t="s">
        <v>45</v>
      </c>
      <c r="G115" s="39">
        <f>E115+I115-I116</f>
        <v>4</v>
      </c>
      <c r="H115" s="40" t="s">
        <v>46</v>
      </c>
      <c r="I115" s="40">
        <f t="shared" si="13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3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53</v>
      </c>
      <c r="B117" s="32" t="s">
        <v>962</v>
      </c>
      <c r="C117" s="35" t="s">
        <v>1130</v>
      </c>
      <c r="D117" s="47"/>
      <c r="E117" s="37">
        <v>6</v>
      </c>
      <c r="F117" s="48" t="s">
        <v>45</v>
      </c>
      <c r="G117" s="39">
        <f t="shared" ref="G117:G121" si="20">E117+I117-I118</f>
        <v>6</v>
      </c>
      <c r="H117" s="40" t="s">
        <v>46</v>
      </c>
      <c r="I117" s="40">
        <f t="shared" si="13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3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54</v>
      </c>
      <c r="B119" s="32" t="s">
        <v>962</v>
      </c>
      <c r="C119" s="35" t="s">
        <v>949</v>
      </c>
      <c r="D119" s="47"/>
      <c r="E119" s="37">
        <v>5</v>
      </c>
      <c r="F119" s="48" t="s">
        <v>45</v>
      </c>
      <c r="G119" s="39">
        <f t="shared" si="20"/>
        <v>5</v>
      </c>
      <c r="H119" s="40" t="s">
        <v>46</v>
      </c>
      <c r="I119" s="40">
        <f t="shared" si="13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3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55</v>
      </c>
      <c r="B121" s="32" t="s">
        <v>962</v>
      </c>
      <c r="C121" s="35" t="s">
        <v>1131</v>
      </c>
      <c r="D121" s="47"/>
      <c r="E121" s="37">
        <v>7</v>
      </c>
      <c r="F121" s="48" t="s">
        <v>45</v>
      </c>
      <c r="G121" s="39">
        <f t="shared" si="20"/>
        <v>7</v>
      </c>
      <c r="H121" s="40" t="s">
        <v>46</v>
      </c>
      <c r="I121" s="40">
        <f t="shared" si="13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3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56</v>
      </c>
      <c r="B123" s="32" t="s">
        <v>962</v>
      </c>
      <c r="C123" s="35" t="s">
        <v>950</v>
      </c>
      <c r="D123" s="47"/>
      <c r="E123" s="37">
        <v>0</v>
      </c>
      <c r="F123" s="48" t="s">
        <v>45</v>
      </c>
      <c r="G123" s="39">
        <f t="shared" ref="G123:G127" si="21">E123+I123-I124</f>
        <v>0</v>
      </c>
      <c r="H123" s="40" t="s">
        <v>46</v>
      </c>
      <c r="I123" s="40">
        <f t="shared" si="13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3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57</v>
      </c>
      <c r="B125" s="32" t="s">
        <v>962</v>
      </c>
      <c r="C125" s="35" t="s">
        <v>1132</v>
      </c>
      <c r="D125" s="47"/>
      <c r="E125" s="37">
        <v>2</v>
      </c>
      <c r="F125" s="48" t="s">
        <v>45</v>
      </c>
      <c r="G125" s="39">
        <f t="shared" si="21"/>
        <v>2</v>
      </c>
      <c r="H125" s="40" t="s">
        <v>46</v>
      </c>
      <c r="I125" s="40">
        <f t="shared" si="13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3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58</v>
      </c>
      <c r="B127" s="32" t="s">
        <v>962</v>
      </c>
      <c r="C127" s="35" t="s">
        <v>963</v>
      </c>
      <c r="D127" s="47"/>
      <c r="E127" s="37">
        <v>9</v>
      </c>
      <c r="F127" s="48" t="s">
        <v>45</v>
      </c>
      <c r="G127" s="39">
        <f t="shared" si="21"/>
        <v>9</v>
      </c>
      <c r="H127" s="40" t="s">
        <v>46</v>
      </c>
      <c r="I127" s="40">
        <f t="shared" si="13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3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59</v>
      </c>
      <c r="B129" s="32" t="s">
        <v>962</v>
      </c>
      <c r="C129" s="35" t="s">
        <v>953</v>
      </c>
      <c r="D129" s="47"/>
      <c r="E129" s="37">
        <v>2</v>
      </c>
      <c r="F129" s="48" t="s">
        <v>45</v>
      </c>
      <c r="G129" s="39">
        <f>E129+I129-I130</f>
        <v>2</v>
      </c>
      <c r="H129" s="40" t="s">
        <v>46</v>
      </c>
      <c r="I129" s="40">
        <f t="shared" si="13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3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3" customFormat="1" ht="18.95" customHeight="1" spans="1:41">
      <c r="A131" s="33">
        <v>60</v>
      </c>
      <c r="B131" s="32" t="s">
        <v>962</v>
      </c>
      <c r="C131" s="35" t="s">
        <v>1133</v>
      </c>
      <c r="D131" s="47"/>
      <c r="E131" s="37">
        <v>3</v>
      </c>
      <c r="F131" s="48" t="s">
        <v>45</v>
      </c>
      <c r="G131" s="39">
        <f>E131+I131-I132</f>
        <v>3</v>
      </c>
      <c r="H131" s="40" t="s">
        <v>46</v>
      </c>
      <c r="I131" s="40">
        <f t="shared" si="13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3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3" customFormat="1" ht="18.95" customHeight="1" spans="1:41">
      <c r="A133" s="33">
        <v>61</v>
      </c>
      <c r="B133" s="32" t="s">
        <v>962</v>
      </c>
      <c r="C133" s="35" t="s">
        <v>1134</v>
      </c>
      <c r="D133" s="47"/>
      <c r="E133" s="37">
        <v>5</v>
      </c>
      <c r="F133" s="48" t="s">
        <v>45</v>
      </c>
      <c r="G133" s="39">
        <f t="shared" ref="G133:G137" si="22">E133+I133-I134</f>
        <v>5</v>
      </c>
      <c r="H133" s="40" t="s">
        <v>46</v>
      </c>
      <c r="I133" s="40">
        <f t="shared" si="13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3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62</v>
      </c>
      <c r="B135" s="32" t="s">
        <v>962</v>
      </c>
      <c r="C135" s="35" t="s">
        <v>958</v>
      </c>
      <c r="D135" s="47"/>
      <c r="E135" s="37">
        <v>10</v>
      </c>
      <c r="F135" s="48" t="s">
        <v>45</v>
      </c>
      <c r="G135" s="39">
        <f t="shared" si="22"/>
        <v>10</v>
      </c>
      <c r="H135" s="40" t="s">
        <v>46</v>
      </c>
      <c r="I135" s="40">
        <f t="shared" si="13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3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63</v>
      </c>
      <c r="B137" s="32" t="s">
        <v>962</v>
      </c>
      <c r="C137" s="35" t="s">
        <v>1135</v>
      </c>
      <c r="D137" s="47"/>
      <c r="E137" s="37">
        <v>8</v>
      </c>
      <c r="F137" s="48" t="s">
        <v>45</v>
      </c>
      <c r="G137" s="39">
        <f t="shared" si="22"/>
        <v>8</v>
      </c>
      <c r="H137" s="40" t="s">
        <v>46</v>
      </c>
      <c r="I137" s="40">
        <f t="shared" si="13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3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64</v>
      </c>
      <c r="B139" s="32" t="s">
        <v>962</v>
      </c>
      <c r="C139" s="35" t="s">
        <v>1136</v>
      </c>
      <c r="D139" s="47"/>
      <c r="E139" s="37">
        <v>3</v>
      </c>
      <c r="F139" s="48" t="s">
        <v>45</v>
      </c>
      <c r="G139" s="39">
        <f t="shared" ref="G139:G143" si="23">E139+I139-I140</f>
        <v>3</v>
      </c>
      <c r="H139" s="40" t="s">
        <v>46</v>
      </c>
      <c r="I139" s="40">
        <f t="shared" si="13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3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65</v>
      </c>
      <c r="B141" s="32" t="s">
        <v>962</v>
      </c>
      <c r="C141" s="35" t="s">
        <v>1137</v>
      </c>
      <c r="D141" s="47"/>
      <c r="E141" s="37">
        <v>0</v>
      </c>
      <c r="F141" s="48" t="s">
        <v>45</v>
      </c>
      <c r="G141" s="39">
        <f t="shared" si="23"/>
        <v>0</v>
      </c>
      <c r="H141" s="40" t="s">
        <v>46</v>
      </c>
      <c r="I141" s="40">
        <f t="shared" ref="I141:I146" si="24">SUM(J141:AO141)</f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4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66</v>
      </c>
      <c r="B143" s="32" t="s">
        <v>962</v>
      </c>
      <c r="C143" s="35" t="s">
        <v>1138</v>
      </c>
      <c r="D143" s="47"/>
      <c r="E143" s="37">
        <v>2</v>
      </c>
      <c r="F143" s="48" t="s">
        <v>45</v>
      </c>
      <c r="G143" s="39">
        <f t="shared" si="23"/>
        <v>2</v>
      </c>
      <c r="H143" s="40" t="s">
        <v>46</v>
      </c>
      <c r="I143" s="40">
        <f t="shared" si="24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4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67</v>
      </c>
      <c r="B145" s="32" t="s">
        <v>962</v>
      </c>
      <c r="C145" s="35" t="s">
        <v>1139</v>
      </c>
      <c r="D145" s="47" t="s">
        <v>1140</v>
      </c>
      <c r="E145" s="37">
        <v>1</v>
      </c>
      <c r="F145" s="48" t="s">
        <v>45</v>
      </c>
      <c r="G145" s="39">
        <f t="shared" ref="G145:G149" si="25">E145+I145-I146</f>
        <v>1</v>
      </c>
      <c r="H145" s="40" t="s">
        <v>46</v>
      </c>
      <c r="I145" s="40">
        <f t="shared" si="24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4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68</v>
      </c>
      <c r="B147" s="32" t="s">
        <v>962</v>
      </c>
      <c r="C147" s="35" t="s">
        <v>1141</v>
      </c>
      <c r="D147" s="47"/>
      <c r="E147" s="37">
        <v>1</v>
      </c>
      <c r="F147" s="48" t="s">
        <v>45</v>
      </c>
      <c r="G147" s="39">
        <f t="shared" si="25"/>
        <v>1</v>
      </c>
      <c r="H147" s="40" t="s">
        <v>46</v>
      </c>
      <c r="I147" s="40">
        <f t="shared" ref="I147:I210" si="26">SUM(J147:AO147)</f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69</v>
      </c>
      <c r="B149" s="110"/>
      <c r="C149" s="35"/>
      <c r="D149" s="47"/>
      <c r="E149" s="37">
        <v>0</v>
      </c>
      <c r="F149" s="48" t="s">
        <v>45</v>
      </c>
      <c r="G149" s="39">
        <f t="shared" si="25"/>
        <v>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110"/>
      <c r="C150" s="42"/>
      <c r="D150" s="47"/>
      <c r="E150" s="43"/>
      <c r="F150" s="49"/>
      <c r="G150" s="45"/>
      <c r="H150" s="46" t="s">
        <v>47</v>
      </c>
      <c r="I150" s="46">
        <f t="shared" si="2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70</v>
      </c>
      <c r="B151" s="110" t="s">
        <v>964</v>
      </c>
      <c r="C151" s="35" t="s">
        <v>951</v>
      </c>
      <c r="D151" s="47"/>
      <c r="E151" s="37">
        <v>16</v>
      </c>
      <c r="F151" s="48" t="s">
        <v>45</v>
      </c>
      <c r="G151" s="39">
        <f t="shared" ref="G151:G155" si="27">E151+I151-I152</f>
        <v>16</v>
      </c>
      <c r="H151" s="40" t="s">
        <v>46</v>
      </c>
      <c r="I151" s="40">
        <f t="shared" si="2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110"/>
      <c r="C152" s="42"/>
      <c r="D152" s="47"/>
      <c r="E152" s="43"/>
      <c r="F152" s="49"/>
      <c r="G152" s="45"/>
      <c r="H152" s="46" t="s">
        <v>47</v>
      </c>
      <c r="I152" s="46">
        <f t="shared" si="26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71</v>
      </c>
      <c r="B153" s="110"/>
      <c r="C153" s="35"/>
      <c r="D153" s="47"/>
      <c r="E153" s="37">
        <v>0</v>
      </c>
      <c r="F153" s="48" t="s">
        <v>45</v>
      </c>
      <c r="G153" s="39">
        <f t="shared" si="27"/>
        <v>0</v>
      </c>
      <c r="H153" s="40" t="s">
        <v>46</v>
      </c>
      <c r="I153" s="40">
        <f t="shared" si="26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110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72</v>
      </c>
      <c r="B155" s="110"/>
      <c r="C155" s="35"/>
      <c r="D155" s="47"/>
      <c r="E155" s="37">
        <v>0</v>
      </c>
      <c r="F155" s="48" t="s">
        <v>45</v>
      </c>
      <c r="G155" s="39">
        <f t="shared" si="27"/>
        <v>0</v>
      </c>
      <c r="H155" s="40" t="s">
        <v>46</v>
      </c>
      <c r="I155" s="40">
        <f t="shared" si="26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110"/>
      <c r="C156" s="42"/>
      <c r="D156" s="47"/>
      <c r="E156" s="43"/>
      <c r="F156" s="49"/>
      <c r="G156" s="45"/>
      <c r="H156" s="46" t="s">
        <v>47</v>
      </c>
      <c r="I156" s="46">
        <f t="shared" si="26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73</v>
      </c>
      <c r="B157" s="110"/>
      <c r="C157" s="35"/>
      <c r="D157" s="47"/>
      <c r="E157" s="37"/>
      <c r="F157" s="48" t="s">
        <v>45</v>
      </c>
      <c r="G157" s="39">
        <f t="shared" ref="G157:G161" si="28">E157+I157-I158</f>
        <v>0</v>
      </c>
      <c r="H157" s="40" t="s">
        <v>46</v>
      </c>
      <c r="I157" s="40">
        <f t="shared" si="26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110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74</v>
      </c>
      <c r="B159" s="110"/>
      <c r="C159" s="35"/>
      <c r="D159" s="47"/>
      <c r="E159" s="37"/>
      <c r="F159" s="48" t="s">
        <v>45</v>
      </c>
      <c r="G159" s="39">
        <f t="shared" si="28"/>
        <v>0</v>
      </c>
      <c r="H159" s="40" t="s">
        <v>46</v>
      </c>
      <c r="I159" s="40">
        <f t="shared" si="26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110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75</v>
      </c>
      <c r="B161" s="110"/>
      <c r="C161" s="35"/>
      <c r="D161" s="47"/>
      <c r="E161" s="37"/>
      <c r="F161" s="48" t="s">
        <v>45</v>
      </c>
      <c r="G161" s="39">
        <f t="shared" si="28"/>
        <v>0</v>
      </c>
      <c r="H161" s="40" t="s">
        <v>46</v>
      </c>
      <c r="I161" s="40">
        <f t="shared" si="26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110"/>
      <c r="C162" s="42"/>
      <c r="D162" s="47"/>
      <c r="E162" s="43"/>
      <c r="F162" s="49"/>
      <c r="G162" s="45"/>
      <c r="H162" s="46" t="s">
        <v>47</v>
      </c>
      <c r="I162" s="46">
        <f t="shared" si="26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76</v>
      </c>
      <c r="B163" s="110"/>
      <c r="C163" s="35"/>
      <c r="D163" s="47"/>
      <c r="E163" s="37"/>
      <c r="F163" s="48" t="s">
        <v>45</v>
      </c>
      <c r="G163" s="39">
        <f t="shared" ref="G163:G167" si="29">E163+I163-I164</f>
        <v>0</v>
      </c>
      <c r="H163" s="40" t="s">
        <v>46</v>
      </c>
      <c r="I163" s="40">
        <f t="shared" si="26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110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77</v>
      </c>
      <c r="B165" s="110"/>
      <c r="C165" s="35"/>
      <c r="D165" s="47"/>
      <c r="E165" s="37"/>
      <c r="F165" s="48" t="s">
        <v>45</v>
      </c>
      <c r="G165" s="39">
        <f t="shared" si="29"/>
        <v>0</v>
      </c>
      <c r="H165" s="40" t="s">
        <v>46</v>
      </c>
      <c r="I165" s="40">
        <f t="shared" si="26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110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78</v>
      </c>
      <c r="B167" s="110"/>
      <c r="C167" s="35"/>
      <c r="D167" s="47"/>
      <c r="E167" s="37"/>
      <c r="F167" s="48" t="s">
        <v>45</v>
      </c>
      <c r="G167" s="39">
        <f t="shared" si="29"/>
        <v>0</v>
      </c>
      <c r="H167" s="40" t="s">
        <v>46</v>
      </c>
      <c r="I167" s="40">
        <f t="shared" si="26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110"/>
      <c r="C168" s="42"/>
      <c r="D168" s="47"/>
      <c r="E168" s="43"/>
      <c r="F168" s="49"/>
      <c r="G168" s="45"/>
      <c r="H168" s="46" t="s">
        <v>47</v>
      </c>
      <c r="I168" s="46">
        <f t="shared" si="26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79</v>
      </c>
      <c r="B169" s="110"/>
      <c r="C169" s="35"/>
      <c r="D169" s="47"/>
      <c r="E169" s="37"/>
      <c r="F169" s="48" t="s">
        <v>45</v>
      </c>
      <c r="G169" s="39">
        <f t="shared" ref="G169:G173" si="30">E169+I169-I170</f>
        <v>0</v>
      </c>
      <c r="H169" s="40" t="s">
        <v>46</v>
      </c>
      <c r="I169" s="40">
        <f t="shared" si="26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10"/>
      <c r="C170" s="4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80</v>
      </c>
      <c r="B171" s="110"/>
      <c r="C171" s="35"/>
      <c r="D171" s="47"/>
      <c r="E171" s="37"/>
      <c r="F171" s="48" t="s">
        <v>45</v>
      </c>
      <c r="G171" s="39">
        <f t="shared" si="30"/>
        <v>0</v>
      </c>
      <c r="H171" s="40" t="s">
        <v>46</v>
      </c>
      <c r="I171" s="40">
        <f t="shared" si="26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10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81</v>
      </c>
      <c r="B173" s="110"/>
      <c r="C173" s="35"/>
      <c r="D173" s="47"/>
      <c r="E173" s="37"/>
      <c r="F173" s="48" t="s">
        <v>45</v>
      </c>
      <c r="G173" s="39">
        <f t="shared" si="30"/>
        <v>0</v>
      </c>
      <c r="H173" s="40" t="s">
        <v>46</v>
      </c>
      <c r="I173" s="40">
        <f t="shared" si="26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110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82</v>
      </c>
      <c r="B175" s="110"/>
      <c r="C175" s="35"/>
      <c r="D175" s="47"/>
      <c r="E175" s="37"/>
      <c r="F175" s="48" t="s">
        <v>45</v>
      </c>
      <c r="G175" s="39">
        <f t="shared" ref="G175:G179" si="31">E175+I175-I176</f>
        <v>0</v>
      </c>
      <c r="H175" s="40" t="s">
        <v>46</v>
      </c>
      <c r="I175" s="40">
        <f t="shared" si="26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10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83</v>
      </c>
      <c r="B177" s="110"/>
      <c r="C177" s="35"/>
      <c r="D177" s="47"/>
      <c r="E177" s="37"/>
      <c r="F177" s="48" t="s">
        <v>45</v>
      </c>
      <c r="G177" s="39">
        <f t="shared" si="31"/>
        <v>0</v>
      </c>
      <c r="H177" s="40" t="s">
        <v>46</v>
      </c>
      <c r="I177" s="40">
        <f t="shared" si="26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110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84</v>
      </c>
      <c r="B179" s="110"/>
      <c r="C179" s="35"/>
      <c r="D179" s="47"/>
      <c r="E179" s="37"/>
      <c r="F179" s="48" t="s">
        <v>45</v>
      </c>
      <c r="G179" s="39">
        <f t="shared" si="31"/>
        <v>0</v>
      </c>
      <c r="H179" s="40" t="s">
        <v>46</v>
      </c>
      <c r="I179" s="40">
        <f t="shared" si="26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110"/>
      <c r="C180" s="42"/>
      <c r="D180" s="47"/>
      <c r="E180" s="43"/>
      <c r="F180" s="49"/>
      <c r="G180" s="45"/>
      <c r="H180" s="46" t="s">
        <v>47</v>
      </c>
      <c r="I180" s="46">
        <f t="shared" si="26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85</v>
      </c>
      <c r="B181" s="110"/>
      <c r="C181" s="35"/>
      <c r="D181" s="47"/>
      <c r="E181" s="37"/>
      <c r="F181" s="48" t="s">
        <v>45</v>
      </c>
      <c r="G181" s="39">
        <f t="shared" ref="G181:G185" si="32">E181+I181-I182</f>
        <v>0</v>
      </c>
      <c r="H181" s="40" t="s">
        <v>46</v>
      </c>
      <c r="I181" s="40">
        <f t="shared" si="26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110"/>
      <c r="C182" s="42"/>
      <c r="D182" s="47"/>
      <c r="E182" s="43"/>
      <c r="F182" s="49"/>
      <c r="G182" s="45"/>
      <c r="H182" s="46" t="s">
        <v>47</v>
      </c>
      <c r="I182" s="46">
        <f t="shared" si="26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83</v>
      </c>
      <c r="B183" s="110"/>
      <c r="C183" s="35"/>
      <c r="D183" s="47"/>
      <c r="E183" s="37"/>
      <c r="F183" s="48" t="s">
        <v>45</v>
      </c>
      <c r="G183" s="39">
        <f t="shared" si="32"/>
        <v>0</v>
      </c>
      <c r="H183" s="40" t="s">
        <v>46</v>
      </c>
      <c r="I183" s="40">
        <f t="shared" si="26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110"/>
      <c r="C184" s="42"/>
      <c r="D184" s="47"/>
      <c r="E184" s="43"/>
      <c r="F184" s="49"/>
      <c r="G184" s="45"/>
      <c r="H184" s="46" t="s">
        <v>47</v>
      </c>
      <c r="I184" s="46">
        <f t="shared" si="26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84</v>
      </c>
      <c r="B185" s="110"/>
      <c r="C185" s="35"/>
      <c r="D185" s="47"/>
      <c r="E185" s="37"/>
      <c r="F185" s="48" t="s">
        <v>45</v>
      </c>
      <c r="G185" s="39">
        <f t="shared" si="32"/>
        <v>0</v>
      </c>
      <c r="H185" s="40" t="s">
        <v>46</v>
      </c>
      <c r="I185" s="40">
        <f t="shared" si="26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10"/>
      <c r="C186" s="42"/>
      <c r="D186" s="47"/>
      <c r="E186" s="43"/>
      <c r="F186" s="49"/>
      <c r="G186" s="45"/>
      <c r="H186" s="46" t="s">
        <v>47</v>
      </c>
      <c r="I186" s="46">
        <f t="shared" si="26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85</v>
      </c>
      <c r="B187" s="110"/>
      <c r="C187" s="35"/>
      <c r="D187" s="47"/>
      <c r="E187" s="37"/>
      <c r="F187" s="48" t="s">
        <v>45</v>
      </c>
      <c r="G187" s="39">
        <f t="shared" ref="G187:G191" si="33">E187+I187-I188</f>
        <v>0</v>
      </c>
      <c r="H187" s="40" t="s">
        <v>46</v>
      </c>
      <c r="I187" s="40">
        <f t="shared" si="26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10"/>
      <c r="C188" s="42"/>
      <c r="D188" s="47"/>
      <c r="E188" s="43"/>
      <c r="F188" s="49"/>
      <c r="G188" s="45"/>
      <c r="H188" s="46" t="s">
        <v>47</v>
      </c>
      <c r="I188" s="46">
        <f t="shared" si="26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3" customFormat="1" ht="18.95" customHeight="1" spans="1:41">
      <c r="A189" s="33">
        <v>86</v>
      </c>
      <c r="B189" s="110"/>
      <c r="C189" s="35"/>
      <c r="D189" s="47"/>
      <c r="E189" s="37"/>
      <c r="F189" s="48" t="s">
        <v>45</v>
      </c>
      <c r="G189" s="39">
        <f t="shared" si="33"/>
        <v>0</v>
      </c>
      <c r="H189" s="40" t="s">
        <v>46</v>
      </c>
      <c r="I189" s="40">
        <f t="shared" si="26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</row>
    <row r="190" s="4" customFormat="1" ht="18.95" customHeight="1" spans="1:41">
      <c r="A190" s="41"/>
      <c r="B190" s="110"/>
      <c r="C190" s="42"/>
      <c r="D190" s="47"/>
      <c r="E190" s="43"/>
      <c r="F190" s="49"/>
      <c r="G190" s="45"/>
      <c r="H190" s="46" t="s">
        <v>47</v>
      </c>
      <c r="I190" s="46">
        <f t="shared" si="26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87</v>
      </c>
      <c r="B191" s="110"/>
      <c r="C191" s="35"/>
      <c r="D191" s="47"/>
      <c r="E191" s="37"/>
      <c r="F191" s="48" t="s">
        <v>45</v>
      </c>
      <c r="G191" s="39">
        <f t="shared" si="33"/>
        <v>0</v>
      </c>
      <c r="H191" s="40" t="s">
        <v>46</v>
      </c>
      <c r="I191" s="40">
        <f t="shared" si="26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110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3" customFormat="1" ht="18.95" customHeight="1" spans="1:41">
      <c r="A193" s="33">
        <v>88</v>
      </c>
      <c r="B193" s="110"/>
      <c r="C193" s="35"/>
      <c r="D193" s="47"/>
      <c r="E193" s="37"/>
      <c r="F193" s="48" t="s">
        <v>45</v>
      </c>
      <c r="G193" s="39">
        <f t="shared" ref="G193:G197" si="34">E193+I193-I194</f>
        <v>0</v>
      </c>
      <c r="H193" s="40" t="s">
        <v>46</v>
      </c>
      <c r="I193" s="40">
        <f t="shared" si="26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</row>
    <row r="194" s="4" customFormat="1" ht="18.95" customHeight="1" spans="1:41">
      <c r="A194" s="41"/>
      <c r="B194" s="110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89</v>
      </c>
      <c r="B195" s="110"/>
      <c r="C195" s="35"/>
      <c r="D195" s="47"/>
      <c r="E195" s="37"/>
      <c r="F195" s="48" t="s">
        <v>45</v>
      </c>
      <c r="G195" s="39">
        <f t="shared" si="34"/>
        <v>0</v>
      </c>
      <c r="H195" s="40" t="s">
        <v>46</v>
      </c>
      <c r="I195" s="40">
        <f t="shared" si="26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110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90</v>
      </c>
      <c r="B197" s="110"/>
      <c r="C197" s="35"/>
      <c r="D197" s="47"/>
      <c r="E197" s="37"/>
      <c r="F197" s="48" t="s">
        <v>45</v>
      </c>
      <c r="G197" s="39">
        <f t="shared" si="34"/>
        <v>0</v>
      </c>
      <c r="H197" s="40" t="s">
        <v>46</v>
      </c>
      <c r="I197" s="40">
        <f t="shared" si="26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>
        <v>0</v>
      </c>
    </row>
    <row r="198" s="4" customFormat="1" ht="18.95" customHeight="1" spans="1:41">
      <c r="A198" s="41"/>
      <c r="B198" s="110"/>
      <c r="C198" s="42"/>
      <c r="D198" s="47"/>
      <c r="E198" s="43"/>
      <c r="F198" s="49"/>
      <c r="G198" s="45"/>
      <c r="H198" s="46" t="s">
        <v>47</v>
      </c>
      <c r="I198" s="46">
        <f t="shared" si="26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91</v>
      </c>
      <c r="B199" s="110"/>
      <c r="C199" s="35"/>
      <c r="D199" s="47"/>
      <c r="E199" s="37"/>
      <c r="F199" s="48" t="s">
        <v>45</v>
      </c>
      <c r="G199" s="39">
        <f t="shared" ref="G199:G203" si="35">E199+I199-I200</f>
        <v>0</v>
      </c>
      <c r="H199" s="40" t="s">
        <v>46</v>
      </c>
      <c r="I199" s="40">
        <f t="shared" si="26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10"/>
      <c r="C200" s="42"/>
      <c r="D200" s="47"/>
      <c r="E200" s="43"/>
      <c r="F200" s="49"/>
      <c r="G200" s="45"/>
      <c r="H200" s="46" t="s">
        <v>47</v>
      </c>
      <c r="I200" s="46">
        <f t="shared" si="26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92</v>
      </c>
      <c r="B201" s="110"/>
      <c r="C201" s="35"/>
      <c r="D201" s="47"/>
      <c r="E201" s="37"/>
      <c r="F201" s="48" t="s">
        <v>45</v>
      </c>
      <c r="G201" s="39">
        <f t="shared" si="35"/>
        <v>0</v>
      </c>
      <c r="H201" s="40" t="s">
        <v>46</v>
      </c>
      <c r="I201" s="40">
        <f t="shared" si="26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110"/>
      <c r="C202" s="42"/>
      <c r="D202" s="47"/>
      <c r="E202" s="43"/>
      <c r="F202" s="49"/>
      <c r="G202" s="45"/>
      <c r="H202" s="46" t="s">
        <v>47</v>
      </c>
      <c r="I202" s="46">
        <f t="shared" si="26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93</v>
      </c>
      <c r="B203" s="110"/>
      <c r="C203" s="35"/>
      <c r="D203" s="47"/>
      <c r="E203" s="37"/>
      <c r="F203" s="48" t="s">
        <v>45</v>
      </c>
      <c r="G203" s="39">
        <f t="shared" si="35"/>
        <v>0</v>
      </c>
      <c r="H203" s="40" t="s">
        <v>46</v>
      </c>
      <c r="I203" s="40">
        <f t="shared" si="26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110"/>
      <c r="C204" s="42"/>
      <c r="D204" s="47"/>
      <c r="E204" s="43"/>
      <c r="F204" s="49"/>
      <c r="G204" s="45"/>
      <c r="H204" s="46" t="s">
        <v>47</v>
      </c>
      <c r="I204" s="46">
        <f t="shared" si="26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94</v>
      </c>
      <c r="B205" s="110"/>
      <c r="C205" s="35"/>
      <c r="D205" s="47"/>
      <c r="E205" s="37"/>
      <c r="F205" s="48" t="s">
        <v>45</v>
      </c>
      <c r="G205" s="39">
        <f t="shared" ref="G205:G209" si="36">E205+I205-I206</f>
        <v>0</v>
      </c>
      <c r="H205" s="40" t="s">
        <v>46</v>
      </c>
      <c r="I205" s="40">
        <f t="shared" si="26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110"/>
      <c r="C206" s="42"/>
      <c r="D206" s="47"/>
      <c r="E206" s="43"/>
      <c r="F206" s="49"/>
      <c r="G206" s="45"/>
      <c r="H206" s="46" t="s">
        <v>47</v>
      </c>
      <c r="I206" s="46">
        <f t="shared" si="26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95</v>
      </c>
      <c r="B207" s="110"/>
      <c r="C207" s="35"/>
      <c r="D207" s="47"/>
      <c r="E207" s="37"/>
      <c r="F207" s="48" t="s">
        <v>45</v>
      </c>
      <c r="G207" s="39">
        <f t="shared" si="36"/>
        <v>0</v>
      </c>
      <c r="H207" s="40" t="s">
        <v>46</v>
      </c>
      <c r="I207" s="40">
        <f t="shared" si="26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110"/>
      <c r="C208" s="42"/>
      <c r="D208" s="47"/>
      <c r="E208" s="43"/>
      <c r="F208" s="49"/>
      <c r="G208" s="45"/>
      <c r="H208" s="46" t="s">
        <v>47</v>
      </c>
      <c r="I208" s="46">
        <f t="shared" si="26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96</v>
      </c>
      <c r="B209" s="110"/>
      <c r="C209" s="35"/>
      <c r="D209" s="47"/>
      <c r="E209" s="37"/>
      <c r="F209" s="48" t="s">
        <v>45</v>
      </c>
      <c r="G209" s="39">
        <f t="shared" si="36"/>
        <v>0</v>
      </c>
      <c r="H209" s="40" t="s">
        <v>46</v>
      </c>
      <c r="I209" s="40">
        <f t="shared" si="26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110"/>
      <c r="C210" s="42"/>
      <c r="D210" s="47"/>
      <c r="E210" s="43"/>
      <c r="F210" s="49"/>
      <c r="G210" s="45"/>
      <c r="H210" s="46" t="s">
        <v>47</v>
      </c>
      <c r="I210" s="46">
        <f t="shared" si="26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97</v>
      </c>
      <c r="B211" s="110"/>
      <c r="C211" s="35"/>
      <c r="D211" s="47"/>
      <c r="E211" s="37"/>
      <c r="F211" s="48" t="s">
        <v>45</v>
      </c>
      <c r="G211" s="39">
        <f t="shared" ref="G211:G215" si="37">E211+I211-I212</f>
        <v>0</v>
      </c>
      <c r="H211" s="40" t="s">
        <v>46</v>
      </c>
      <c r="I211" s="40">
        <f t="shared" ref="I211:I274" si="38">SUM(J211:AO211)</f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110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98</v>
      </c>
      <c r="B213" s="110"/>
      <c r="C213" s="35"/>
      <c r="D213" s="47"/>
      <c r="E213" s="37"/>
      <c r="F213" s="48" t="s">
        <v>45</v>
      </c>
      <c r="G213" s="39">
        <f t="shared" si="37"/>
        <v>0</v>
      </c>
      <c r="H213" s="40" t="s">
        <v>46</v>
      </c>
      <c r="I213" s="40">
        <f t="shared" si="38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110"/>
      <c r="C214" s="42"/>
      <c r="D214" s="47"/>
      <c r="E214" s="43"/>
      <c r="F214" s="49"/>
      <c r="G214" s="45"/>
      <c r="H214" s="46" t="s">
        <v>47</v>
      </c>
      <c r="I214" s="46">
        <f t="shared" si="38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99</v>
      </c>
      <c r="B215" s="110"/>
      <c r="C215" s="35"/>
      <c r="D215" s="47"/>
      <c r="E215" s="37"/>
      <c r="F215" s="48" t="s">
        <v>45</v>
      </c>
      <c r="G215" s="39">
        <f t="shared" si="37"/>
        <v>0</v>
      </c>
      <c r="H215" s="40" t="s">
        <v>46</v>
      </c>
      <c r="I215" s="40">
        <f t="shared" si="38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110"/>
      <c r="C216" s="42"/>
      <c r="D216" s="47"/>
      <c r="E216" s="43"/>
      <c r="F216" s="49"/>
      <c r="G216" s="45"/>
      <c r="H216" s="46" t="s">
        <v>47</v>
      </c>
      <c r="I216" s="46">
        <f t="shared" si="38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100</v>
      </c>
      <c r="B217" s="110"/>
      <c r="C217" s="35"/>
      <c r="D217" s="47"/>
      <c r="E217" s="37"/>
      <c r="F217" s="48" t="s">
        <v>45</v>
      </c>
      <c r="G217" s="39">
        <f t="shared" ref="G217:G221" si="39">E217+I217-I218</f>
        <v>0</v>
      </c>
      <c r="H217" s="40" t="s">
        <v>46</v>
      </c>
      <c r="I217" s="40">
        <f t="shared" si="38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110"/>
      <c r="C218" s="42"/>
      <c r="D218" s="47"/>
      <c r="E218" s="43"/>
      <c r="F218" s="49"/>
      <c r="G218" s="45"/>
      <c r="H218" s="46" t="s">
        <v>47</v>
      </c>
      <c r="I218" s="46">
        <f t="shared" si="38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3" customFormat="1" ht="18.95" customHeight="1" spans="1:41">
      <c r="A219" s="33">
        <v>101</v>
      </c>
      <c r="B219" s="110"/>
      <c r="C219" s="35"/>
      <c r="D219" s="47"/>
      <c r="E219" s="37"/>
      <c r="F219" s="48" t="s">
        <v>45</v>
      </c>
      <c r="G219" s="39">
        <f t="shared" si="39"/>
        <v>0</v>
      </c>
      <c r="H219" s="40" t="s">
        <v>46</v>
      </c>
      <c r="I219" s="40">
        <f t="shared" si="38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</row>
    <row r="220" s="4" customFormat="1" ht="18.95" customHeight="1" spans="1:41">
      <c r="A220" s="41"/>
      <c r="B220" s="110"/>
      <c r="C220" s="42"/>
      <c r="D220" s="47"/>
      <c r="E220" s="43"/>
      <c r="F220" s="49"/>
      <c r="G220" s="45"/>
      <c r="H220" s="46" t="s">
        <v>47</v>
      </c>
      <c r="I220" s="46">
        <f t="shared" si="38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3" customFormat="1" ht="18.95" customHeight="1" spans="1:41">
      <c r="A221" s="33">
        <v>102</v>
      </c>
      <c r="B221" s="110"/>
      <c r="C221" s="35"/>
      <c r="D221" s="47"/>
      <c r="E221" s="37"/>
      <c r="F221" s="48" t="s">
        <v>45</v>
      </c>
      <c r="G221" s="39">
        <f t="shared" si="39"/>
        <v>0</v>
      </c>
      <c r="H221" s="40" t="s">
        <v>46</v>
      </c>
      <c r="I221" s="40">
        <f t="shared" si="38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</row>
    <row r="222" s="4" customFormat="1" ht="18.95" customHeight="1" spans="1:41">
      <c r="A222" s="41"/>
      <c r="B222" s="110"/>
      <c r="C222" s="42"/>
      <c r="D222" s="47"/>
      <c r="E222" s="43"/>
      <c r="F222" s="49"/>
      <c r="G222" s="45"/>
      <c r="H222" s="46" t="s">
        <v>47</v>
      </c>
      <c r="I222" s="46">
        <f t="shared" si="38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3" customFormat="1" ht="18.95" customHeight="1" spans="1:41">
      <c r="A223" s="33">
        <v>103</v>
      </c>
      <c r="B223" s="110"/>
      <c r="C223" s="35"/>
      <c r="D223" s="47"/>
      <c r="E223" s="37"/>
      <c r="F223" s="48" t="s">
        <v>45</v>
      </c>
      <c r="G223" s="39">
        <f t="shared" ref="G223:G227" si="40">E223+I223-I224</f>
        <v>0</v>
      </c>
      <c r="H223" s="40" t="s">
        <v>46</v>
      </c>
      <c r="I223" s="40">
        <f t="shared" si="38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</row>
    <row r="224" s="4" customFormat="1" ht="18.95" customHeight="1" spans="1:41">
      <c r="A224" s="41"/>
      <c r="B224" s="110"/>
      <c r="C224" s="42"/>
      <c r="D224" s="47"/>
      <c r="E224" s="43"/>
      <c r="F224" s="49"/>
      <c r="G224" s="45"/>
      <c r="H224" s="46" t="s">
        <v>47</v>
      </c>
      <c r="I224" s="46">
        <f t="shared" si="38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3" customFormat="1" ht="18.95" customHeight="1" spans="1:41">
      <c r="A225" s="33">
        <v>104</v>
      </c>
      <c r="B225" s="110"/>
      <c r="C225" s="35"/>
      <c r="D225" s="47"/>
      <c r="E225" s="37"/>
      <c r="F225" s="48" t="s">
        <v>45</v>
      </c>
      <c r="G225" s="39">
        <f t="shared" si="40"/>
        <v>0</v>
      </c>
      <c r="H225" s="40" t="s">
        <v>46</v>
      </c>
      <c r="I225" s="40">
        <f t="shared" si="38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</row>
    <row r="226" s="4" customFormat="1" ht="18.95" customHeight="1" spans="1:41">
      <c r="A226" s="41"/>
      <c r="B226" s="110"/>
      <c r="C226" s="42"/>
      <c r="D226" s="47"/>
      <c r="E226" s="43"/>
      <c r="F226" s="49"/>
      <c r="G226" s="45"/>
      <c r="H226" s="46" t="s">
        <v>47</v>
      </c>
      <c r="I226" s="46">
        <f t="shared" si="38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3" customFormat="1" ht="18.95" customHeight="1" spans="1:41">
      <c r="A227" s="33">
        <v>105</v>
      </c>
      <c r="B227" s="110"/>
      <c r="C227" s="35"/>
      <c r="D227" s="47"/>
      <c r="E227" s="37"/>
      <c r="F227" s="48" t="s">
        <v>45</v>
      </c>
      <c r="G227" s="39">
        <f t="shared" si="40"/>
        <v>0</v>
      </c>
      <c r="H227" s="40" t="s">
        <v>46</v>
      </c>
      <c r="I227" s="40">
        <f t="shared" si="38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>
        <v>0</v>
      </c>
    </row>
    <row r="228" s="4" customFormat="1" ht="18.95" customHeight="1" spans="1:41">
      <c r="A228" s="41"/>
      <c r="B228" s="110"/>
      <c r="C228" s="42"/>
      <c r="D228" s="47"/>
      <c r="E228" s="43"/>
      <c r="F228" s="49"/>
      <c r="G228" s="45"/>
      <c r="H228" s="46" t="s">
        <v>47</v>
      </c>
      <c r="I228" s="46">
        <f t="shared" si="38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106</v>
      </c>
      <c r="B229" s="110"/>
      <c r="C229" s="35"/>
      <c r="D229" s="47"/>
      <c r="E229" s="37"/>
      <c r="F229" s="48" t="s">
        <v>45</v>
      </c>
      <c r="G229" s="39">
        <f t="shared" ref="G229:G233" si="41">E229+I229-I230</f>
        <v>0</v>
      </c>
      <c r="H229" s="40" t="s">
        <v>46</v>
      </c>
      <c r="I229" s="40">
        <f t="shared" si="38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110"/>
      <c r="C230" s="42"/>
      <c r="D230" s="47"/>
      <c r="E230" s="43"/>
      <c r="F230" s="49"/>
      <c r="G230" s="45"/>
      <c r="H230" s="46" t="s">
        <v>47</v>
      </c>
      <c r="I230" s="46">
        <f t="shared" si="38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107</v>
      </c>
      <c r="B231" s="110"/>
      <c r="C231" s="35"/>
      <c r="D231" s="47"/>
      <c r="E231" s="37"/>
      <c r="F231" s="48" t="s">
        <v>45</v>
      </c>
      <c r="G231" s="39">
        <f t="shared" si="41"/>
        <v>0</v>
      </c>
      <c r="H231" s="40" t="s">
        <v>46</v>
      </c>
      <c r="I231" s="40">
        <f t="shared" si="38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110"/>
      <c r="C232" s="42"/>
      <c r="D232" s="47"/>
      <c r="E232" s="43"/>
      <c r="F232" s="49"/>
      <c r="G232" s="45"/>
      <c r="H232" s="46" t="s">
        <v>47</v>
      </c>
      <c r="I232" s="46">
        <f t="shared" si="38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91" customFormat="1" ht="18.95" customHeight="1" spans="1:44">
      <c r="A233" s="33">
        <v>108</v>
      </c>
      <c r="B233" s="110"/>
      <c r="C233" s="35"/>
      <c r="D233" s="47"/>
      <c r="E233" s="37"/>
      <c r="F233" s="48" t="s">
        <v>45</v>
      </c>
      <c r="G233" s="39">
        <f t="shared" si="41"/>
        <v>0</v>
      </c>
      <c r="H233" s="40" t="s">
        <v>46</v>
      </c>
      <c r="I233" s="40">
        <f t="shared" si="38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3"/>
      <c r="AQ233" s="3"/>
      <c r="AR233" s="3"/>
    </row>
    <row r="234" s="4" customFormat="1" ht="18.95" customHeight="1" spans="1:41">
      <c r="A234" s="41"/>
      <c r="B234" s="110"/>
      <c r="C234" s="42"/>
      <c r="D234" s="47"/>
      <c r="E234" s="43"/>
      <c r="F234" s="49"/>
      <c r="G234" s="45"/>
      <c r="H234" s="46" t="s">
        <v>47</v>
      </c>
      <c r="I234" s="46">
        <f t="shared" si="38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91" customFormat="1" ht="18.95" customHeight="1" spans="1:44">
      <c r="A235" s="33">
        <v>109</v>
      </c>
      <c r="B235" s="32"/>
      <c r="C235" s="35"/>
      <c r="D235" s="47"/>
      <c r="E235" s="37"/>
      <c r="F235" s="48" t="s">
        <v>45</v>
      </c>
      <c r="G235" s="39">
        <f t="shared" ref="G235:G239" si="42">E235+I235-I236</f>
        <v>0</v>
      </c>
      <c r="H235" s="40" t="s">
        <v>46</v>
      </c>
      <c r="I235" s="40">
        <f t="shared" si="38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3"/>
      <c r="AQ235" s="3"/>
      <c r="AR235" s="3"/>
    </row>
    <row r="236" s="4" customFormat="1" ht="18.95" customHeight="1" spans="1:41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38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91" customFormat="1" ht="18.95" customHeight="1" spans="1:44">
      <c r="A237" s="33">
        <v>110</v>
      </c>
      <c r="B237" s="32"/>
      <c r="C237" s="35"/>
      <c r="D237" s="47"/>
      <c r="E237" s="37">
        <v>0</v>
      </c>
      <c r="F237" s="48" t="s">
        <v>45</v>
      </c>
      <c r="G237" s="39">
        <f t="shared" si="42"/>
        <v>0</v>
      </c>
      <c r="H237" s="40" t="s">
        <v>46</v>
      </c>
      <c r="I237" s="40">
        <f t="shared" si="38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3"/>
      <c r="AQ237" s="3"/>
      <c r="AR237" s="3"/>
    </row>
    <row r="238" s="4" customFormat="1" ht="18.95" customHeight="1" spans="1:41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38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111</v>
      </c>
      <c r="B239" s="125"/>
      <c r="C239" s="35"/>
      <c r="D239" s="47"/>
      <c r="E239" s="37">
        <v>0</v>
      </c>
      <c r="F239" s="48" t="s">
        <v>45</v>
      </c>
      <c r="G239" s="39">
        <f t="shared" si="42"/>
        <v>0</v>
      </c>
      <c r="H239" s="40" t="s">
        <v>46</v>
      </c>
      <c r="I239" s="40">
        <f t="shared" si="38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125"/>
      <c r="C240" s="42"/>
      <c r="D240" s="47"/>
      <c r="E240" s="43"/>
      <c r="F240" s="49"/>
      <c r="G240" s="45"/>
      <c r="H240" s="46" t="s">
        <v>47</v>
      </c>
      <c r="I240" s="46">
        <f t="shared" si="38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112</v>
      </c>
      <c r="B241" s="125"/>
      <c r="C241" s="35"/>
      <c r="D241" s="47"/>
      <c r="E241" s="37">
        <v>0</v>
      </c>
      <c r="F241" s="48" t="s">
        <v>45</v>
      </c>
      <c r="G241" s="39">
        <f t="shared" ref="G241:G245" si="43">E241+I241-I242</f>
        <v>0</v>
      </c>
      <c r="H241" s="40" t="s">
        <v>46</v>
      </c>
      <c r="I241" s="40">
        <f t="shared" si="38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125"/>
      <c r="C242" s="42"/>
      <c r="D242" s="47"/>
      <c r="E242" s="43"/>
      <c r="F242" s="49"/>
      <c r="G242" s="45"/>
      <c r="H242" s="46" t="s">
        <v>47</v>
      </c>
      <c r="I242" s="46">
        <f t="shared" si="38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91" customFormat="1" ht="18.95" customHeight="1" spans="1:44">
      <c r="A243" s="33">
        <v>113</v>
      </c>
      <c r="B243" s="125"/>
      <c r="C243" s="35"/>
      <c r="D243" s="47"/>
      <c r="E243" s="37">
        <v>0</v>
      </c>
      <c r="F243" s="48" t="s">
        <v>45</v>
      </c>
      <c r="G243" s="39">
        <f t="shared" si="43"/>
        <v>0</v>
      </c>
      <c r="H243" s="40" t="s">
        <v>46</v>
      </c>
      <c r="I243" s="40">
        <f t="shared" si="38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3"/>
      <c r="AQ243" s="3"/>
      <c r="AR243" s="3"/>
    </row>
    <row r="244" s="4" customFormat="1" ht="18.95" customHeight="1" spans="1:41">
      <c r="A244" s="41"/>
      <c r="B244" s="125"/>
      <c r="C244" s="42"/>
      <c r="D244" s="47"/>
      <c r="E244" s="43"/>
      <c r="F244" s="49"/>
      <c r="G244" s="45"/>
      <c r="H244" s="46" t="s">
        <v>47</v>
      </c>
      <c r="I244" s="46">
        <f t="shared" si="38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91" customFormat="1" ht="18.95" customHeight="1" spans="1:44">
      <c r="A245" s="33">
        <v>114</v>
      </c>
      <c r="B245" s="125"/>
      <c r="C245" s="35"/>
      <c r="D245" s="47"/>
      <c r="E245" s="37">
        <v>0</v>
      </c>
      <c r="F245" s="48" t="s">
        <v>45</v>
      </c>
      <c r="G245" s="39">
        <f t="shared" si="43"/>
        <v>0</v>
      </c>
      <c r="H245" s="40" t="s">
        <v>46</v>
      </c>
      <c r="I245" s="40">
        <f t="shared" si="38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3"/>
      <c r="AQ245" s="3"/>
      <c r="AR245" s="3"/>
    </row>
    <row r="246" s="4" customFormat="1" ht="18.95" customHeight="1" spans="1:41">
      <c r="A246" s="41"/>
      <c r="B246" s="125"/>
      <c r="C246" s="42"/>
      <c r="D246" s="47"/>
      <c r="E246" s="43"/>
      <c r="F246" s="49"/>
      <c r="G246" s="45"/>
      <c r="H246" s="46" t="s">
        <v>47</v>
      </c>
      <c r="I246" s="46">
        <f t="shared" si="38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91" customFormat="1" ht="18.95" customHeight="1" spans="1:44">
      <c r="A247" s="33">
        <v>115</v>
      </c>
      <c r="B247" s="32"/>
      <c r="C247" s="35"/>
      <c r="D247" s="47"/>
      <c r="E247" s="37">
        <v>0</v>
      </c>
      <c r="F247" s="48" t="s">
        <v>45</v>
      </c>
      <c r="G247" s="39">
        <f t="shared" ref="G247:G251" si="44">E247+I247-I248</f>
        <v>0</v>
      </c>
      <c r="H247" s="40" t="s">
        <v>46</v>
      </c>
      <c r="I247" s="40">
        <f t="shared" si="38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3"/>
      <c r="AQ247" s="3"/>
      <c r="AR247" s="3"/>
    </row>
    <row r="248" s="4" customFormat="1" ht="18.95" customHeight="1" spans="1:41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38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3" customFormat="1" ht="18.95" customHeight="1" spans="1:41">
      <c r="A249" s="33">
        <v>116</v>
      </c>
      <c r="B249" s="32"/>
      <c r="C249" s="35"/>
      <c r="D249" s="47"/>
      <c r="E249" s="37">
        <v>0</v>
      </c>
      <c r="F249" s="48" t="s">
        <v>45</v>
      </c>
      <c r="G249" s="39">
        <f t="shared" si="44"/>
        <v>0</v>
      </c>
      <c r="H249" s="40" t="s">
        <v>46</v>
      </c>
      <c r="I249" s="40">
        <f t="shared" si="38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</row>
    <row r="250" s="4" customFormat="1" ht="18.95" customHeight="1" spans="1:41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38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3" customFormat="1" ht="18.95" customHeight="1" spans="1:41">
      <c r="A251" s="33">
        <v>117</v>
      </c>
      <c r="B251" s="32"/>
      <c r="C251" s="35"/>
      <c r="D251" s="47"/>
      <c r="E251" s="37">
        <v>0</v>
      </c>
      <c r="F251" s="48" t="s">
        <v>45</v>
      </c>
      <c r="G251" s="39">
        <f t="shared" si="44"/>
        <v>0</v>
      </c>
      <c r="H251" s="40" t="s">
        <v>46</v>
      </c>
      <c r="I251" s="40">
        <f t="shared" si="38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</row>
    <row r="252" s="4" customFormat="1" ht="18.95" customHeight="1" spans="1:41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38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3" customFormat="1" ht="18.95" customHeight="1" spans="1:41">
      <c r="A253" s="33">
        <v>118</v>
      </c>
      <c r="B253" s="32"/>
      <c r="C253" s="35"/>
      <c r="D253" s="47"/>
      <c r="E253" s="37">
        <v>0</v>
      </c>
      <c r="F253" s="48" t="s">
        <v>45</v>
      </c>
      <c r="G253" s="39">
        <f t="shared" ref="G253:G257" si="45">E253+I253-I254</f>
        <v>0</v>
      </c>
      <c r="H253" s="40" t="s">
        <v>46</v>
      </c>
      <c r="I253" s="40">
        <f t="shared" si="38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</row>
    <row r="254" s="4" customFormat="1" ht="18.95" customHeight="1" spans="1:41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si="38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3" customFormat="1" ht="18.95" customHeight="1" spans="1:41">
      <c r="A255" s="33">
        <v>119</v>
      </c>
      <c r="B255" s="32"/>
      <c r="C255" s="35"/>
      <c r="D255" s="47"/>
      <c r="E255" s="37">
        <v>0</v>
      </c>
      <c r="F255" s="48" t="s">
        <v>45</v>
      </c>
      <c r="G255" s="39">
        <f t="shared" si="45"/>
        <v>0</v>
      </c>
      <c r="H255" s="40" t="s">
        <v>46</v>
      </c>
      <c r="I255" s="40">
        <f t="shared" si="38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</row>
    <row r="256" s="4" customFormat="1" ht="18.95" customHeight="1" spans="1:41">
      <c r="A256" s="41"/>
      <c r="B256" s="32"/>
      <c r="C256" s="42"/>
      <c r="D256" s="47"/>
      <c r="E256" s="43"/>
      <c r="F256" s="49"/>
      <c r="G256" s="45"/>
      <c r="H256" s="46" t="s">
        <v>47</v>
      </c>
      <c r="I256" s="46">
        <f t="shared" si="38"/>
        <v>0</v>
      </c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3" customFormat="1" ht="18.95" customHeight="1" spans="1:41">
      <c r="A257" s="33">
        <v>120</v>
      </c>
      <c r="B257" s="32"/>
      <c r="C257" s="35"/>
      <c r="D257" s="47"/>
      <c r="E257" s="37">
        <v>0</v>
      </c>
      <c r="F257" s="48" t="s">
        <v>45</v>
      </c>
      <c r="G257" s="39">
        <f t="shared" si="45"/>
        <v>0</v>
      </c>
      <c r="H257" s="40" t="s">
        <v>46</v>
      </c>
      <c r="I257" s="40">
        <f t="shared" si="38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>
        <v>0</v>
      </c>
    </row>
    <row r="258" s="4" customFormat="1" ht="18.95" customHeight="1" spans="1:41">
      <c r="A258" s="41"/>
      <c r="B258" s="32"/>
      <c r="C258" s="42"/>
      <c r="D258" s="47"/>
      <c r="E258" s="43"/>
      <c r="F258" s="49"/>
      <c r="G258" s="45"/>
      <c r="H258" s="46" t="s">
        <v>47</v>
      </c>
      <c r="I258" s="46">
        <f t="shared" si="38"/>
        <v>0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91" customFormat="1" ht="18.95" customHeight="1" spans="1:44">
      <c r="A259" s="33">
        <v>121</v>
      </c>
      <c r="B259" s="32"/>
      <c r="C259" s="35"/>
      <c r="D259" s="47"/>
      <c r="E259" s="37">
        <v>0</v>
      </c>
      <c r="F259" s="48" t="s">
        <v>45</v>
      </c>
      <c r="G259" s="39">
        <f t="shared" ref="G259:G263" si="46">E259+I259-I260</f>
        <v>0</v>
      </c>
      <c r="H259" s="40" t="s">
        <v>46</v>
      </c>
      <c r="I259" s="40">
        <f t="shared" si="38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32"/>
      <c r="C260" s="42"/>
      <c r="D260" s="47"/>
      <c r="E260" s="43"/>
      <c r="F260" s="49"/>
      <c r="G260" s="45"/>
      <c r="H260" s="46" t="s">
        <v>47</v>
      </c>
      <c r="I260" s="46">
        <f t="shared" si="38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91" customFormat="1" ht="18.95" customHeight="1" spans="1:44">
      <c r="A261" s="33">
        <v>122</v>
      </c>
      <c r="B261" s="32"/>
      <c r="C261" s="35"/>
      <c r="D261" s="47"/>
      <c r="E261" s="37">
        <v>0</v>
      </c>
      <c r="F261" s="48" t="s">
        <v>45</v>
      </c>
      <c r="G261" s="39">
        <f t="shared" si="46"/>
        <v>0</v>
      </c>
      <c r="H261" s="40" t="s">
        <v>46</v>
      </c>
      <c r="I261" s="40">
        <f t="shared" si="38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3"/>
      <c r="AQ261" s="3"/>
      <c r="AR261" s="3"/>
    </row>
    <row r="262" s="4" customFormat="1" ht="18.95" customHeight="1" spans="1:41">
      <c r="A262" s="41"/>
      <c r="B262" s="32"/>
      <c r="C262" s="42"/>
      <c r="D262" s="47"/>
      <c r="E262" s="43"/>
      <c r="F262" s="49"/>
      <c r="G262" s="45"/>
      <c r="H262" s="46" t="s">
        <v>47</v>
      </c>
      <c r="I262" s="46">
        <f t="shared" si="38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91" customFormat="1" ht="18.95" customHeight="1" spans="1:44">
      <c r="A263" s="33">
        <v>123</v>
      </c>
      <c r="B263" s="32"/>
      <c r="C263" s="35"/>
      <c r="D263" s="47"/>
      <c r="E263" s="37">
        <v>0</v>
      </c>
      <c r="F263" s="48" t="s">
        <v>45</v>
      </c>
      <c r="G263" s="39">
        <f t="shared" si="46"/>
        <v>0</v>
      </c>
      <c r="H263" s="40" t="s">
        <v>46</v>
      </c>
      <c r="I263" s="40">
        <f t="shared" si="38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3"/>
      <c r="AQ263" s="3"/>
      <c r="AR263" s="3"/>
    </row>
    <row r="264" s="4" customFormat="1" ht="18.95" customHeight="1" spans="1:41">
      <c r="A264" s="41"/>
      <c r="B264" s="32"/>
      <c r="C264" s="42"/>
      <c r="D264" s="47"/>
      <c r="E264" s="43"/>
      <c r="F264" s="49"/>
      <c r="G264" s="45"/>
      <c r="H264" s="46" t="s">
        <v>47</v>
      </c>
      <c r="I264" s="46">
        <f t="shared" si="38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91" customFormat="1" ht="18.95" customHeight="1" spans="1:44">
      <c r="A265" s="33">
        <v>124</v>
      </c>
      <c r="B265" s="32"/>
      <c r="C265" s="35"/>
      <c r="D265" s="47"/>
      <c r="E265" s="37">
        <v>0</v>
      </c>
      <c r="F265" s="48" t="s">
        <v>45</v>
      </c>
      <c r="G265" s="39">
        <f t="shared" ref="G265:G269" si="47">E265+I265-I266</f>
        <v>0</v>
      </c>
      <c r="H265" s="40" t="s">
        <v>46</v>
      </c>
      <c r="I265" s="40">
        <f t="shared" si="38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3"/>
      <c r="AQ265" s="3"/>
      <c r="AR265" s="3"/>
    </row>
    <row r="266" s="4" customFormat="1" ht="18.95" customHeight="1" spans="1:41">
      <c r="A266" s="41"/>
      <c r="B266" s="32"/>
      <c r="C266" s="42"/>
      <c r="D266" s="47"/>
      <c r="E266" s="43"/>
      <c r="F266" s="49"/>
      <c r="G266" s="45"/>
      <c r="H266" s="46" t="s">
        <v>47</v>
      </c>
      <c r="I266" s="46">
        <f t="shared" si="38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91" customFormat="1" ht="18.95" customHeight="1" spans="1:44">
      <c r="A267" s="33">
        <v>125</v>
      </c>
      <c r="B267" s="32"/>
      <c r="C267" s="35"/>
      <c r="D267" s="47"/>
      <c r="E267" s="37">
        <v>0</v>
      </c>
      <c r="F267" s="48" t="s">
        <v>45</v>
      </c>
      <c r="G267" s="39">
        <f t="shared" si="47"/>
        <v>0</v>
      </c>
      <c r="H267" s="40" t="s">
        <v>46</v>
      </c>
      <c r="I267" s="40">
        <f t="shared" si="38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3"/>
      <c r="AQ267" s="3"/>
      <c r="AR267" s="3"/>
    </row>
    <row r="268" s="4" customFormat="1" ht="18.95" customHeight="1" spans="1:41">
      <c r="A268" s="41"/>
      <c r="B268" s="32"/>
      <c r="C268" s="42"/>
      <c r="D268" s="47"/>
      <c r="E268" s="43"/>
      <c r="F268" s="49"/>
      <c r="G268" s="45"/>
      <c r="H268" s="46" t="s">
        <v>47</v>
      </c>
      <c r="I268" s="46">
        <f t="shared" si="38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91" customFormat="1" ht="18.95" customHeight="1" spans="1:44">
      <c r="A269" s="33">
        <v>126</v>
      </c>
      <c r="B269" s="125"/>
      <c r="C269" s="35"/>
      <c r="D269" s="47"/>
      <c r="E269" s="37">
        <v>0</v>
      </c>
      <c r="F269" s="48" t="s">
        <v>45</v>
      </c>
      <c r="G269" s="39">
        <f t="shared" si="47"/>
        <v>0</v>
      </c>
      <c r="H269" s="40" t="s">
        <v>46</v>
      </c>
      <c r="I269" s="40">
        <f t="shared" si="38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3"/>
      <c r="AQ269" s="3"/>
      <c r="AR269" s="3"/>
    </row>
    <row r="270" s="4" customFormat="1" ht="18.95" customHeight="1" spans="1:41">
      <c r="A270" s="41"/>
      <c r="B270" s="125"/>
      <c r="C270" s="42"/>
      <c r="D270" s="47"/>
      <c r="E270" s="43"/>
      <c r="F270" s="49"/>
      <c r="G270" s="45"/>
      <c r="H270" s="46" t="s">
        <v>47</v>
      </c>
      <c r="I270" s="46">
        <f t="shared" si="38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91" customFormat="1" ht="18.95" customHeight="1" spans="1:44">
      <c r="A271" s="33">
        <v>127</v>
      </c>
      <c r="B271" s="125"/>
      <c r="C271" s="35"/>
      <c r="D271" s="47"/>
      <c r="E271" s="37">
        <v>0</v>
      </c>
      <c r="F271" s="48" t="s">
        <v>45</v>
      </c>
      <c r="G271" s="39">
        <f t="shared" ref="G271:G275" si="48">E271+I271-I272</f>
        <v>0</v>
      </c>
      <c r="H271" s="40" t="s">
        <v>46</v>
      </c>
      <c r="I271" s="40">
        <f t="shared" si="38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3"/>
      <c r="AQ271" s="3"/>
      <c r="AR271" s="3"/>
    </row>
    <row r="272" s="4" customFormat="1" ht="18.95" customHeight="1" spans="1:41">
      <c r="A272" s="41"/>
      <c r="B272" s="125"/>
      <c r="C272" s="42"/>
      <c r="D272" s="47"/>
      <c r="E272" s="43"/>
      <c r="F272" s="49"/>
      <c r="G272" s="45"/>
      <c r="H272" s="46" t="s">
        <v>47</v>
      </c>
      <c r="I272" s="46">
        <f t="shared" si="38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91" customFormat="1" ht="18.95" customHeight="1" spans="1:44">
      <c r="A273" s="33">
        <v>128</v>
      </c>
      <c r="B273" s="125"/>
      <c r="C273" s="35"/>
      <c r="D273" s="47"/>
      <c r="E273" s="37">
        <v>0</v>
      </c>
      <c r="F273" s="48" t="s">
        <v>45</v>
      </c>
      <c r="G273" s="39">
        <f t="shared" si="48"/>
        <v>0</v>
      </c>
      <c r="H273" s="40" t="s">
        <v>46</v>
      </c>
      <c r="I273" s="40">
        <f t="shared" si="38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3"/>
      <c r="AQ273" s="3"/>
      <c r="AR273" s="3"/>
    </row>
    <row r="274" s="4" customFormat="1" ht="18.95" customHeight="1" spans="1:41">
      <c r="A274" s="41"/>
      <c r="B274" s="125"/>
      <c r="C274" s="42"/>
      <c r="D274" s="47"/>
      <c r="E274" s="43"/>
      <c r="F274" s="49"/>
      <c r="G274" s="45"/>
      <c r="H274" s="46" t="s">
        <v>47</v>
      </c>
      <c r="I274" s="46">
        <f t="shared" si="38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91" customFormat="1" ht="18.95" customHeight="1" spans="1:44">
      <c r="A275" s="33">
        <v>129</v>
      </c>
      <c r="B275" s="125"/>
      <c r="C275" s="35"/>
      <c r="D275" s="47"/>
      <c r="E275" s="37">
        <v>0</v>
      </c>
      <c r="F275" s="48" t="s">
        <v>45</v>
      </c>
      <c r="G275" s="39">
        <f t="shared" si="48"/>
        <v>0</v>
      </c>
      <c r="H275" s="40" t="s">
        <v>46</v>
      </c>
      <c r="I275" s="40">
        <f t="shared" ref="I275:I338" si="49">SUM(J275:AO275)</f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3"/>
      <c r="AQ275" s="3"/>
      <c r="AR275" s="3"/>
    </row>
    <row r="276" s="4" customFormat="1" ht="18.95" customHeight="1" spans="1:41">
      <c r="A276" s="41"/>
      <c r="B276" s="125"/>
      <c r="C276" s="42"/>
      <c r="D276" s="47"/>
      <c r="E276" s="43"/>
      <c r="F276" s="49"/>
      <c r="G276" s="45"/>
      <c r="H276" s="46" t="s">
        <v>47</v>
      </c>
      <c r="I276" s="46">
        <f t="shared" si="49"/>
        <v>0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91" customFormat="1" ht="18.95" customHeight="1" spans="1:44">
      <c r="A277" s="33">
        <v>130</v>
      </c>
      <c r="B277" s="32"/>
      <c r="C277" s="35"/>
      <c r="D277" s="47"/>
      <c r="E277" s="37">
        <v>0</v>
      </c>
      <c r="F277" s="48" t="s">
        <v>45</v>
      </c>
      <c r="G277" s="39">
        <f t="shared" ref="G277:G281" si="50">E277+I277-I278</f>
        <v>0</v>
      </c>
      <c r="H277" s="40" t="s">
        <v>46</v>
      </c>
      <c r="I277" s="40">
        <f t="shared" si="49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3"/>
      <c r="AQ277" s="3"/>
      <c r="AR277" s="3"/>
    </row>
    <row r="278" s="4" customFormat="1" ht="18.95" customHeight="1" spans="1:41">
      <c r="A278" s="41"/>
      <c r="B278" s="32"/>
      <c r="C278" s="42"/>
      <c r="D278" s="47"/>
      <c r="E278" s="43"/>
      <c r="F278" s="49"/>
      <c r="G278" s="45"/>
      <c r="H278" s="46" t="s">
        <v>47</v>
      </c>
      <c r="I278" s="46">
        <f t="shared" si="49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3" customFormat="1" ht="18.95" customHeight="1" spans="1:41">
      <c r="A279" s="33">
        <v>131</v>
      </c>
      <c r="B279" s="32"/>
      <c r="C279" s="35"/>
      <c r="D279" s="47"/>
      <c r="E279" s="37">
        <v>0</v>
      </c>
      <c r="F279" s="48" t="s">
        <v>45</v>
      </c>
      <c r="G279" s="39">
        <f t="shared" si="50"/>
        <v>0</v>
      </c>
      <c r="H279" s="40" t="s">
        <v>46</v>
      </c>
      <c r="I279" s="40">
        <f t="shared" si="49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</row>
    <row r="280" s="4" customFormat="1" ht="18.95" customHeight="1" spans="1:41">
      <c r="A280" s="41"/>
      <c r="B280" s="32"/>
      <c r="C280" s="42"/>
      <c r="D280" s="47"/>
      <c r="E280" s="43"/>
      <c r="F280" s="49"/>
      <c r="G280" s="45"/>
      <c r="H280" s="46" t="s">
        <v>47</v>
      </c>
      <c r="I280" s="46">
        <f t="shared" si="49"/>
        <v>0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3" customFormat="1" ht="18.95" customHeight="1" spans="1:41">
      <c r="A281" s="33">
        <v>132</v>
      </c>
      <c r="B281" s="32"/>
      <c r="C281" s="35"/>
      <c r="D281" s="47"/>
      <c r="E281" s="37">
        <v>0</v>
      </c>
      <c r="F281" s="48" t="s">
        <v>45</v>
      </c>
      <c r="G281" s="39">
        <f t="shared" si="50"/>
        <v>0</v>
      </c>
      <c r="H281" s="40" t="s">
        <v>46</v>
      </c>
      <c r="I281" s="40">
        <f t="shared" si="49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</row>
    <row r="282" s="4" customFormat="1" ht="18.95" customHeight="1" spans="1:41">
      <c r="A282" s="41"/>
      <c r="B282" s="32"/>
      <c r="C282" s="42"/>
      <c r="D282" s="47"/>
      <c r="E282" s="43"/>
      <c r="F282" s="49"/>
      <c r="G282" s="45"/>
      <c r="H282" s="46" t="s">
        <v>47</v>
      </c>
      <c r="I282" s="46">
        <f t="shared" si="49"/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3" customFormat="1" ht="18.95" customHeight="1" spans="1:41">
      <c r="A283" s="33">
        <v>133</v>
      </c>
      <c r="B283" s="32"/>
      <c r="C283" s="35"/>
      <c r="D283" s="47"/>
      <c r="E283" s="37">
        <v>0</v>
      </c>
      <c r="F283" s="48" t="s">
        <v>45</v>
      </c>
      <c r="G283" s="39">
        <f t="shared" ref="G283:G287" si="51">E283+I283-I284</f>
        <v>0</v>
      </c>
      <c r="H283" s="40" t="s">
        <v>46</v>
      </c>
      <c r="I283" s="40">
        <f t="shared" si="49"/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</row>
    <row r="284" s="4" customFormat="1" ht="18.95" customHeight="1" spans="1:41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si="49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3" customFormat="1" ht="18.95" customHeight="1" spans="1:41">
      <c r="A285" s="33">
        <v>134</v>
      </c>
      <c r="B285" s="32"/>
      <c r="C285" s="35"/>
      <c r="D285" s="47"/>
      <c r="E285" s="37">
        <v>0</v>
      </c>
      <c r="F285" s="48" t="s">
        <v>45</v>
      </c>
      <c r="G285" s="39">
        <f t="shared" si="51"/>
        <v>0</v>
      </c>
      <c r="H285" s="40" t="s">
        <v>46</v>
      </c>
      <c r="I285" s="40">
        <f t="shared" si="49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</row>
    <row r="286" s="4" customFormat="1" ht="18.95" customHeight="1" spans="1:41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si="49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3" customFormat="1" ht="18.95" customHeight="1" spans="1:41">
      <c r="A287" s="33">
        <v>135</v>
      </c>
      <c r="B287" s="32"/>
      <c r="C287" s="35"/>
      <c r="D287" s="47"/>
      <c r="E287" s="37">
        <v>0</v>
      </c>
      <c r="F287" s="48" t="s">
        <v>45</v>
      </c>
      <c r="G287" s="39">
        <f t="shared" si="51"/>
        <v>0</v>
      </c>
      <c r="H287" s="40" t="s">
        <v>46</v>
      </c>
      <c r="I287" s="40">
        <f t="shared" si="49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>
        <v>0</v>
      </c>
    </row>
    <row r="288" s="4" customFormat="1" ht="18.95" customHeight="1" spans="1:41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49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91" customFormat="1" ht="18.95" customHeight="1" spans="1:44">
      <c r="A289" s="33">
        <v>136</v>
      </c>
      <c r="B289" s="32"/>
      <c r="C289" s="35"/>
      <c r="D289" s="47"/>
      <c r="E289" s="37"/>
      <c r="F289" s="48" t="s">
        <v>45</v>
      </c>
      <c r="G289" s="39">
        <f t="shared" ref="G289:G293" si="52">E289+I289-I290</f>
        <v>0</v>
      </c>
      <c r="H289" s="40" t="s">
        <v>46</v>
      </c>
      <c r="I289" s="40">
        <f t="shared" si="49"/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3"/>
      <c r="AQ289" s="3"/>
      <c r="AR289" s="3"/>
    </row>
    <row r="290" s="4" customFormat="1" ht="18.95" customHeight="1" spans="1:41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49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91" customFormat="1" ht="18.95" customHeight="1" spans="1:44">
      <c r="A291" s="33">
        <v>137</v>
      </c>
      <c r="B291" s="32"/>
      <c r="C291" s="35"/>
      <c r="D291" s="47"/>
      <c r="E291" s="37"/>
      <c r="F291" s="48" t="s">
        <v>45</v>
      </c>
      <c r="G291" s="39">
        <f t="shared" si="52"/>
        <v>0</v>
      </c>
      <c r="H291" s="40" t="s">
        <v>46</v>
      </c>
      <c r="I291" s="40">
        <f t="shared" si="49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3"/>
      <c r="AQ291" s="3"/>
      <c r="AR291" s="3"/>
    </row>
    <row r="292" s="4" customFormat="1" ht="18.95" customHeight="1" spans="1:41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49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91" customFormat="1" ht="18.95" customHeight="1" spans="1:44">
      <c r="A293" s="33">
        <v>138</v>
      </c>
      <c r="B293" s="32"/>
      <c r="C293" s="35"/>
      <c r="D293" s="47"/>
      <c r="E293" s="37"/>
      <c r="F293" s="48" t="s">
        <v>45</v>
      </c>
      <c r="G293" s="39">
        <f t="shared" si="52"/>
        <v>0</v>
      </c>
      <c r="H293" s="40" t="s">
        <v>46</v>
      </c>
      <c r="I293" s="40">
        <f t="shared" si="49"/>
        <v>0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3"/>
      <c r="AQ293" s="3"/>
      <c r="AR293" s="3"/>
    </row>
    <row r="294" s="4" customFormat="1" ht="18.95" customHeight="1" spans="1:41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si="49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139</v>
      </c>
      <c r="B295" s="32"/>
      <c r="C295" s="35"/>
      <c r="D295" s="47"/>
      <c r="E295" s="37"/>
      <c r="F295" s="48" t="s">
        <v>45</v>
      </c>
      <c r="G295" s="39">
        <f t="shared" ref="G295:G299" si="53">E295+I295-I296</f>
        <v>0</v>
      </c>
      <c r="H295" s="40" t="s">
        <v>46</v>
      </c>
      <c r="I295" s="40">
        <f t="shared" si="49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49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140</v>
      </c>
      <c r="B297" s="32"/>
      <c r="C297" s="35"/>
      <c r="D297" s="47"/>
      <c r="E297" s="37"/>
      <c r="F297" s="48" t="s">
        <v>45</v>
      </c>
      <c r="G297" s="39">
        <f t="shared" si="53"/>
        <v>0</v>
      </c>
      <c r="H297" s="40" t="s">
        <v>46</v>
      </c>
      <c r="I297" s="40">
        <f t="shared" si="49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49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141</v>
      </c>
      <c r="B299" s="32"/>
      <c r="C299" s="35"/>
      <c r="D299" s="47"/>
      <c r="E299" s="37"/>
      <c r="F299" s="48" t="s">
        <v>45</v>
      </c>
      <c r="G299" s="39">
        <f t="shared" si="53"/>
        <v>0</v>
      </c>
      <c r="H299" s="40" t="s">
        <v>46</v>
      </c>
      <c r="I299" s="40">
        <f t="shared" si="49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49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142</v>
      </c>
      <c r="B301" s="32"/>
      <c r="C301" s="35"/>
      <c r="D301" s="47"/>
      <c r="E301" s="37"/>
      <c r="F301" s="48" t="s">
        <v>45</v>
      </c>
      <c r="G301" s="39">
        <f t="shared" ref="G301:G305" si="54">E301+I301-I302</f>
        <v>0</v>
      </c>
      <c r="H301" s="40" t="s">
        <v>46</v>
      </c>
      <c r="I301" s="40">
        <f t="shared" si="49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49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91" customFormat="1" ht="18.95" customHeight="1" spans="1:44">
      <c r="A303" s="33">
        <v>143</v>
      </c>
      <c r="B303" s="32"/>
      <c r="C303" s="35"/>
      <c r="D303" s="47"/>
      <c r="E303" s="37"/>
      <c r="F303" s="48" t="s">
        <v>45</v>
      </c>
      <c r="G303" s="39">
        <f t="shared" si="54"/>
        <v>0</v>
      </c>
      <c r="H303" s="40" t="s">
        <v>46</v>
      </c>
      <c r="I303" s="40">
        <f t="shared" si="49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3"/>
      <c r="AQ303" s="3"/>
      <c r="AR303" s="3"/>
    </row>
    <row r="304" s="4" customFormat="1" ht="18.95" customHeight="1" spans="1:41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49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91" customFormat="1" ht="18.95" customHeight="1" spans="1:44">
      <c r="A305" s="33">
        <v>144</v>
      </c>
      <c r="B305" s="32"/>
      <c r="C305" s="35"/>
      <c r="D305" s="47"/>
      <c r="E305" s="37"/>
      <c r="F305" s="48" t="s">
        <v>45</v>
      </c>
      <c r="G305" s="39">
        <f t="shared" si="54"/>
        <v>0</v>
      </c>
      <c r="H305" s="40" t="s">
        <v>46</v>
      </c>
      <c r="I305" s="40">
        <f t="shared" si="49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3"/>
      <c r="AQ305" s="3"/>
      <c r="AR305" s="3"/>
    </row>
    <row r="306" s="4" customFormat="1" ht="18.95" customHeight="1" spans="1:41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si="49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91" customFormat="1" ht="18.95" customHeight="1" spans="1:44">
      <c r="A307" s="33">
        <v>145</v>
      </c>
      <c r="B307" s="32"/>
      <c r="C307" s="35"/>
      <c r="D307" s="47"/>
      <c r="E307" s="37"/>
      <c r="F307" s="48" t="s">
        <v>45</v>
      </c>
      <c r="G307" s="39">
        <f t="shared" ref="G307:G311" si="55">E307+I307-I308</f>
        <v>0</v>
      </c>
      <c r="H307" s="40" t="s">
        <v>46</v>
      </c>
      <c r="I307" s="40">
        <f t="shared" si="49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3"/>
      <c r="AQ307" s="3"/>
      <c r="AR307" s="3"/>
    </row>
    <row r="308" s="4" customFormat="1" ht="18.95" customHeight="1" spans="1:41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49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3" customFormat="1" ht="18.95" customHeight="1" spans="1:41">
      <c r="A309" s="33">
        <v>146</v>
      </c>
      <c r="B309" s="32"/>
      <c r="C309" s="35"/>
      <c r="D309" s="47"/>
      <c r="E309" s="37"/>
      <c r="F309" s="48" t="s">
        <v>45</v>
      </c>
      <c r="G309" s="39">
        <f t="shared" si="55"/>
        <v>0</v>
      </c>
      <c r="H309" s="40" t="s">
        <v>46</v>
      </c>
      <c r="I309" s="40">
        <f t="shared" si="49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49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3" customFormat="1" ht="18.95" customHeight="1" spans="1:41">
      <c r="A311" s="33">
        <v>147</v>
      </c>
      <c r="B311" s="32"/>
      <c r="C311" s="35"/>
      <c r="D311" s="47"/>
      <c r="E311" s="37"/>
      <c r="F311" s="48" t="s">
        <v>45</v>
      </c>
      <c r="G311" s="39">
        <f t="shared" si="55"/>
        <v>0</v>
      </c>
      <c r="H311" s="40" t="s">
        <v>46</v>
      </c>
      <c r="I311" s="40">
        <f t="shared" si="49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</row>
    <row r="312" s="4" customFormat="1" ht="18.95" customHeight="1" spans="1:41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49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3" customFormat="1" ht="18.95" customHeight="1" spans="1:41">
      <c r="A313" s="33">
        <v>148</v>
      </c>
      <c r="B313" s="32"/>
      <c r="C313" s="35"/>
      <c r="D313" s="47"/>
      <c r="E313" s="37"/>
      <c r="F313" s="48" t="s">
        <v>45</v>
      </c>
      <c r="G313" s="39">
        <f t="shared" ref="G313:G317" si="56">E313+I313-I314</f>
        <v>0</v>
      </c>
      <c r="H313" s="40" t="s">
        <v>46</v>
      </c>
      <c r="I313" s="40">
        <f t="shared" si="49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</row>
    <row r="314" s="4" customFormat="1" ht="18.95" customHeight="1" spans="1:41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49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3" customFormat="1" ht="18.95" customHeight="1" spans="1:41">
      <c r="A315" s="33">
        <v>149</v>
      </c>
      <c r="B315" s="32"/>
      <c r="C315" s="35"/>
      <c r="D315" s="47"/>
      <c r="E315" s="37"/>
      <c r="F315" s="48" t="s">
        <v>45</v>
      </c>
      <c r="G315" s="39">
        <f t="shared" si="56"/>
        <v>0</v>
      </c>
      <c r="H315" s="40" t="s">
        <v>46</v>
      </c>
      <c r="I315" s="40">
        <f t="shared" si="49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49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3" customFormat="1" ht="18.95" customHeight="1" spans="1:41">
      <c r="A317" s="33">
        <v>150</v>
      </c>
      <c r="B317" s="32"/>
      <c r="C317" s="35"/>
      <c r="D317" s="47"/>
      <c r="E317" s="37"/>
      <c r="F317" s="48" t="s">
        <v>45</v>
      </c>
      <c r="G317" s="39">
        <f t="shared" si="56"/>
        <v>0</v>
      </c>
      <c r="H317" s="40" t="s">
        <v>46</v>
      </c>
      <c r="I317" s="40">
        <f t="shared" si="49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>
        <v>0</v>
      </c>
    </row>
    <row r="318" s="4" customFormat="1" ht="18.95" customHeight="1" spans="1:41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49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91" customFormat="1" ht="18.95" customHeight="1" spans="1:44">
      <c r="A319" s="33">
        <v>151</v>
      </c>
      <c r="B319" s="32"/>
      <c r="C319" s="35"/>
      <c r="D319" s="47"/>
      <c r="E319" s="37"/>
      <c r="F319" s="48" t="s">
        <v>45</v>
      </c>
      <c r="G319" s="39">
        <f t="shared" ref="G319:G323" si="57">E319+I319-I320</f>
        <v>0</v>
      </c>
      <c r="H319" s="40" t="s">
        <v>46</v>
      </c>
      <c r="I319" s="40">
        <f t="shared" si="49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3"/>
      <c r="AQ319" s="3"/>
      <c r="AR319" s="3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49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91" customFormat="1" ht="18.95" customHeight="1" spans="1:44">
      <c r="A321" s="33">
        <v>152</v>
      </c>
      <c r="B321" s="32"/>
      <c r="C321" s="35"/>
      <c r="D321" s="47"/>
      <c r="E321" s="37"/>
      <c r="F321" s="48" t="s">
        <v>45</v>
      </c>
      <c r="G321" s="39">
        <f t="shared" si="57"/>
        <v>0</v>
      </c>
      <c r="H321" s="40" t="s">
        <v>46</v>
      </c>
      <c r="I321" s="40">
        <f t="shared" si="49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3"/>
      <c r="AQ321" s="3"/>
      <c r="AR321" s="3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49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91" customFormat="1" ht="18.95" customHeight="1" spans="1:44">
      <c r="A323" s="33">
        <v>153</v>
      </c>
      <c r="B323" s="32"/>
      <c r="C323" s="35"/>
      <c r="D323" s="47"/>
      <c r="E323" s="37"/>
      <c r="F323" s="48" t="s">
        <v>45</v>
      </c>
      <c r="G323" s="39">
        <f t="shared" si="57"/>
        <v>0</v>
      </c>
      <c r="H323" s="40" t="s">
        <v>46</v>
      </c>
      <c r="I323" s="40">
        <f t="shared" si="49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3"/>
      <c r="AQ323" s="3"/>
      <c r="AR323" s="3"/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49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154</v>
      </c>
      <c r="B325" s="32"/>
      <c r="C325" s="35"/>
      <c r="D325" s="47"/>
      <c r="E325" s="37"/>
      <c r="F325" s="48" t="s">
        <v>45</v>
      </c>
      <c r="G325" s="39">
        <f t="shared" ref="G325:G329" si="58">E325+I325-I326</f>
        <v>0</v>
      </c>
      <c r="H325" s="40" t="s">
        <v>46</v>
      </c>
      <c r="I325" s="40">
        <f t="shared" si="49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49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155</v>
      </c>
      <c r="B327" s="32"/>
      <c r="C327" s="35"/>
      <c r="D327" s="47"/>
      <c r="E327" s="37"/>
      <c r="F327" s="48" t="s">
        <v>45</v>
      </c>
      <c r="G327" s="39">
        <f t="shared" si="58"/>
        <v>0</v>
      </c>
      <c r="H327" s="40" t="s">
        <v>46</v>
      </c>
      <c r="I327" s="40">
        <f t="shared" si="49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49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156</v>
      </c>
      <c r="B329" s="32"/>
      <c r="C329" s="35"/>
      <c r="D329" s="47"/>
      <c r="E329" s="37"/>
      <c r="F329" s="48" t="s">
        <v>45</v>
      </c>
      <c r="G329" s="39">
        <f t="shared" si="58"/>
        <v>0</v>
      </c>
      <c r="H329" s="40" t="s">
        <v>46</v>
      </c>
      <c r="I329" s="40">
        <f t="shared" si="49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49"/>
        <v>0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157</v>
      </c>
      <c r="B331" s="32"/>
      <c r="C331" s="35"/>
      <c r="D331" s="47"/>
      <c r="E331" s="37"/>
      <c r="F331" s="48" t="s">
        <v>45</v>
      </c>
      <c r="G331" s="39">
        <f t="shared" ref="G331:G335" si="59">E331+I331-I332</f>
        <v>0</v>
      </c>
      <c r="H331" s="40" t="s">
        <v>46</v>
      </c>
      <c r="I331" s="40">
        <f t="shared" si="49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49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91" customFormat="1" ht="18.95" customHeight="1" spans="1:44">
      <c r="A333" s="33">
        <v>158</v>
      </c>
      <c r="B333" s="32"/>
      <c r="C333" s="35"/>
      <c r="D333" s="47"/>
      <c r="E333" s="37"/>
      <c r="F333" s="48" t="s">
        <v>45</v>
      </c>
      <c r="G333" s="39">
        <f t="shared" si="59"/>
        <v>0</v>
      </c>
      <c r="H333" s="40" t="s">
        <v>46</v>
      </c>
      <c r="I333" s="40">
        <f t="shared" si="49"/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3"/>
      <c r="AQ333" s="3"/>
      <c r="AR333" s="3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49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91" customFormat="1" ht="18.95" customHeight="1" spans="1:44">
      <c r="A335" s="33">
        <v>159</v>
      </c>
      <c r="B335" s="32"/>
      <c r="C335" s="35"/>
      <c r="D335" s="47"/>
      <c r="E335" s="37"/>
      <c r="F335" s="48" t="s">
        <v>45</v>
      </c>
      <c r="G335" s="39">
        <f t="shared" si="59"/>
        <v>0</v>
      </c>
      <c r="H335" s="40" t="s">
        <v>46</v>
      </c>
      <c r="I335" s="40">
        <f t="shared" si="49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3"/>
      <c r="AQ335" s="3"/>
      <c r="AR335" s="3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49"/>
        <v>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91" customFormat="1" ht="18.95" customHeight="1" spans="1:44">
      <c r="A337" s="33">
        <v>160</v>
      </c>
      <c r="B337" s="32"/>
      <c r="C337" s="35"/>
      <c r="D337" s="47"/>
      <c r="E337" s="37"/>
      <c r="F337" s="48" t="s">
        <v>45</v>
      </c>
      <c r="G337" s="39">
        <f t="shared" ref="G337:G341" si="60">E337+I337-I338</f>
        <v>0</v>
      </c>
      <c r="H337" s="40" t="s">
        <v>46</v>
      </c>
      <c r="I337" s="40">
        <f t="shared" si="49"/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3"/>
      <c r="AQ337" s="3"/>
      <c r="AR337" s="3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49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3" customFormat="1" ht="18.95" customHeight="1" spans="1:41">
      <c r="A339" s="33">
        <v>161</v>
      </c>
      <c r="B339" s="32"/>
      <c r="C339" s="35"/>
      <c r="D339" s="47"/>
      <c r="E339" s="37"/>
      <c r="F339" s="48" t="s">
        <v>45</v>
      </c>
      <c r="G339" s="39">
        <f t="shared" si="60"/>
        <v>0</v>
      </c>
      <c r="H339" s="40" t="s">
        <v>46</v>
      </c>
      <c r="I339" s="40">
        <f t="shared" ref="I339:I352" si="61">SUM(J339:AO339)</f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61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3" customFormat="1" ht="18.95" customHeight="1" spans="1:41">
      <c r="A341" s="33">
        <v>162</v>
      </c>
      <c r="B341" s="32"/>
      <c r="C341" s="35"/>
      <c r="D341" s="47"/>
      <c r="E341" s="37"/>
      <c r="F341" s="48" t="s">
        <v>45</v>
      </c>
      <c r="G341" s="39">
        <f t="shared" si="60"/>
        <v>0</v>
      </c>
      <c r="H341" s="40" t="s">
        <v>46</v>
      </c>
      <c r="I341" s="40">
        <f t="shared" si="61"/>
        <v>0</v>
      </c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</row>
    <row r="342" s="4" customFormat="1" ht="18.95" customHeight="1" spans="1:41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61"/>
        <v>0</v>
      </c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</row>
    <row r="343" s="3" customFormat="1" ht="18.95" customHeight="1" spans="1:41">
      <c r="A343" s="33">
        <v>163</v>
      </c>
      <c r="B343" s="32"/>
      <c r="C343" s="35"/>
      <c r="D343" s="47"/>
      <c r="E343" s="37"/>
      <c r="F343" s="48" t="s">
        <v>45</v>
      </c>
      <c r="G343" s="39">
        <f t="shared" ref="G343:G347" si="62">E343+I343-I344</f>
        <v>0</v>
      </c>
      <c r="H343" s="40" t="s">
        <v>46</v>
      </c>
      <c r="I343" s="40">
        <f t="shared" si="61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</row>
    <row r="344" s="4" customFormat="1" ht="18.95" customHeight="1" spans="1:41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61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3" customFormat="1" ht="18.95" customHeight="1" spans="1:41">
      <c r="A345" s="33">
        <v>164</v>
      </c>
      <c r="B345" s="32"/>
      <c r="C345" s="35"/>
      <c r="D345" s="47"/>
      <c r="E345" s="37"/>
      <c r="F345" s="48" t="s">
        <v>45</v>
      </c>
      <c r="G345" s="39">
        <f t="shared" si="62"/>
        <v>0</v>
      </c>
      <c r="H345" s="40" t="s">
        <v>46</v>
      </c>
      <c r="I345" s="40">
        <f t="shared" si="61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</row>
    <row r="346" s="4" customFormat="1" ht="18.95" customHeight="1" spans="1:41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61"/>
        <v>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  <row r="347" s="3" customFormat="1" ht="18.95" customHeight="1" spans="1:41">
      <c r="A347" s="33">
        <v>165</v>
      </c>
      <c r="B347" s="32"/>
      <c r="C347" s="35"/>
      <c r="D347" s="47"/>
      <c r="E347" s="37"/>
      <c r="F347" s="48" t="s">
        <v>45</v>
      </c>
      <c r="G347" s="39">
        <f t="shared" si="62"/>
        <v>0</v>
      </c>
      <c r="H347" s="40" t="s">
        <v>46</v>
      </c>
      <c r="I347" s="40">
        <f t="shared" si="61"/>
        <v>0</v>
      </c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>
        <v>0</v>
      </c>
    </row>
    <row r="348" s="4" customFormat="1" ht="18.95" customHeight="1" spans="1:41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61"/>
        <v>0</v>
      </c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</row>
    <row r="349" s="91" customFormat="1" ht="18.95" customHeight="1" spans="1:44">
      <c r="A349" s="33">
        <v>166</v>
      </c>
      <c r="B349" s="32"/>
      <c r="C349" s="35"/>
      <c r="D349" s="47"/>
      <c r="E349" s="37"/>
      <c r="F349" s="48" t="s">
        <v>45</v>
      </c>
      <c r="G349" s="39">
        <f>E349+I349-I350</f>
        <v>0</v>
      </c>
      <c r="H349" s="40" t="s">
        <v>46</v>
      </c>
      <c r="I349" s="40">
        <f t="shared" si="61"/>
        <v>0</v>
      </c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3"/>
      <c r="AQ349" s="3"/>
      <c r="AR349" s="3"/>
    </row>
    <row r="350" s="4" customFormat="1" ht="18.95" customHeight="1" spans="1:41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61"/>
        <v>0</v>
      </c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</row>
    <row r="351" s="91" customFormat="1" ht="18.95" customHeight="1" spans="1:44">
      <c r="A351" s="33">
        <v>167</v>
      </c>
      <c r="B351" s="32"/>
      <c r="C351" s="35"/>
      <c r="D351" s="47"/>
      <c r="E351" s="37"/>
      <c r="F351" s="48" t="s">
        <v>45</v>
      </c>
      <c r="G351" s="39">
        <f>E351+I351-I352</f>
        <v>0</v>
      </c>
      <c r="H351" s="40" t="s">
        <v>46</v>
      </c>
      <c r="I351" s="40">
        <f t="shared" si="61"/>
        <v>0</v>
      </c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3"/>
      <c r="AQ351" s="3"/>
      <c r="AR351" s="3"/>
    </row>
    <row r="352" s="4" customFormat="1" ht="18.95" customHeight="1" spans="1:41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61"/>
        <v>0</v>
      </c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</row>
  </sheetData>
  <autoFilter ref="A4:AN352">
    <extLst/>
  </autoFilter>
  <mergeCells count="1224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</mergeCells>
  <conditionalFormatting sqref="G5:G12">
    <cfRule type="cellIs" dxfId="0" priority="30" operator="greaterThan">
      <formula>#REF!</formula>
    </cfRule>
  </conditionalFormatting>
  <conditionalFormatting sqref="G13:G34">
    <cfRule type="cellIs" dxfId="0" priority="29" operator="greaterThan">
      <formula>#REF!</formula>
    </cfRule>
  </conditionalFormatting>
  <conditionalFormatting sqref="G35:G42">
    <cfRule type="cellIs" dxfId="0" priority="28" operator="greaterThan">
      <formula>#REF!</formula>
    </cfRule>
  </conditionalFormatting>
  <conditionalFormatting sqref="G45:G46">
    <cfRule type="cellIs" dxfId="0" priority="4" operator="greaterThan">
      <formula>#REF!</formula>
    </cfRule>
  </conditionalFormatting>
  <conditionalFormatting sqref="G47:G48">
    <cfRule type="cellIs" dxfId="0" priority="1" operator="greaterThan">
      <formula>#REF!</formula>
    </cfRule>
  </conditionalFormatting>
  <conditionalFormatting sqref="G49:G50">
    <cfRule type="cellIs" dxfId="0" priority="2" operator="greaterThan">
      <formula>#REF!</formula>
    </cfRule>
  </conditionalFormatting>
  <conditionalFormatting sqref="G51:G52">
    <cfRule type="cellIs" dxfId="0" priority="3" operator="greaterThan">
      <formula>#REF!</formula>
    </cfRule>
  </conditionalFormatting>
  <conditionalFormatting sqref="G73:G80">
    <cfRule type="cellIs" dxfId="0" priority="26" operator="greaterThan">
      <formula>#REF!</formula>
    </cfRule>
  </conditionalFormatting>
  <conditionalFormatting sqref="G81:G102">
    <cfRule type="cellIs" dxfId="0" priority="25" operator="greaterThan">
      <formula>#REF!</formula>
    </cfRule>
  </conditionalFormatting>
  <conditionalFormatting sqref="G103:G110">
    <cfRule type="cellIs" dxfId="0" priority="24" operator="greaterThan">
      <formula>#REF!</formula>
    </cfRule>
  </conditionalFormatting>
  <conditionalFormatting sqref="G115:G116">
    <cfRule type="cellIs" dxfId="0" priority="6" operator="greaterThan">
      <formula>#REF!</formula>
    </cfRule>
  </conditionalFormatting>
  <conditionalFormatting sqref="G121:G122">
    <cfRule type="cellIs" dxfId="0" priority="7" operator="greaterThan">
      <formula>#REF!</formula>
    </cfRule>
  </conditionalFormatting>
  <conditionalFormatting sqref="G127:G128">
    <cfRule type="cellIs" dxfId="0" priority="5" operator="greaterThan">
      <formula>#REF!</formula>
    </cfRule>
  </conditionalFormatting>
  <conditionalFormatting sqref="G139:G146">
    <cfRule type="cellIs" dxfId="0" priority="22" operator="greaterThan">
      <formula>#REF!</formula>
    </cfRule>
  </conditionalFormatting>
  <conditionalFormatting sqref="G147:G168">
    <cfRule type="cellIs" dxfId="0" priority="21" operator="greaterThan">
      <formula>#REF!</formula>
    </cfRule>
  </conditionalFormatting>
  <conditionalFormatting sqref="G169:G176">
    <cfRule type="cellIs" dxfId="0" priority="20" operator="greaterThan">
      <formula>#REF!</formula>
    </cfRule>
  </conditionalFormatting>
  <conditionalFormatting sqref="G177:G198">
    <cfRule type="cellIs" dxfId="0" priority="19" operator="greaterThan">
      <formula>#REF!</formula>
    </cfRule>
  </conditionalFormatting>
  <conditionalFormatting sqref="G199:G206">
    <cfRule type="cellIs" dxfId="0" priority="18" operator="greaterThan">
      <formula>#REF!</formula>
    </cfRule>
  </conditionalFormatting>
  <conditionalFormatting sqref="G207:G228">
    <cfRule type="cellIs" dxfId="0" priority="17" operator="greaterThan">
      <formula>#REF!</formula>
    </cfRule>
  </conditionalFormatting>
  <conditionalFormatting sqref="G229:G236">
    <cfRule type="cellIs" dxfId="0" priority="16" operator="greaterThan">
      <formula>#REF!</formula>
    </cfRule>
  </conditionalFormatting>
  <conditionalFormatting sqref="G237:G258">
    <cfRule type="cellIs" dxfId="0" priority="15" operator="greaterThan">
      <formula>#REF!</formula>
    </cfRule>
  </conditionalFormatting>
  <conditionalFormatting sqref="G259:G266">
    <cfRule type="cellIs" dxfId="0" priority="14" operator="greaterThan">
      <formula>#REF!</formula>
    </cfRule>
  </conditionalFormatting>
  <conditionalFormatting sqref="G267:G288">
    <cfRule type="cellIs" dxfId="0" priority="13" operator="greaterThan">
      <formula>#REF!</formula>
    </cfRule>
  </conditionalFormatting>
  <conditionalFormatting sqref="G289:G296">
    <cfRule type="cellIs" dxfId="0" priority="12" operator="greaterThan">
      <formula>#REF!</formula>
    </cfRule>
  </conditionalFormatting>
  <conditionalFormatting sqref="G297:G318">
    <cfRule type="cellIs" dxfId="0" priority="11" operator="greaterThan">
      <formula>#REF!</formula>
    </cfRule>
  </conditionalFormatting>
  <conditionalFormatting sqref="G319:G326">
    <cfRule type="cellIs" dxfId="0" priority="10" operator="greaterThan">
      <formula>#REF!</formula>
    </cfRule>
  </conditionalFormatting>
  <conditionalFormatting sqref="G327:G348">
    <cfRule type="cellIs" dxfId="0" priority="9" operator="greaterThan">
      <formula>#REF!</formula>
    </cfRule>
  </conditionalFormatting>
  <conditionalFormatting sqref="G349:G352">
    <cfRule type="cellIs" dxfId="0" priority="8" operator="greaterThan">
      <formula>#REF!</formula>
    </cfRule>
  </conditionalFormatting>
  <conditionalFormatting sqref="G43:G44 G53:G72">
    <cfRule type="cellIs" dxfId="0" priority="27" operator="greaterThan">
      <formula>#REF!</formula>
    </cfRule>
  </conditionalFormatting>
  <conditionalFormatting sqref="G111:G114 G117:G120 G123:G126 G129:G138">
    <cfRule type="cellIs" dxfId="0" priority="23" operator="greaterThan">
      <formula>#REF!</formula>
    </cfRule>
  </conditionalFormatting>
  <hyperlinks>
    <hyperlink ref="A1:I1" location="总汇!A1" display="自攻插销螺套配套工具库存明细"/>
  </hyperlink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80"/>
  <sheetViews>
    <sheetView workbookViewId="0">
      <pane xSplit="10" ySplit="4" topLeftCell="AB119" activePane="bottomRight" state="frozen"/>
      <selection/>
      <selection pane="topRight"/>
      <selection pane="bottomLeft"/>
      <selection pane="bottomRight" activeCell="AC127" sqref="AC127"/>
    </sheetView>
  </sheetViews>
  <sheetFormatPr defaultColWidth="9" defaultRowHeight="18.75"/>
  <cols>
    <col min="1" max="1" width="4.75" style="1" customWidth="1"/>
    <col min="2" max="2" width="10.375" style="1" customWidth="1"/>
    <col min="3" max="3" width="16.5" style="92" customWidth="1"/>
    <col min="4" max="4" width="35.125" style="1" customWidth="1"/>
    <col min="5" max="5" width="9.25" style="7" customWidth="1"/>
    <col min="6" max="6" width="8.63333333333333" style="1" customWidth="1"/>
    <col min="7" max="7" width="5" style="1" customWidth="1"/>
    <col min="8" max="8" width="9.125" style="8" customWidth="1"/>
    <col min="9" max="9" width="8.63333333333333" style="2" customWidth="1"/>
    <col min="10" max="10" width="8.63333333333333" style="1" customWidth="1"/>
    <col min="11" max="41" width="9.275" style="93" customWidth="1"/>
    <col min="42" max="42" width="8.63333333333333" style="11" customWidth="1"/>
    <col min="43" max="44" width="8.63333333333333" style="93" customWidth="1"/>
    <col min="45" max="16384" width="9" style="1"/>
  </cols>
  <sheetData>
    <row r="1" s="1" customFormat="1" ht="45" customHeight="1" spans="1:44">
      <c r="A1" s="12" t="s">
        <v>1142</v>
      </c>
      <c r="B1" s="12"/>
      <c r="C1" s="94"/>
      <c r="D1" s="12"/>
      <c r="E1" s="13"/>
      <c r="F1" s="12"/>
      <c r="G1" s="12"/>
      <c r="H1" s="14"/>
      <c r="I1" s="12"/>
      <c r="J1" s="12"/>
      <c r="K1" s="107"/>
      <c r="L1" s="107"/>
      <c r="M1" s="107"/>
      <c r="N1" s="107"/>
      <c r="O1" s="107"/>
      <c r="P1" s="107"/>
      <c r="Q1" s="114"/>
      <c r="R1" s="114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11"/>
      <c r="AQ1" s="93"/>
      <c r="AR1" s="93"/>
    </row>
    <row r="2" s="89" customFormat="1" ht="23.1" customHeight="1" spans="1:44">
      <c r="A2" s="95" t="s">
        <v>31</v>
      </c>
      <c r="B2" s="16">
        <f>'302槽型'!B2</f>
        <v>46023</v>
      </c>
      <c r="C2" s="96"/>
      <c r="D2" s="17"/>
      <c r="E2" s="97" t="s">
        <v>32</v>
      </c>
      <c r="F2" s="19"/>
      <c r="G2" s="19"/>
      <c r="H2" s="20"/>
      <c r="I2" s="108" t="s">
        <v>33</v>
      </c>
      <c r="J2" s="56"/>
      <c r="K2" s="109">
        <f>SUMIF($I:$I,#REF!,K:K)</f>
        <v>0</v>
      </c>
      <c r="L2" s="109">
        <f>SUMIF($I:$I,#REF!,L:L)</f>
        <v>0</v>
      </c>
      <c r="M2" s="109">
        <f>SUMIF($I:$I,#REF!,M:M)</f>
        <v>0</v>
      </c>
      <c r="N2" s="109">
        <f>SUMIF($I:$I,#REF!,N:N)</f>
        <v>0</v>
      </c>
      <c r="O2" s="109">
        <f>SUMIF($I:$I,#REF!,O:O)</f>
        <v>0</v>
      </c>
      <c r="P2" s="109">
        <f>SUMIF($I:$I,#REF!,P:P)</f>
        <v>0</v>
      </c>
      <c r="Q2" s="111">
        <f>SUMIF($I:$I,#REF!,Q:Q)</f>
        <v>0</v>
      </c>
      <c r="R2" s="111">
        <f>SUMIF($I:$I,#REF!,R:R)</f>
        <v>0</v>
      </c>
      <c r="S2" s="115">
        <f>SUMIF($I:$I,#REF!,S:S)</f>
        <v>0</v>
      </c>
      <c r="T2" s="115">
        <f>SUMIF($I:$I,#REF!,T:T)</f>
        <v>0</v>
      </c>
      <c r="U2" s="115">
        <f>SUMIF($I:$I,#REF!,U:U)</f>
        <v>0</v>
      </c>
      <c r="V2" s="115">
        <f>SUMIF($I:$I,#REF!,V:V)</f>
        <v>0</v>
      </c>
      <c r="W2" s="115">
        <f>SUMIF($I:$I,#REF!,W:W)</f>
        <v>0</v>
      </c>
      <c r="X2" s="115">
        <f>SUMIF($I:$I,#REF!,X:X)</f>
        <v>0</v>
      </c>
      <c r="Y2" s="115">
        <f>SUMIF($I:$I,#REF!,Y:Y)</f>
        <v>0</v>
      </c>
      <c r="Z2" s="115">
        <f>SUMIF($I:$I,#REF!,Z:Z)</f>
        <v>0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65"/>
      <c r="AQ2" s="116"/>
      <c r="AR2" s="116"/>
    </row>
    <row r="3" s="89" customFormat="1" ht="24.95" customHeight="1" spans="1:44">
      <c r="A3" s="98"/>
      <c r="B3" s="99"/>
      <c r="C3" s="100"/>
      <c r="D3" s="101"/>
      <c r="E3" s="102" t="s">
        <v>34</v>
      </c>
      <c r="F3" s="26"/>
      <c r="G3" s="103"/>
      <c r="H3" s="28"/>
      <c r="I3" s="110" t="s">
        <v>35</v>
      </c>
      <c r="J3" s="59"/>
      <c r="K3" s="111">
        <f>SUMIF($I:$I,#REF!,K:K)</f>
        <v>0</v>
      </c>
      <c r="L3" s="111">
        <f>SUMIF($I:$I,#REF!,L:L)</f>
        <v>0</v>
      </c>
      <c r="M3" s="111">
        <f>SUMIF($I:$I,#REF!,M:M)</f>
        <v>0</v>
      </c>
      <c r="N3" s="111">
        <f>SUMIF($I:$I,#REF!,N:N)</f>
        <v>0</v>
      </c>
      <c r="O3" s="111">
        <f>SUMIF($I:$I,#REF!,O:O)</f>
        <v>0</v>
      </c>
      <c r="P3" s="111">
        <f>SUMIF($I:$I,#REF!,P:P)</f>
        <v>0</v>
      </c>
      <c r="Q3" s="111">
        <f>SUMIF($I:$I,#REF!,Q:Q)</f>
        <v>0</v>
      </c>
      <c r="R3" s="111">
        <f>SUMIF($I:$I,#REF!,R:R)</f>
        <v>0</v>
      </c>
      <c r="S3" s="115">
        <f>SUMIF($I:$I,#REF!,S:S)</f>
        <v>0</v>
      </c>
      <c r="T3" s="115">
        <f>SUMIF($I:$I,#REF!,T:T)</f>
        <v>0</v>
      </c>
      <c r="U3" s="115">
        <f>SUMIF($I:$I,#REF!,U:U)</f>
        <v>0</v>
      </c>
      <c r="V3" s="115">
        <f>SUMIF($I:$I,#REF!,V:V)</f>
        <v>0</v>
      </c>
      <c r="W3" s="115">
        <f>SUMIF($I:$I,#REF!,W:W)</f>
        <v>0</v>
      </c>
      <c r="X3" s="115">
        <f>SUMIF($I:$I,#REF!,X:X)</f>
        <v>0</v>
      </c>
      <c r="Y3" s="115">
        <f>SUMIF($I:$I,#REF!,Y:Y)</f>
        <v>0</v>
      </c>
      <c r="Z3" s="115">
        <f>SUMIF($I:$I,#REF!,Z:Z)</f>
        <v>0</v>
      </c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65"/>
      <c r="AQ3" s="116"/>
      <c r="AR3" s="116"/>
    </row>
    <row r="4" s="90" customFormat="1" ht="26.1" customHeight="1" spans="1:44">
      <c r="A4" s="99" t="s">
        <v>36</v>
      </c>
      <c r="B4" s="30" t="s">
        <v>1143</v>
      </c>
      <c r="C4" s="46" t="s">
        <v>2</v>
      </c>
      <c r="D4" s="30" t="s">
        <v>37</v>
      </c>
      <c r="E4" s="104" t="s">
        <v>38</v>
      </c>
      <c r="F4" s="30" t="s">
        <v>39</v>
      </c>
      <c r="G4" s="30" t="s">
        <v>40</v>
      </c>
      <c r="H4" s="105" t="s">
        <v>6</v>
      </c>
      <c r="I4" s="112" t="s">
        <v>41</v>
      </c>
      <c r="J4" s="32" t="s">
        <v>42</v>
      </c>
      <c r="K4" s="113">
        <f>'302槽型'!J4</f>
        <v>46023</v>
      </c>
      <c r="L4" s="113">
        <f>'302槽型'!K4</f>
        <v>46024</v>
      </c>
      <c r="M4" s="113">
        <f>'302槽型'!L4</f>
        <v>46025</v>
      </c>
      <c r="N4" s="113">
        <f>'302槽型'!M4</f>
        <v>46026</v>
      </c>
      <c r="O4" s="113">
        <f>'302槽型'!N4</f>
        <v>46027</v>
      </c>
      <c r="P4" s="113">
        <f>'302槽型'!O4</f>
        <v>46028</v>
      </c>
      <c r="Q4" s="113">
        <f>'302槽型'!P4</f>
        <v>46029</v>
      </c>
      <c r="R4" s="113">
        <f>'302槽型'!Q4</f>
        <v>46030</v>
      </c>
      <c r="S4" s="66">
        <f>'302槽型'!R4</f>
        <v>46031</v>
      </c>
      <c r="T4" s="66">
        <f>'302槽型'!S4</f>
        <v>46032</v>
      </c>
      <c r="U4" s="66">
        <f>'302槽型'!T4</f>
        <v>46033</v>
      </c>
      <c r="V4" s="66">
        <f>'302槽型'!U4</f>
        <v>46034</v>
      </c>
      <c r="W4" s="66">
        <f>'302槽型'!V4</f>
        <v>46035</v>
      </c>
      <c r="X4" s="66">
        <f>'302槽型'!W4</f>
        <v>46036</v>
      </c>
      <c r="Y4" s="66">
        <f>'302槽型'!X4</f>
        <v>46037</v>
      </c>
      <c r="Z4" s="66">
        <f>'302槽型'!Y4</f>
        <v>46038</v>
      </c>
      <c r="AA4" s="66">
        <f>'302槽型'!Z4</f>
        <v>46039</v>
      </c>
      <c r="AB4" s="66">
        <f>'302槽型'!AA4</f>
        <v>46040</v>
      </c>
      <c r="AC4" s="66">
        <f>'302槽型'!AB4</f>
        <v>46041</v>
      </c>
      <c r="AD4" s="66">
        <f>'302槽型'!AC4</f>
        <v>46042</v>
      </c>
      <c r="AE4" s="66">
        <f>'302槽型'!AD4</f>
        <v>46043</v>
      </c>
      <c r="AF4" s="66">
        <f>'302槽型'!AE4</f>
        <v>46044</v>
      </c>
      <c r="AG4" s="66">
        <f>'302槽型'!AF4</f>
        <v>46045</v>
      </c>
      <c r="AH4" s="66">
        <f>'302槽型'!AG4</f>
        <v>46046</v>
      </c>
      <c r="AI4" s="66">
        <f>'302槽型'!AH4</f>
        <v>46047</v>
      </c>
      <c r="AJ4" s="66">
        <f>'302槽型'!AI4</f>
        <v>46048</v>
      </c>
      <c r="AK4" s="66">
        <f>'302槽型'!AJ4</f>
        <v>46049</v>
      </c>
      <c r="AL4" s="66">
        <f>'302槽型'!AK4</f>
        <v>46050</v>
      </c>
      <c r="AM4" s="66">
        <f>'302槽型'!AL4</f>
        <v>46051</v>
      </c>
      <c r="AN4" s="66">
        <f>'302槽型'!AM4</f>
        <v>46052</v>
      </c>
      <c r="AO4" s="66">
        <f>'302槽型'!AN4</f>
        <v>46053</v>
      </c>
      <c r="AP4" s="66"/>
      <c r="AQ4" s="117"/>
      <c r="AR4" s="117"/>
    </row>
    <row r="5" s="91" customFormat="1" ht="18.95" customHeight="1" spans="1:45">
      <c r="A5" s="33">
        <v>1</v>
      </c>
      <c r="B5" s="119" t="s">
        <v>1144</v>
      </c>
      <c r="C5" s="32" t="s">
        <v>1145</v>
      </c>
      <c r="D5" s="35" t="s">
        <v>1146</v>
      </c>
      <c r="E5" s="47" t="s">
        <v>44</v>
      </c>
      <c r="F5" s="37">
        <v>200</v>
      </c>
      <c r="G5" s="48" t="s">
        <v>45</v>
      </c>
      <c r="H5" s="39">
        <f t="shared" ref="H5:H9" si="0">F5+J5-J6</f>
        <v>200</v>
      </c>
      <c r="I5" s="40" t="s">
        <v>46</v>
      </c>
      <c r="J5" s="40">
        <f t="shared" ref="J5:J10" si="1">SUM(K5:AP5)</f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3"/>
      <c r="AR5" s="3"/>
      <c r="AS5" s="3"/>
    </row>
    <row r="6" s="4" customFormat="1" ht="18.95" customHeight="1" spans="1:42">
      <c r="A6" s="41"/>
      <c r="B6" s="119"/>
      <c r="C6" s="32"/>
      <c r="D6" s="42"/>
      <c r="E6" s="47"/>
      <c r="F6" s="43"/>
      <c r="G6" s="49"/>
      <c r="H6" s="45"/>
      <c r="I6" s="46" t="s">
        <v>47</v>
      </c>
      <c r="J6" s="46">
        <f t="shared" si="1"/>
        <v>0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 s="91" customFormat="1" ht="18.95" customHeight="1" spans="1:45">
      <c r="A7" s="33">
        <v>2</v>
      </c>
      <c r="B7" s="119" t="s">
        <v>1144</v>
      </c>
      <c r="C7" s="32" t="s">
        <v>1145</v>
      </c>
      <c r="D7" s="35" t="s">
        <v>1147</v>
      </c>
      <c r="E7" s="47" t="s">
        <v>44</v>
      </c>
      <c r="F7" s="37">
        <v>17</v>
      </c>
      <c r="G7" s="48" t="s">
        <v>45</v>
      </c>
      <c r="H7" s="39">
        <f t="shared" si="0"/>
        <v>17</v>
      </c>
      <c r="I7" s="40" t="s">
        <v>46</v>
      </c>
      <c r="J7" s="40">
        <f t="shared" si="1"/>
        <v>0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3"/>
      <c r="AR7" s="3"/>
      <c r="AS7" s="3"/>
    </row>
    <row r="8" s="4" customFormat="1" ht="18.95" customHeight="1" spans="1:42">
      <c r="A8" s="41"/>
      <c r="B8" s="119"/>
      <c r="C8" s="32"/>
      <c r="D8" s="42"/>
      <c r="E8" s="47"/>
      <c r="F8" s="43"/>
      <c r="G8" s="49"/>
      <c r="H8" s="45"/>
      <c r="I8" s="46" t="s">
        <v>47</v>
      </c>
      <c r="J8" s="46">
        <f t="shared" si="1"/>
        <v>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 s="91" customFormat="1" ht="18.95" customHeight="1" spans="1:45">
      <c r="A9" s="33">
        <v>3</v>
      </c>
      <c r="B9" s="119" t="s">
        <v>1144</v>
      </c>
      <c r="C9" s="32" t="s">
        <v>1148</v>
      </c>
      <c r="D9" s="120" t="s">
        <v>1149</v>
      </c>
      <c r="E9" s="47" t="s">
        <v>44</v>
      </c>
      <c r="F9" s="37">
        <v>0</v>
      </c>
      <c r="G9" s="48" t="s">
        <v>45</v>
      </c>
      <c r="H9" s="39">
        <f t="shared" si="0"/>
        <v>50</v>
      </c>
      <c r="I9" s="40" t="s">
        <v>46</v>
      </c>
      <c r="J9" s="40">
        <f t="shared" si="1"/>
        <v>6050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>
        <v>5680</v>
      </c>
      <c r="AA9" s="67">
        <v>370</v>
      </c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3"/>
      <c r="AR9" s="3"/>
      <c r="AS9" s="3"/>
    </row>
    <row r="10" s="4" customFormat="1" ht="18.95" customHeight="1" spans="1:42">
      <c r="A10" s="41"/>
      <c r="B10" s="119"/>
      <c r="C10" s="32"/>
      <c r="D10" s="121"/>
      <c r="E10" s="47"/>
      <c r="F10" s="43"/>
      <c r="G10" s="49"/>
      <c r="H10" s="45"/>
      <c r="I10" s="46" t="s">
        <v>47</v>
      </c>
      <c r="J10" s="46">
        <f t="shared" si="1"/>
        <v>6000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>
        <v>6000</v>
      </c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 s="91" customFormat="1" ht="18.95" customHeight="1" spans="1:45">
      <c r="A11" s="33">
        <v>3</v>
      </c>
      <c r="B11" s="119" t="s">
        <v>1144</v>
      </c>
      <c r="C11" s="32" t="s">
        <v>1148</v>
      </c>
      <c r="D11" s="120" t="s">
        <v>1150</v>
      </c>
      <c r="E11" s="47" t="s">
        <v>44</v>
      </c>
      <c r="F11" s="37">
        <v>6580</v>
      </c>
      <c r="G11" s="48" t="s">
        <v>45</v>
      </c>
      <c r="H11" s="39">
        <f t="shared" ref="H11:H15" si="2">F11+J11-J12</f>
        <v>6580</v>
      </c>
      <c r="I11" s="40" t="s">
        <v>46</v>
      </c>
      <c r="J11" s="40">
        <f t="shared" ref="J11:J27" si="3">SUM(K11:AP11)</f>
        <v>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3"/>
      <c r="AR11" s="3"/>
      <c r="AS11" s="3"/>
    </row>
    <row r="12" s="4" customFormat="1" ht="18.95" customHeight="1" spans="1:42">
      <c r="A12" s="41"/>
      <c r="B12" s="119"/>
      <c r="C12" s="32"/>
      <c r="D12" s="121"/>
      <c r="E12" s="47"/>
      <c r="F12" s="43"/>
      <c r="G12" s="49"/>
      <c r="H12" s="45"/>
      <c r="I12" s="46" t="s">
        <v>47</v>
      </c>
      <c r="J12" s="46">
        <f t="shared" si="3"/>
        <v>0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s="91" customFormat="1" ht="18.95" customHeight="1" spans="1:45">
      <c r="A13" s="33">
        <v>4</v>
      </c>
      <c r="B13" s="119" t="s">
        <v>1144</v>
      </c>
      <c r="C13" s="32" t="s">
        <v>1151</v>
      </c>
      <c r="D13" s="35" t="s">
        <v>1152</v>
      </c>
      <c r="E13" s="47" t="s">
        <v>44</v>
      </c>
      <c r="F13" s="37">
        <v>675</v>
      </c>
      <c r="G13" s="48" t="s">
        <v>45</v>
      </c>
      <c r="H13" s="39">
        <f t="shared" si="2"/>
        <v>675</v>
      </c>
      <c r="I13" s="40" t="s">
        <v>46</v>
      </c>
      <c r="J13" s="40">
        <f t="shared" si="3"/>
        <v>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3"/>
      <c r="AR13" s="3"/>
      <c r="AS13" s="3"/>
    </row>
    <row r="14" s="4" customFormat="1" ht="18.95" customHeight="1" spans="1:42">
      <c r="A14" s="41"/>
      <c r="B14" s="119"/>
      <c r="C14" s="32"/>
      <c r="D14" s="42"/>
      <c r="E14" s="47"/>
      <c r="F14" s="43"/>
      <c r="G14" s="49"/>
      <c r="H14" s="45"/>
      <c r="I14" s="46" t="s">
        <v>47</v>
      </c>
      <c r="J14" s="46">
        <f t="shared" si="3"/>
        <v>0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 s="91" customFormat="1" ht="18.95" customHeight="1" spans="1:45">
      <c r="A15" s="33">
        <v>5</v>
      </c>
      <c r="B15" s="32" t="s">
        <v>1153</v>
      </c>
      <c r="C15" s="32" t="s">
        <v>1145</v>
      </c>
      <c r="D15" s="35" t="s">
        <v>1154</v>
      </c>
      <c r="E15" s="47" t="s">
        <v>51</v>
      </c>
      <c r="F15" s="37">
        <v>2590</v>
      </c>
      <c r="G15" s="48" t="s">
        <v>45</v>
      </c>
      <c r="H15" s="39">
        <f t="shared" si="2"/>
        <v>2590</v>
      </c>
      <c r="I15" s="40" t="s">
        <v>46</v>
      </c>
      <c r="J15" s="40">
        <f t="shared" si="3"/>
        <v>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3"/>
      <c r="AR15" s="3"/>
      <c r="AS15" s="3"/>
    </row>
    <row r="16" s="4" customFormat="1" ht="18.95" customHeight="1" spans="1:42">
      <c r="A16" s="41"/>
      <c r="B16" s="32"/>
      <c r="C16" s="32"/>
      <c r="D16" s="42"/>
      <c r="E16" s="47"/>
      <c r="F16" s="43"/>
      <c r="G16" s="49"/>
      <c r="H16" s="45"/>
      <c r="I16" s="46" t="s">
        <v>47</v>
      </c>
      <c r="J16" s="46">
        <f t="shared" si="3"/>
        <v>0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 s="91" customFormat="1" ht="18.95" customHeight="1" spans="1:45">
      <c r="A17" s="33">
        <v>6</v>
      </c>
      <c r="B17" s="32" t="s">
        <v>1155</v>
      </c>
      <c r="C17" s="32" t="s">
        <v>1156</v>
      </c>
      <c r="D17" s="35" t="s">
        <v>1157</v>
      </c>
      <c r="E17" s="47" t="s">
        <v>1158</v>
      </c>
      <c r="F17" s="37">
        <v>1605</v>
      </c>
      <c r="G17" s="48" t="s">
        <v>45</v>
      </c>
      <c r="H17" s="39">
        <f t="shared" ref="H17:H21" si="4">F17+J17-J18</f>
        <v>1605</v>
      </c>
      <c r="I17" s="40" t="s">
        <v>46</v>
      </c>
      <c r="J17" s="40">
        <f t="shared" si="3"/>
        <v>0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3"/>
      <c r="AR17" s="3"/>
      <c r="AS17" s="3"/>
    </row>
    <row r="18" s="4" customFormat="1" ht="18.95" customHeight="1" spans="1:42">
      <c r="A18" s="41"/>
      <c r="B18" s="32"/>
      <c r="C18" s="32"/>
      <c r="D18" s="42"/>
      <c r="E18" s="47"/>
      <c r="F18" s="43"/>
      <c r="G18" s="49"/>
      <c r="H18" s="45"/>
      <c r="I18" s="46" t="s">
        <v>47</v>
      </c>
      <c r="J18" s="46">
        <f t="shared" si="3"/>
        <v>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 s="91" customFormat="1" ht="18.95" customHeight="1" spans="1:45">
      <c r="A19" s="33">
        <v>7</v>
      </c>
      <c r="B19" s="32" t="s">
        <v>1155</v>
      </c>
      <c r="C19" s="32" t="s">
        <v>1159</v>
      </c>
      <c r="D19" s="35" t="s">
        <v>1160</v>
      </c>
      <c r="E19" s="47" t="s">
        <v>1158</v>
      </c>
      <c r="F19" s="37">
        <v>4420</v>
      </c>
      <c r="G19" s="48" t="s">
        <v>45</v>
      </c>
      <c r="H19" s="39">
        <f t="shared" si="4"/>
        <v>4420</v>
      </c>
      <c r="I19" s="40" t="s">
        <v>46</v>
      </c>
      <c r="J19" s="40">
        <f t="shared" si="3"/>
        <v>0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3"/>
      <c r="AR19" s="3"/>
      <c r="AS19" s="3"/>
    </row>
    <row r="20" s="4" customFormat="1" ht="18.95" customHeight="1" spans="1:42">
      <c r="A20" s="41"/>
      <c r="B20" s="32"/>
      <c r="C20" s="32"/>
      <c r="D20" s="42"/>
      <c r="E20" s="47"/>
      <c r="F20" s="43"/>
      <c r="G20" s="49"/>
      <c r="H20" s="45"/>
      <c r="I20" s="46" t="s">
        <v>47</v>
      </c>
      <c r="J20" s="46">
        <f t="shared" si="3"/>
        <v>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 s="91" customFormat="1" ht="18.95" customHeight="1" spans="1:45">
      <c r="A21" s="33">
        <v>8</v>
      </c>
      <c r="B21" s="32" t="s">
        <v>1161</v>
      </c>
      <c r="C21" s="32" t="s">
        <v>1162</v>
      </c>
      <c r="D21" s="35" t="s">
        <v>1163</v>
      </c>
      <c r="E21" s="47" t="s">
        <v>44</v>
      </c>
      <c r="F21" s="37">
        <v>555</v>
      </c>
      <c r="G21" s="48" t="s">
        <v>45</v>
      </c>
      <c r="H21" s="39">
        <f t="shared" si="4"/>
        <v>555</v>
      </c>
      <c r="I21" s="40" t="s">
        <v>46</v>
      </c>
      <c r="J21" s="40">
        <f t="shared" si="3"/>
        <v>0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3"/>
      <c r="AR21" s="3"/>
      <c r="AS21" s="3"/>
    </row>
    <row r="22" s="4" customFormat="1" ht="18.95" customHeight="1" spans="1:42">
      <c r="A22" s="41"/>
      <c r="B22" s="32"/>
      <c r="C22" s="32"/>
      <c r="D22" s="42"/>
      <c r="E22" s="47"/>
      <c r="F22" s="43"/>
      <c r="G22" s="49"/>
      <c r="H22" s="45"/>
      <c r="I22" s="46" t="s">
        <v>47</v>
      </c>
      <c r="J22" s="46">
        <f t="shared" si="3"/>
        <v>0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</row>
    <row r="23" s="91" customFormat="1" ht="18.95" customHeight="1" spans="1:45">
      <c r="A23" s="33">
        <v>9</v>
      </c>
      <c r="B23" s="32" t="s">
        <v>1161</v>
      </c>
      <c r="C23" s="32" t="s">
        <v>1162</v>
      </c>
      <c r="D23" s="35" t="s">
        <v>1164</v>
      </c>
      <c r="E23" s="47" t="s">
        <v>44</v>
      </c>
      <c r="F23" s="37">
        <v>20</v>
      </c>
      <c r="G23" s="48" t="s">
        <v>45</v>
      </c>
      <c r="H23" s="39">
        <f t="shared" ref="H23:H27" si="5">F23+J23-J24</f>
        <v>20</v>
      </c>
      <c r="I23" s="40" t="s">
        <v>46</v>
      </c>
      <c r="J23" s="40">
        <f t="shared" si="3"/>
        <v>0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3"/>
      <c r="AR23" s="3"/>
      <c r="AS23" s="3"/>
    </row>
    <row r="24" s="4" customFormat="1" ht="18.95" customHeight="1" spans="1:42">
      <c r="A24" s="41"/>
      <c r="B24" s="32"/>
      <c r="C24" s="32"/>
      <c r="D24" s="42"/>
      <c r="E24" s="47"/>
      <c r="F24" s="43"/>
      <c r="G24" s="49"/>
      <c r="H24" s="45"/>
      <c r="I24" s="46" t="s">
        <v>47</v>
      </c>
      <c r="J24" s="46">
        <f t="shared" si="3"/>
        <v>0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</row>
    <row r="25" s="91" customFormat="1" ht="18.95" customHeight="1" spans="1:45">
      <c r="A25" s="33">
        <v>10</v>
      </c>
      <c r="B25" s="32" t="s">
        <v>1161</v>
      </c>
      <c r="C25" s="32" t="s">
        <v>1165</v>
      </c>
      <c r="D25" s="35" t="s">
        <v>227</v>
      </c>
      <c r="E25" s="47" t="s">
        <v>44</v>
      </c>
      <c r="F25" s="37">
        <v>12</v>
      </c>
      <c r="G25" s="48" t="s">
        <v>45</v>
      </c>
      <c r="H25" s="39">
        <f t="shared" si="5"/>
        <v>12</v>
      </c>
      <c r="I25" s="40" t="s">
        <v>46</v>
      </c>
      <c r="J25" s="40">
        <f t="shared" si="3"/>
        <v>0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3"/>
      <c r="AR25" s="3"/>
      <c r="AS25" s="3"/>
    </row>
    <row r="26" s="4" customFormat="1" ht="18.95" customHeight="1" spans="1:42">
      <c r="A26" s="41"/>
      <c r="B26" s="32"/>
      <c r="C26" s="32"/>
      <c r="D26" s="42"/>
      <c r="E26" s="47"/>
      <c r="F26" s="43"/>
      <c r="G26" s="49"/>
      <c r="H26" s="45"/>
      <c r="I26" s="46" t="s">
        <v>47</v>
      </c>
      <c r="J26" s="46">
        <f t="shared" si="3"/>
        <v>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 s="91" customFormat="1" ht="18.95" customHeight="1" spans="1:45">
      <c r="A27" s="33">
        <v>11</v>
      </c>
      <c r="B27" s="32" t="s">
        <v>1161</v>
      </c>
      <c r="C27" s="32" t="s">
        <v>1165</v>
      </c>
      <c r="D27" s="35" t="s">
        <v>120</v>
      </c>
      <c r="E27" s="47" t="s">
        <v>44</v>
      </c>
      <c r="F27" s="37">
        <v>17</v>
      </c>
      <c r="G27" s="48" t="s">
        <v>45</v>
      </c>
      <c r="H27" s="39">
        <f t="shared" si="5"/>
        <v>17</v>
      </c>
      <c r="I27" s="40" t="s">
        <v>46</v>
      </c>
      <c r="J27" s="40">
        <f t="shared" si="3"/>
        <v>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3"/>
      <c r="AR27" s="3"/>
      <c r="AS27" s="3"/>
    </row>
    <row r="28" s="4" customFormat="1" ht="18.95" customHeight="1" spans="1:42">
      <c r="A28" s="41"/>
      <c r="B28" s="32"/>
      <c r="C28" s="32"/>
      <c r="D28" s="42"/>
      <c r="E28" s="47"/>
      <c r="F28" s="43"/>
      <c r="G28" s="49"/>
      <c r="H28" s="45"/>
      <c r="I28" s="46" t="s">
        <v>47</v>
      </c>
      <c r="J28" s="46">
        <f t="shared" ref="J28:J35" si="6">SUM(K28:AP28)</f>
        <v>0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 s="91" customFormat="1" ht="18.95" customHeight="1" spans="1:45">
      <c r="A29" s="33">
        <v>12</v>
      </c>
      <c r="B29" s="32" t="s">
        <v>1161</v>
      </c>
      <c r="C29" s="32" t="s">
        <v>746</v>
      </c>
      <c r="D29" s="35" t="s">
        <v>768</v>
      </c>
      <c r="E29" s="47" t="s">
        <v>44</v>
      </c>
      <c r="F29" s="37">
        <v>44</v>
      </c>
      <c r="G29" s="48" t="s">
        <v>45</v>
      </c>
      <c r="H29" s="39">
        <f t="shared" ref="H29:H33" si="7">F29+J29-J30</f>
        <v>44</v>
      </c>
      <c r="I29" s="40" t="s">
        <v>46</v>
      </c>
      <c r="J29" s="40">
        <f t="shared" si="6"/>
        <v>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3"/>
      <c r="AR29" s="3"/>
      <c r="AS29" s="3"/>
    </row>
    <row r="30" s="4" customFormat="1" ht="18.95" customHeight="1" spans="1:42">
      <c r="A30" s="41"/>
      <c r="B30" s="32"/>
      <c r="C30" s="32"/>
      <c r="D30" s="42"/>
      <c r="E30" s="47"/>
      <c r="F30" s="43"/>
      <c r="G30" s="49"/>
      <c r="H30" s="45"/>
      <c r="I30" s="46" t="s">
        <v>47</v>
      </c>
      <c r="J30" s="46">
        <f t="shared" si="6"/>
        <v>0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s="3" customFormat="1" ht="18.95" customHeight="1" spans="1:42">
      <c r="A31" s="33">
        <v>13</v>
      </c>
      <c r="B31" s="32" t="s">
        <v>1161</v>
      </c>
      <c r="C31" s="32" t="s">
        <v>973</v>
      </c>
      <c r="D31" s="35" t="s">
        <v>1166</v>
      </c>
      <c r="E31" s="47" t="s">
        <v>44</v>
      </c>
      <c r="F31" s="37">
        <v>53</v>
      </c>
      <c r="G31" s="48" t="s">
        <v>45</v>
      </c>
      <c r="H31" s="39">
        <f t="shared" si="7"/>
        <v>53</v>
      </c>
      <c r="I31" s="40" t="s">
        <v>46</v>
      </c>
      <c r="J31" s="40">
        <f t="shared" si="6"/>
        <v>500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>
        <v>500</v>
      </c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</row>
    <row r="32" s="4" customFormat="1" ht="18.95" customHeight="1" spans="1:42">
      <c r="A32" s="41"/>
      <c r="B32" s="32"/>
      <c r="C32" s="32"/>
      <c r="D32" s="42"/>
      <c r="E32" s="47"/>
      <c r="F32" s="43"/>
      <c r="G32" s="49"/>
      <c r="H32" s="45"/>
      <c r="I32" s="46" t="s">
        <v>47</v>
      </c>
      <c r="J32" s="46">
        <f t="shared" si="6"/>
        <v>500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>
        <v>500</v>
      </c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</row>
    <row r="33" s="3" customFormat="1" ht="18.95" customHeight="1" spans="1:42">
      <c r="A33" s="33">
        <v>14</v>
      </c>
      <c r="B33" s="32" t="s">
        <v>1161</v>
      </c>
      <c r="C33" s="32" t="s">
        <v>973</v>
      </c>
      <c r="D33" s="35" t="s">
        <v>1046</v>
      </c>
      <c r="E33" s="47" t="s">
        <v>44</v>
      </c>
      <c r="F33" s="37">
        <v>38</v>
      </c>
      <c r="G33" s="48" t="s">
        <v>45</v>
      </c>
      <c r="H33" s="39">
        <f t="shared" si="7"/>
        <v>1013</v>
      </c>
      <c r="I33" s="40" t="s">
        <v>46</v>
      </c>
      <c r="J33" s="40">
        <f t="shared" si="6"/>
        <v>1475</v>
      </c>
      <c r="K33" s="67"/>
      <c r="L33" s="67"/>
      <c r="M33" s="67"/>
      <c r="N33" s="67"/>
      <c r="O33" s="67"/>
      <c r="P33" s="67"/>
      <c r="Q33" s="67"/>
      <c r="R33" s="67"/>
      <c r="S33" s="67"/>
      <c r="T33" s="67">
        <v>1475</v>
      </c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</row>
    <row r="34" s="4" customFormat="1" ht="18.95" customHeight="1" spans="1:42">
      <c r="A34" s="41"/>
      <c r="B34" s="32"/>
      <c r="C34" s="32"/>
      <c r="D34" s="42"/>
      <c r="E34" s="47"/>
      <c r="F34" s="43"/>
      <c r="G34" s="49"/>
      <c r="H34" s="45"/>
      <c r="I34" s="46" t="s">
        <v>47</v>
      </c>
      <c r="J34" s="46">
        <f t="shared" si="6"/>
        <v>500</v>
      </c>
      <c r="K34" s="65"/>
      <c r="L34" s="65"/>
      <c r="M34" s="65"/>
      <c r="N34" s="65"/>
      <c r="O34" s="65"/>
      <c r="P34" s="65"/>
      <c r="Q34" s="65"/>
      <c r="R34" s="65"/>
      <c r="S34" s="65"/>
      <c r="T34" s="65">
        <v>500</v>
      </c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 s="3" customFormat="1" ht="18.95" customHeight="1" spans="1:42">
      <c r="A35" s="33">
        <v>15</v>
      </c>
      <c r="B35" s="32" t="s">
        <v>1161</v>
      </c>
      <c r="C35" s="32" t="s">
        <v>973</v>
      </c>
      <c r="D35" s="35" t="s">
        <v>1167</v>
      </c>
      <c r="E35" s="47" t="s">
        <v>44</v>
      </c>
      <c r="F35" s="37">
        <v>8</v>
      </c>
      <c r="G35" s="48" t="s">
        <v>45</v>
      </c>
      <c r="H35" s="39">
        <f>F35+J35-J36</f>
        <v>8</v>
      </c>
      <c r="I35" s="40" t="s">
        <v>46</v>
      </c>
      <c r="J35" s="40">
        <f t="shared" si="6"/>
        <v>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</row>
    <row r="36" s="4" customFormat="1" ht="18.95" customHeight="1" spans="1:42">
      <c r="A36" s="41"/>
      <c r="B36" s="32"/>
      <c r="C36" s="32"/>
      <c r="D36" s="42"/>
      <c r="E36" s="47"/>
      <c r="F36" s="43"/>
      <c r="G36" s="49"/>
      <c r="H36" s="45"/>
      <c r="I36" s="46" t="s">
        <v>47</v>
      </c>
      <c r="J36" s="46">
        <f t="shared" ref="J36:J54" si="8">SUM(K36:AP36)</f>
        <v>0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s="3" customFormat="1" ht="18.95" customHeight="1" spans="1:42">
      <c r="A37" s="33">
        <v>16</v>
      </c>
      <c r="B37" s="32" t="s">
        <v>1168</v>
      </c>
      <c r="C37" s="122" t="s">
        <v>1169</v>
      </c>
      <c r="D37" s="35" t="s">
        <v>1170</v>
      </c>
      <c r="E37" s="47" t="s">
        <v>67</v>
      </c>
      <c r="F37" s="37">
        <v>35</v>
      </c>
      <c r="G37" s="48" t="s">
        <v>45</v>
      </c>
      <c r="H37" s="39">
        <f t="shared" ref="H37:H41" si="9">F37+J37-J38</f>
        <v>175</v>
      </c>
      <c r="I37" s="40" t="s">
        <v>46</v>
      </c>
      <c r="J37" s="40">
        <f t="shared" si="8"/>
        <v>3140</v>
      </c>
      <c r="K37" s="67"/>
      <c r="L37" s="67"/>
      <c r="M37" s="67"/>
      <c r="N37" s="67"/>
      <c r="O37" s="67"/>
      <c r="P37" s="67"/>
      <c r="Q37" s="67"/>
      <c r="R37" s="67"/>
      <c r="S37" s="67"/>
      <c r="T37" s="67">
        <v>3140</v>
      </c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</row>
    <row r="38" s="4" customFormat="1" ht="18.95" customHeight="1" spans="1:42">
      <c r="A38" s="41"/>
      <c r="B38" s="32"/>
      <c r="C38" s="122"/>
      <c r="D38" s="42"/>
      <c r="E38" s="47"/>
      <c r="F38" s="43"/>
      <c r="G38" s="49"/>
      <c r="H38" s="45"/>
      <c r="I38" s="46" t="s">
        <v>47</v>
      </c>
      <c r="J38" s="46">
        <f t="shared" si="8"/>
        <v>3000</v>
      </c>
      <c r="K38" s="65"/>
      <c r="L38" s="65"/>
      <c r="M38" s="65"/>
      <c r="N38" s="65"/>
      <c r="O38" s="65"/>
      <c r="P38" s="65"/>
      <c r="Q38" s="65"/>
      <c r="R38" s="65"/>
      <c r="S38" s="65"/>
      <c r="T38" s="65">
        <v>3000</v>
      </c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="3" customFormat="1" ht="18.95" customHeight="1" spans="1:42">
      <c r="A39" s="33">
        <v>17</v>
      </c>
      <c r="B39" s="32" t="s">
        <v>1168</v>
      </c>
      <c r="C39" s="32" t="s">
        <v>1145</v>
      </c>
      <c r="D39" s="35" t="s">
        <v>1171</v>
      </c>
      <c r="E39" s="47" t="s">
        <v>44</v>
      </c>
      <c r="F39" s="37">
        <v>0</v>
      </c>
      <c r="G39" s="48" t="s">
        <v>45</v>
      </c>
      <c r="H39" s="39">
        <f t="shared" si="9"/>
        <v>0</v>
      </c>
      <c r="I39" s="40" t="s">
        <v>46</v>
      </c>
      <c r="J39" s="40">
        <f t="shared" si="8"/>
        <v>0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</row>
    <row r="40" s="4" customFormat="1" ht="18.95" customHeight="1" spans="1:42">
      <c r="A40" s="41"/>
      <c r="B40" s="32"/>
      <c r="C40" s="32"/>
      <c r="D40" s="42"/>
      <c r="E40" s="47"/>
      <c r="F40" s="43"/>
      <c r="G40" s="49"/>
      <c r="H40" s="45"/>
      <c r="I40" s="46" t="s">
        <v>47</v>
      </c>
      <c r="J40" s="46">
        <f t="shared" si="8"/>
        <v>0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 s="3" customFormat="1" ht="18.95" customHeight="1" spans="1:42">
      <c r="A41" s="33">
        <v>18</v>
      </c>
      <c r="B41" s="110" t="s">
        <v>1172</v>
      </c>
      <c r="C41" s="32" t="s">
        <v>1173</v>
      </c>
      <c r="D41" s="118" t="s">
        <v>1174</v>
      </c>
      <c r="E41" s="47" t="s">
        <v>67</v>
      </c>
      <c r="F41" s="37">
        <v>545</v>
      </c>
      <c r="G41" s="48" t="s">
        <v>45</v>
      </c>
      <c r="H41" s="39">
        <f t="shared" si="9"/>
        <v>545</v>
      </c>
      <c r="I41" s="40" t="s">
        <v>46</v>
      </c>
      <c r="J41" s="40">
        <f t="shared" si="8"/>
        <v>0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</row>
    <row r="42" s="4" customFormat="1" ht="18.95" customHeight="1" spans="1:42">
      <c r="A42" s="41"/>
      <c r="B42" s="110"/>
      <c r="C42" s="32"/>
      <c r="D42" s="42"/>
      <c r="E42" s="47"/>
      <c r="F42" s="43"/>
      <c r="G42" s="49"/>
      <c r="H42" s="45"/>
      <c r="I42" s="46" t="s">
        <v>47</v>
      </c>
      <c r="J42" s="46">
        <f t="shared" si="8"/>
        <v>0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 s="3" customFormat="1" ht="18.95" customHeight="1" spans="1:42">
      <c r="A43" s="33">
        <v>19</v>
      </c>
      <c r="B43" s="110" t="s">
        <v>1172</v>
      </c>
      <c r="C43" s="32" t="s">
        <v>1175</v>
      </c>
      <c r="D43" s="118" t="s">
        <v>1176</v>
      </c>
      <c r="E43" s="47" t="s">
        <v>67</v>
      </c>
      <c r="F43" s="37">
        <v>5</v>
      </c>
      <c r="G43" s="48" t="s">
        <v>45</v>
      </c>
      <c r="H43" s="39">
        <f t="shared" ref="H43:H47" si="10">F43+J43-J44</f>
        <v>5</v>
      </c>
      <c r="I43" s="40" t="s">
        <v>46</v>
      </c>
      <c r="J43" s="40">
        <f t="shared" si="8"/>
        <v>0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</row>
    <row r="44" s="4" customFormat="1" ht="18.95" customHeight="1" spans="1:42">
      <c r="A44" s="41"/>
      <c r="B44" s="110"/>
      <c r="C44" s="32"/>
      <c r="D44" s="42"/>
      <c r="E44" s="47"/>
      <c r="F44" s="43"/>
      <c r="G44" s="49"/>
      <c r="H44" s="45"/>
      <c r="I44" s="46" t="s">
        <v>47</v>
      </c>
      <c r="J44" s="46">
        <f t="shared" si="8"/>
        <v>0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 s="91" customFormat="1" ht="18.95" customHeight="1" spans="1:45">
      <c r="A45" s="33">
        <v>20</v>
      </c>
      <c r="B45" s="110" t="s">
        <v>1172</v>
      </c>
      <c r="C45" s="32" t="s">
        <v>1175</v>
      </c>
      <c r="D45" s="118" t="s">
        <v>1176</v>
      </c>
      <c r="E45" s="47" t="s">
        <v>67</v>
      </c>
      <c r="F45" s="37">
        <v>21</v>
      </c>
      <c r="G45" s="48" t="s">
        <v>45</v>
      </c>
      <c r="H45" s="39">
        <f t="shared" si="10"/>
        <v>21</v>
      </c>
      <c r="I45" s="40" t="s">
        <v>46</v>
      </c>
      <c r="J45" s="40">
        <f t="shared" si="8"/>
        <v>0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3"/>
      <c r="AR45" s="3"/>
      <c r="AS45" s="3"/>
    </row>
    <row r="46" s="4" customFormat="1" ht="18.95" customHeight="1" spans="1:42">
      <c r="A46" s="41"/>
      <c r="B46" s="110"/>
      <c r="C46" s="32"/>
      <c r="D46" s="42"/>
      <c r="E46" s="47"/>
      <c r="F46" s="43"/>
      <c r="G46" s="49"/>
      <c r="H46" s="45"/>
      <c r="I46" s="46" t="s">
        <v>47</v>
      </c>
      <c r="J46" s="46">
        <f t="shared" si="8"/>
        <v>0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 s="91" customFormat="1" ht="18.95" customHeight="1" spans="1:45">
      <c r="A47" s="33">
        <v>20</v>
      </c>
      <c r="B47" s="110" t="s">
        <v>1177</v>
      </c>
      <c r="C47" s="32" t="s">
        <v>1178</v>
      </c>
      <c r="D47" s="118" t="s">
        <v>1179</v>
      </c>
      <c r="E47" s="47" t="s">
        <v>766</v>
      </c>
      <c r="F47" s="37">
        <v>230</v>
      </c>
      <c r="G47" s="48" t="s">
        <v>45</v>
      </c>
      <c r="H47" s="39">
        <f t="shared" si="10"/>
        <v>230</v>
      </c>
      <c r="I47" s="40" t="s">
        <v>46</v>
      </c>
      <c r="J47" s="40">
        <f t="shared" si="8"/>
        <v>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3"/>
      <c r="AR47" s="3"/>
      <c r="AS47" s="3"/>
    </row>
    <row r="48" s="4" customFormat="1" ht="18.95" customHeight="1" spans="1:42">
      <c r="A48" s="41"/>
      <c r="B48" s="110"/>
      <c r="C48" s="32"/>
      <c r="D48" s="42"/>
      <c r="E48" s="47"/>
      <c r="F48" s="43"/>
      <c r="G48" s="49"/>
      <c r="H48" s="45"/>
      <c r="I48" s="46" t="s">
        <v>47</v>
      </c>
      <c r="J48" s="46">
        <f t="shared" si="8"/>
        <v>0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 s="91" customFormat="1" ht="18.95" customHeight="1" spans="1:45">
      <c r="A49" s="33">
        <v>20</v>
      </c>
      <c r="B49" s="110" t="s">
        <v>1180</v>
      </c>
      <c r="C49" s="32" t="s">
        <v>1175</v>
      </c>
      <c r="D49" s="118" t="s">
        <v>1181</v>
      </c>
      <c r="E49" s="47" t="s">
        <v>55</v>
      </c>
      <c r="F49" s="37">
        <v>180</v>
      </c>
      <c r="G49" s="48" t="s">
        <v>45</v>
      </c>
      <c r="H49" s="39">
        <f t="shared" ref="H49:H53" si="11">F49+J49-J50</f>
        <v>180</v>
      </c>
      <c r="I49" s="40" t="s">
        <v>46</v>
      </c>
      <c r="J49" s="40">
        <f t="shared" si="8"/>
        <v>0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3"/>
      <c r="AR49" s="3"/>
      <c r="AS49" s="3"/>
    </row>
    <row r="50" s="4" customFormat="1" ht="18.95" customHeight="1" spans="1:42">
      <c r="A50" s="41"/>
      <c r="B50" s="110"/>
      <c r="C50" s="32"/>
      <c r="D50" s="42"/>
      <c r="E50" s="47"/>
      <c r="F50" s="43"/>
      <c r="G50" s="49"/>
      <c r="H50" s="45"/>
      <c r="I50" s="46" t="s">
        <v>47</v>
      </c>
      <c r="J50" s="46">
        <f t="shared" si="8"/>
        <v>0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 s="91" customFormat="1" ht="18.95" customHeight="1" spans="1:45">
      <c r="A51" s="33">
        <v>20</v>
      </c>
      <c r="B51" s="110" t="s">
        <v>1182</v>
      </c>
      <c r="C51" s="32" t="s">
        <v>1175</v>
      </c>
      <c r="D51" s="118" t="s">
        <v>1183</v>
      </c>
      <c r="E51" s="47" t="s">
        <v>351</v>
      </c>
      <c r="F51" s="37">
        <v>0</v>
      </c>
      <c r="G51" s="48" t="s">
        <v>45</v>
      </c>
      <c r="H51" s="39">
        <f t="shared" si="11"/>
        <v>0</v>
      </c>
      <c r="I51" s="40" t="s">
        <v>46</v>
      </c>
      <c r="J51" s="40">
        <f t="shared" si="8"/>
        <v>0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3"/>
      <c r="AR51" s="3"/>
      <c r="AS51" s="3"/>
    </row>
    <row r="52" s="4" customFormat="1" ht="18.95" customHeight="1" spans="1:42">
      <c r="A52" s="41"/>
      <c r="B52" s="110"/>
      <c r="C52" s="32"/>
      <c r="D52" s="42"/>
      <c r="E52" s="47"/>
      <c r="F52" s="43"/>
      <c r="G52" s="49"/>
      <c r="H52" s="45"/>
      <c r="I52" s="46" t="s">
        <v>47</v>
      </c>
      <c r="J52" s="46">
        <f t="shared" si="8"/>
        <v>0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</row>
    <row r="53" s="91" customFormat="1" ht="18.95" customHeight="1" spans="1:45">
      <c r="A53" s="33">
        <v>20</v>
      </c>
      <c r="B53" s="110" t="s">
        <v>1184</v>
      </c>
      <c r="C53" s="32" t="s">
        <v>1175</v>
      </c>
      <c r="D53" s="106" t="s">
        <v>1185</v>
      </c>
      <c r="E53" s="47" t="s">
        <v>351</v>
      </c>
      <c r="F53" s="37">
        <v>160</v>
      </c>
      <c r="G53" s="48" t="s">
        <v>45</v>
      </c>
      <c r="H53" s="39">
        <f t="shared" si="11"/>
        <v>160</v>
      </c>
      <c r="I53" s="40" t="s">
        <v>46</v>
      </c>
      <c r="J53" s="40">
        <f t="shared" si="8"/>
        <v>0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3"/>
      <c r="AR53" s="3"/>
      <c r="AS53" s="3"/>
    </row>
    <row r="54" s="4" customFormat="1" ht="18.95" customHeight="1" spans="1:42">
      <c r="A54" s="41"/>
      <c r="B54" s="110"/>
      <c r="C54" s="32"/>
      <c r="D54" s="42"/>
      <c r="E54" s="47"/>
      <c r="F54" s="43"/>
      <c r="G54" s="49"/>
      <c r="H54" s="45"/>
      <c r="I54" s="46" t="s">
        <v>47</v>
      </c>
      <c r="J54" s="46">
        <f t="shared" si="8"/>
        <v>0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 s="91" customFormat="1" ht="18.95" customHeight="1" spans="1:45">
      <c r="A55" s="33">
        <v>21</v>
      </c>
      <c r="B55" s="110" t="s">
        <v>1186</v>
      </c>
      <c r="C55" s="32" t="s">
        <v>1175</v>
      </c>
      <c r="D55" s="35" t="s">
        <v>1187</v>
      </c>
      <c r="E55" s="47" t="s">
        <v>55</v>
      </c>
      <c r="F55" s="37">
        <v>100</v>
      </c>
      <c r="G55" s="48" t="s">
        <v>45</v>
      </c>
      <c r="H55" s="39">
        <f t="shared" ref="H55:H59" si="12">F55+J55-J56</f>
        <v>100</v>
      </c>
      <c r="I55" s="40" t="s">
        <v>46</v>
      </c>
      <c r="J55" s="40">
        <f t="shared" ref="J55:J69" si="13">SUM(K55:AP55)</f>
        <v>0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3"/>
      <c r="AR55" s="3"/>
      <c r="AS55" s="3"/>
    </row>
    <row r="56" s="4" customFormat="1" ht="18.95" customHeight="1" spans="1:42">
      <c r="A56" s="41"/>
      <c r="B56" s="110"/>
      <c r="C56" s="32"/>
      <c r="D56" s="42"/>
      <c r="E56" s="47"/>
      <c r="F56" s="43"/>
      <c r="G56" s="49"/>
      <c r="H56" s="45"/>
      <c r="I56" s="46" t="s">
        <v>47</v>
      </c>
      <c r="J56" s="46">
        <f t="shared" si="13"/>
        <v>0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 s="91" customFormat="1" ht="18.95" customHeight="1" spans="1:45">
      <c r="A57" s="33">
        <v>22</v>
      </c>
      <c r="B57" s="110" t="s">
        <v>1186</v>
      </c>
      <c r="C57" s="32" t="s">
        <v>1175</v>
      </c>
      <c r="D57" s="35" t="s">
        <v>1188</v>
      </c>
      <c r="E57" s="47" t="s">
        <v>55</v>
      </c>
      <c r="F57" s="37">
        <v>100</v>
      </c>
      <c r="G57" s="48" t="s">
        <v>45</v>
      </c>
      <c r="H57" s="39">
        <f t="shared" si="12"/>
        <v>100</v>
      </c>
      <c r="I57" s="40" t="s">
        <v>46</v>
      </c>
      <c r="J57" s="40">
        <f t="shared" si="13"/>
        <v>0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3"/>
      <c r="AR57" s="3"/>
      <c r="AS57" s="3"/>
    </row>
    <row r="58" s="4" customFormat="1" ht="18.95" customHeight="1" spans="1:42">
      <c r="A58" s="41"/>
      <c r="B58" s="110"/>
      <c r="C58" s="32"/>
      <c r="D58" s="42"/>
      <c r="E58" s="47"/>
      <c r="F58" s="43"/>
      <c r="G58" s="49"/>
      <c r="H58" s="45"/>
      <c r="I58" s="46" t="s">
        <v>47</v>
      </c>
      <c r="J58" s="46">
        <f t="shared" si="13"/>
        <v>0</v>
      </c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 s="91" customFormat="1" ht="18.95" customHeight="1" spans="1:45">
      <c r="A59" s="33">
        <v>23</v>
      </c>
      <c r="B59" s="110" t="s">
        <v>1186</v>
      </c>
      <c r="C59" s="32" t="s">
        <v>1175</v>
      </c>
      <c r="D59" s="35" t="s">
        <v>1189</v>
      </c>
      <c r="E59" s="47" t="s">
        <v>55</v>
      </c>
      <c r="F59" s="37">
        <v>28</v>
      </c>
      <c r="G59" s="48" t="s">
        <v>45</v>
      </c>
      <c r="H59" s="39">
        <f t="shared" si="12"/>
        <v>28</v>
      </c>
      <c r="I59" s="40" t="s">
        <v>46</v>
      </c>
      <c r="J59" s="40">
        <f t="shared" si="13"/>
        <v>0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3"/>
      <c r="AR59" s="3"/>
      <c r="AS59" s="3"/>
    </row>
    <row r="60" s="4" customFormat="1" ht="18.95" customHeight="1" spans="1:42">
      <c r="A60" s="41"/>
      <c r="B60" s="110"/>
      <c r="C60" s="32"/>
      <c r="D60" s="42"/>
      <c r="E60" s="47"/>
      <c r="F60" s="43"/>
      <c r="G60" s="49"/>
      <c r="H60" s="45"/>
      <c r="I60" s="46" t="s">
        <v>47</v>
      </c>
      <c r="J60" s="46">
        <f t="shared" si="13"/>
        <v>0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 s="91" customFormat="1" ht="18.95" customHeight="1" spans="1:45">
      <c r="A61" s="33">
        <v>24</v>
      </c>
      <c r="B61" s="110" t="s">
        <v>1186</v>
      </c>
      <c r="C61" s="32" t="s">
        <v>1175</v>
      </c>
      <c r="D61" s="35" t="s">
        <v>1190</v>
      </c>
      <c r="E61" s="47" t="s">
        <v>55</v>
      </c>
      <c r="F61" s="37">
        <v>110</v>
      </c>
      <c r="G61" s="48" t="s">
        <v>45</v>
      </c>
      <c r="H61" s="39">
        <f>F61+J61-J62</f>
        <v>110</v>
      </c>
      <c r="I61" s="40" t="s">
        <v>46</v>
      </c>
      <c r="J61" s="40">
        <f t="shared" si="13"/>
        <v>0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3"/>
      <c r="AR61" s="3"/>
      <c r="AS61" s="3"/>
    </row>
    <row r="62" s="4" customFormat="1" ht="18.95" customHeight="1" spans="1:42">
      <c r="A62" s="41"/>
      <c r="B62" s="110"/>
      <c r="C62" s="32"/>
      <c r="D62" s="42"/>
      <c r="E62" s="47"/>
      <c r="F62" s="43"/>
      <c r="G62" s="49"/>
      <c r="H62" s="45"/>
      <c r="I62" s="46" t="s">
        <v>47</v>
      </c>
      <c r="J62" s="46">
        <f t="shared" si="13"/>
        <v>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 s="91" customFormat="1" ht="18.95" customHeight="1" spans="1:45">
      <c r="A63" s="33">
        <v>25</v>
      </c>
      <c r="B63" s="110" t="s">
        <v>1186</v>
      </c>
      <c r="C63" s="32" t="s">
        <v>746</v>
      </c>
      <c r="D63" s="35" t="s">
        <v>1191</v>
      </c>
      <c r="E63" s="47" t="s">
        <v>55</v>
      </c>
      <c r="F63" s="37">
        <v>45</v>
      </c>
      <c r="G63" s="48" t="s">
        <v>45</v>
      </c>
      <c r="H63" s="39">
        <f>F63+J63-J64</f>
        <v>45</v>
      </c>
      <c r="I63" s="40" t="s">
        <v>46</v>
      </c>
      <c r="J63" s="40">
        <f t="shared" si="13"/>
        <v>0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3"/>
      <c r="AR63" s="3"/>
      <c r="AS63" s="3"/>
    </row>
    <row r="64" s="4" customFormat="1" ht="18.95" customHeight="1" spans="1:42">
      <c r="A64" s="41"/>
      <c r="B64" s="110"/>
      <c r="C64" s="32"/>
      <c r="D64" s="42"/>
      <c r="E64" s="47"/>
      <c r="F64" s="43"/>
      <c r="G64" s="49"/>
      <c r="H64" s="45"/>
      <c r="I64" s="46" t="s">
        <v>47</v>
      </c>
      <c r="J64" s="46">
        <f t="shared" si="13"/>
        <v>0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</row>
    <row r="65" s="91" customFormat="1" ht="18.95" customHeight="1" spans="1:45">
      <c r="A65" s="33">
        <v>26</v>
      </c>
      <c r="B65" s="110" t="s">
        <v>1186</v>
      </c>
      <c r="C65" s="32" t="s">
        <v>1148</v>
      </c>
      <c r="D65" s="35" t="s">
        <v>1192</v>
      </c>
      <c r="E65" s="47" t="s">
        <v>55</v>
      </c>
      <c r="F65" s="37">
        <v>108</v>
      </c>
      <c r="G65" s="48" t="s">
        <v>45</v>
      </c>
      <c r="H65" s="39">
        <f t="shared" ref="H65:H69" si="14">F65+J65-J66</f>
        <v>108</v>
      </c>
      <c r="I65" s="40" t="s">
        <v>46</v>
      </c>
      <c r="J65" s="40">
        <f t="shared" si="13"/>
        <v>0</v>
      </c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3"/>
      <c r="AR65" s="3"/>
      <c r="AS65" s="3"/>
    </row>
    <row r="66" s="4" customFormat="1" ht="18.95" customHeight="1" spans="1:42">
      <c r="A66" s="41"/>
      <c r="B66" s="110"/>
      <c r="C66" s="32"/>
      <c r="D66" s="42"/>
      <c r="E66" s="47"/>
      <c r="F66" s="43"/>
      <c r="G66" s="49"/>
      <c r="H66" s="45"/>
      <c r="I66" s="46" t="s">
        <v>47</v>
      </c>
      <c r="J66" s="46">
        <f t="shared" si="13"/>
        <v>0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</row>
    <row r="67" s="91" customFormat="1" ht="18.95" customHeight="1" spans="1:45">
      <c r="A67" s="33">
        <v>27</v>
      </c>
      <c r="B67" s="110" t="s">
        <v>1186</v>
      </c>
      <c r="C67" s="32" t="s">
        <v>1148</v>
      </c>
      <c r="D67" s="35" t="s">
        <v>1193</v>
      </c>
      <c r="E67" s="47" t="s">
        <v>55</v>
      </c>
      <c r="F67" s="37">
        <v>115</v>
      </c>
      <c r="G67" s="48" t="s">
        <v>45</v>
      </c>
      <c r="H67" s="39">
        <f t="shared" si="14"/>
        <v>115</v>
      </c>
      <c r="I67" s="40" t="s">
        <v>46</v>
      </c>
      <c r="J67" s="40">
        <f t="shared" si="13"/>
        <v>0</v>
      </c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3"/>
      <c r="AR67" s="3"/>
      <c r="AS67" s="3"/>
    </row>
    <row r="68" s="4" customFormat="1" ht="18.95" customHeight="1" spans="1:42">
      <c r="A68" s="41"/>
      <c r="B68" s="110"/>
      <c r="C68" s="32"/>
      <c r="D68" s="42"/>
      <c r="E68" s="47"/>
      <c r="F68" s="43"/>
      <c r="G68" s="49"/>
      <c r="H68" s="45"/>
      <c r="I68" s="46" t="s">
        <v>47</v>
      </c>
      <c r="J68" s="46">
        <f t="shared" si="13"/>
        <v>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</row>
    <row r="69" s="3" customFormat="1" ht="18.95" customHeight="1" spans="1:42">
      <c r="A69" s="33">
        <v>28</v>
      </c>
      <c r="B69" s="110" t="s">
        <v>1194</v>
      </c>
      <c r="C69" s="32"/>
      <c r="D69" s="118" t="s">
        <v>1195</v>
      </c>
      <c r="E69" s="47" t="s">
        <v>44</v>
      </c>
      <c r="F69" s="37">
        <v>2215</v>
      </c>
      <c r="G69" s="48" t="s">
        <v>45</v>
      </c>
      <c r="H69" s="39">
        <f t="shared" si="14"/>
        <v>2215</v>
      </c>
      <c r="I69" s="40" t="s">
        <v>46</v>
      </c>
      <c r="J69" s="40">
        <f t="shared" si="13"/>
        <v>0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</row>
    <row r="70" s="4" customFormat="1" ht="18.95" customHeight="1" spans="1:42">
      <c r="A70" s="41"/>
      <c r="B70" s="110"/>
      <c r="C70" s="32"/>
      <c r="D70" s="42"/>
      <c r="E70" s="47"/>
      <c r="F70" s="43"/>
      <c r="G70" s="49"/>
      <c r="H70" s="45"/>
      <c r="I70" s="46" t="s">
        <v>47</v>
      </c>
      <c r="J70" s="46">
        <f t="shared" ref="J70:J76" si="15">SUM(K70:AP70)</f>
        <v>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</row>
    <row r="71" s="3" customFormat="1" ht="18.95" customHeight="1" spans="1:42">
      <c r="A71" s="33">
        <v>29</v>
      </c>
      <c r="B71" s="110" t="s">
        <v>1194</v>
      </c>
      <c r="C71" s="32" t="s">
        <v>1145</v>
      </c>
      <c r="D71" s="35" t="s">
        <v>1196</v>
      </c>
      <c r="E71" s="47" t="s">
        <v>44</v>
      </c>
      <c r="F71" s="37">
        <v>115</v>
      </c>
      <c r="G71" s="48" t="s">
        <v>45</v>
      </c>
      <c r="H71" s="39">
        <f t="shared" ref="H71:H75" si="16">F71+J71-J72</f>
        <v>115</v>
      </c>
      <c r="I71" s="40" t="s">
        <v>46</v>
      </c>
      <c r="J71" s="40">
        <f t="shared" si="15"/>
        <v>0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</row>
    <row r="72" s="4" customFormat="1" ht="18.95" customHeight="1" spans="1:42">
      <c r="A72" s="41"/>
      <c r="B72" s="110"/>
      <c r="C72" s="32"/>
      <c r="D72" s="42"/>
      <c r="E72" s="47"/>
      <c r="F72" s="43"/>
      <c r="G72" s="49"/>
      <c r="H72" s="45"/>
      <c r="I72" s="46" t="s">
        <v>47</v>
      </c>
      <c r="J72" s="46">
        <f t="shared" si="15"/>
        <v>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 s="3" customFormat="1" ht="18.95" customHeight="1" spans="1:42">
      <c r="A73" s="33">
        <v>30</v>
      </c>
      <c r="B73" s="110" t="s">
        <v>1194</v>
      </c>
      <c r="C73" s="32" t="s">
        <v>1175</v>
      </c>
      <c r="D73" s="35" t="s">
        <v>1197</v>
      </c>
      <c r="E73" s="47" t="s">
        <v>1198</v>
      </c>
      <c r="F73" s="37">
        <v>365</v>
      </c>
      <c r="G73" s="48" t="s">
        <v>45</v>
      </c>
      <c r="H73" s="39">
        <f t="shared" si="16"/>
        <v>365</v>
      </c>
      <c r="I73" s="40" t="s">
        <v>46</v>
      </c>
      <c r="J73" s="40">
        <f t="shared" si="15"/>
        <v>0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</row>
    <row r="74" s="4" customFormat="1" ht="18.95" customHeight="1" spans="1:42">
      <c r="A74" s="41"/>
      <c r="B74" s="110"/>
      <c r="C74" s="32"/>
      <c r="D74" s="42"/>
      <c r="E74" s="47"/>
      <c r="F74" s="43"/>
      <c r="G74" s="49"/>
      <c r="H74" s="45"/>
      <c r="I74" s="46" t="s">
        <v>47</v>
      </c>
      <c r="J74" s="46">
        <f t="shared" si="15"/>
        <v>0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</row>
    <row r="75" s="3" customFormat="1" ht="18.95" customHeight="1" spans="1:42">
      <c r="A75" s="33">
        <v>30</v>
      </c>
      <c r="B75" s="110" t="s">
        <v>1194</v>
      </c>
      <c r="C75" s="32" t="s">
        <v>1199</v>
      </c>
      <c r="D75" s="35" t="s">
        <v>1200</v>
      </c>
      <c r="E75" s="47" t="s">
        <v>44</v>
      </c>
      <c r="F75" s="37">
        <v>340</v>
      </c>
      <c r="G75" s="48" t="s">
        <v>45</v>
      </c>
      <c r="H75" s="39">
        <f t="shared" si="16"/>
        <v>340</v>
      </c>
      <c r="I75" s="40" t="s">
        <v>46</v>
      </c>
      <c r="J75" s="40">
        <f t="shared" si="15"/>
        <v>0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</row>
    <row r="76" s="4" customFormat="1" ht="18.95" customHeight="1" spans="1:42">
      <c r="A76" s="41"/>
      <c r="B76" s="110"/>
      <c r="C76" s="32"/>
      <c r="D76" s="42"/>
      <c r="E76" s="47"/>
      <c r="F76" s="43"/>
      <c r="G76" s="49"/>
      <c r="H76" s="45"/>
      <c r="I76" s="46" t="s">
        <v>47</v>
      </c>
      <c r="J76" s="46">
        <f t="shared" si="15"/>
        <v>0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</row>
    <row r="77" s="3" customFormat="1" ht="18.95" customHeight="1" spans="1:42">
      <c r="A77" s="33">
        <v>31</v>
      </c>
      <c r="B77" s="110" t="s">
        <v>1201</v>
      </c>
      <c r="C77" s="32" t="s">
        <v>1202</v>
      </c>
      <c r="D77" s="35" t="s">
        <v>1203</v>
      </c>
      <c r="E77" s="47" t="s">
        <v>44</v>
      </c>
      <c r="F77" s="37">
        <v>27</v>
      </c>
      <c r="G77" s="48" t="s">
        <v>45</v>
      </c>
      <c r="H77" s="39">
        <f t="shared" ref="H77:H81" si="17">F77+J77-J78</f>
        <v>27</v>
      </c>
      <c r="I77" s="40" t="s">
        <v>46</v>
      </c>
      <c r="J77" s="40">
        <f t="shared" ref="J77:J82" si="18">SUM(K77:AP77)</f>
        <v>0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</row>
    <row r="78" s="4" customFormat="1" ht="18.95" customHeight="1" spans="1:42">
      <c r="A78" s="41"/>
      <c r="B78" s="110"/>
      <c r="C78" s="32"/>
      <c r="D78" s="42"/>
      <c r="E78" s="47"/>
      <c r="F78" s="43"/>
      <c r="G78" s="49"/>
      <c r="H78" s="45"/>
      <c r="I78" s="46" t="s">
        <v>47</v>
      </c>
      <c r="J78" s="46">
        <f t="shared" si="18"/>
        <v>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</row>
    <row r="79" s="91" customFormat="1" ht="18.95" customHeight="1" spans="1:45">
      <c r="A79" s="33">
        <v>32</v>
      </c>
      <c r="B79" s="110" t="s">
        <v>1204</v>
      </c>
      <c r="C79" s="32" t="s">
        <v>1145</v>
      </c>
      <c r="D79" s="35" t="s">
        <v>1205</v>
      </c>
      <c r="E79" s="47" t="s">
        <v>44</v>
      </c>
      <c r="F79" s="37">
        <v>53</v>
      </c>
      <c r="G79" s="48" t="s">
        <v>45</v>
      </c>
      <c r="H79" s="39">
        <f t="shared" si="17"/>
        <v>53</v>
      </c>
      <c r="I79" s="40" t="s">
        <v>46</v>
      </c>
      <c r="J79" s="40">
        <f t="shared" si="18"/>
        <v>0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3"/>
      <c r="AR79" s="3"/>
      <c r="AS79" s="3"/>
    </row>
    <row r="80" s="4" customFormat="1" ht="18.95" customHeight="1" spans="1:42">
      <c r="A80" s="41"/>
      <c r="B80" s="110"/>
      <c r="C80" s="32"/>
      <c r="D80" s="42"/>
      <c r="E80" s="47"/>
      <c r="F80" s="43"/>
      <c r="G80" s="49"/>
      <c r="H80" s="45"/>
      <c r="I80" s="46" t="s">
        <v>47</v>
      </c>
      <c r="J80" s="46">
        <f t="shared" si="18"/>
        <v>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</row>
    <row r="81" s="91" customFormat="1" ht="18.95" customHeight="1" spans="1:45">
      <c r="A81" s="33">
        <v>33</v>
      </c>
      <c r="B81" s="110" t="s">
        <v>1206</v>
      </c>
      <c r="C81" s="32" t="s">
        <v>526</v>
      </c>
      <c r="D81" s="35" t="s">
        <v>1207</v>
      </c>
      <c r="E81" s="47" t="s">
        <v>44</v>
      </c>
      <c r="F81" s="37">
        <v>207</v>
      </c>
      <c r="G81" s="48" t="s">
        <v>45</v>
      </c>
      <c r="H81" s="39">
        <f t="shared" si="17"/>
        <v>207</v>
      </c>
      <c r="I81" s="40" t="s">
        <v>46</v>
      </c>
      <c r="J81" s="40">
        <f t="shared" si="18"/>
        <v>0</v>
      </c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3"/>
      <c r="AR81" s="3"/>
      <c r="AS81" s="3"/>
    </row>
    <row r="82" s="4" customFormat="1" ht="18.95" customHeight="1" spans="1:42">
      <c r="A82" s="41"/>
      <c r="B82" s="110"/>
      <c r="C82" s="32"/>
      <c r="D82" s="42"/>
      <c r="E82" s="47"/>
      <c r="F82" s="43"/>
      <c r="G82" s="49"/>
      <c r="H82" s="45"/>
      <c r="I82" s="46" t="s">
        <v>47</v>
      </c>
      <c r="J82" s="46">
        <f t="shared" si="18"/>
        <v>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</row>
    <row r="83" s="91" customFormat="1" ht="18.95" customHeight="1" spans="1:45">
      <c r="A83" s="33">
        <v>33</v>
      </c>
      <c r="B83" s="110" t="s">
        <v>1208</v>
      </c>
      <c r="C83" s="32" t="s">
        <v>16</v>
      </c>
      <c r="D83" s="35" t="s">
        <v>99</v>
      </c>
      <c r="E83" s="47" t="s">
        <v>44</v>
      </c>
      <c r="F83" s="37">
        <v>19170</v>
      </c>
      <c r="G83" s="48" t="s">
        <v>45</v>
      </c>
      <c r="H83" s="39">
        <f t="shared" ref="H83:H87" si="19">F83+J83-J84</f>
        <v>910</v>
      </c>
      <c r="I83" s="40" t="s">
        <v>46</v>
      </c>
      <c r="J83" s="40">
        <f t="shared" ref="J83:J90" si="20">SUM(K83:AP83)</f>
        <v>41740</v>
      </c>
      <c r="K83" s="67"/>
      <c r="L83" s="67">
        <v>13650</v>
      </c>
      <c r="M83" s="67"/>
      <c r="N83" s="67"/>
      <c r="O83" s="67">
        <v>15580</v>
      </c>
      <c r="P83" s="67">
        <v>7625</v>
      </c>
      <c r="Q83" s="67">
        <v>4885</v>
      </c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3"/>
      <c r="AR83" s="3"/>
      <c r="AS83" s="3"/>
    </row>
    <row r="84" s="4" customFormat="1" ht="18.95" customHeight="1" spans="1:42">
      <c r="A84" s="41"/>
      <c r="B84" s="110"/>
      <c r="C84" s="32"/>
      <c r="D84" s="42"/>
      <c r="E84" s="47"/>
      <c r="F84" s="43"/>
      <c r="G84" s="49"/>
      <c r="H84" s="45"/>
      <c r="I84" s="46" t="s">
        <v>47</v>
      </c>
      <c r="J84" s="46">
        <f t="shared" si="20"/>
        <v>60000</v>
      </c>
      <c r="K84" s="65"/>
      <c r="L84" s="65"/>
      <c r="M84" s="65"/>
      <c r="N84" s="65"/>
      <c r="O84" s="65"/>
      <c r="P84" s="65"/>
      <c r="Q84" s="65">
        <v>60000</v>
      </c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</row>
    <row r="85" s="91" customFormat="1" ht="18.95" customHeight="1" spans="1:45">
      <c r="A85" s="33">
        <v>34</v>
      </c>
      <c r="B85" s="110" t="s">
        <v>1209</v>
      </c>
      <c r="C85" s="32" t="s">
        <v>1175</v>
      </c>
      <c r="D85" s="118" t="s">
        <v>370</v>
      </c>
      <c r="E85" s="47" t="s">
        <v>44</v>
      </c>
      <c r="F85" s="37">
        <v>585</v>
      </c>
      <c r="G85" s="48" t="s">
        <v>45</v>
      </c>
      <c r="H85" s="39">
        <f t="shared" si="19"/>
        <v>585</v>
      </c>
      <c r="I85" s="40" t="s">
        <v>46</v>
      </c>
      <c r="J85" s="40">
        <f t="shared" si="20"/>
        <v>0</v>
      </c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3"/>
      <c r="AR85" s="3"/>
      <c r="AS85" s="3"/>
    </row>
    <row r="86" s="4" customFormat="1" ht="18.95" customHeight="1" spans="1:42">
      <c r="A86" s="41"/>
      <c r="B86" s="110"/>
      <c r="C86" s="32"/>
      <c r="D86" s="42"/>
      <c r="E86" s="47"/>
      <c r="F86" s="43"/>
      <c r="G86" s="49"/>
      <c r="H86" s="45"/>
      <c r="I86" s="46" t="s">
        <v>47</v>
      </c>
      <c r="J86" s="46">
        <f t="shared" si="20"/>
        <v>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</row>
    <row r="87" s="91" customFormat="1" ht="18.95" customHeight="1" spans="1:45">
      <c r="A87" s="33">
        <v>34</v>
      </c>
      <c r="B87" s="110" t="s">
        <v>1210</v>
      </c>
      <c r="C87" s="32" t="s">
        <v>1175</v>
      </c>
      <c r="D87" s="118" t="s">
        <v>1211</v>
      </c>
      <c r="E87" s="47" t="s">
        <v>1212</v>
      </c>
      <c r="F87" s="37">
        <v>0</v>
      </c>
      <c r="G87" s="48" t="s">
        <v>45</v>
      </c>
      <c r="H87" s="39">
        <f t="shared" si="19"/>
        <v>85</v>
      </c>
      <c r="I87" s="40" t="s">
        <v>46</v>
      </c>
      <c r="J87" s="40">
        <f t="shared" si="20"/>
        <v>5090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>
        <v>5090</v>
      </c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3"/>
      <c r="AR87" s="3"/>
      <c r="AS87" s="3"/>
    </row>
    <row r="88" s="4" customFormat="1" ht="18.95" customHeight="1" spans="1:42">
      <c r="A88" s="41"/>
      <c r="B88" s="110"/>
      <c r="C88" s="32"/>
      <c r="D88" s="42"/>
      <c r="E88" s="47"/>
      <c r="F88" s="43"/>
      <c r="G88" s="49"/>
      <c r="H88" s="45"/>
      <c r="I88" s="46" t="s">
        <v>47</v>
      </c>
      <c r="J88" s="46">
        <f t="shared" si="20"/>
        <v>5005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>
        <v>5005</v>
      </c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</row>
    <row r="89" s="91" customFormat="1" ht="18.95" customHeight="1" spans="1:45">
      <c r="A89" s="33">
        <v>34</v>
      </c>
      <c r="B89" s="110" t="s">
        <v>1213</v>
      </c>
      <c r="C89" s="32" t="s">
        <v>1175</v>
      </c>
      <c r="D89" s="118" t="s">
        <v>1214</v>
      </c>
      <c r="E89" s="47" t="s">
        <v>44</v>
      </c>
      <c r="F89" s="37">
        <v>11879</v>
      </c>
      <c r="G89" s="48" t="s">
        <v>45</v>
      </c>
      <c r="H89" s="39">
        <f>F89+J89-J90</f>
        <v>11879</v>
      </c>
      <c r="I89" s="40" t="s">
        <v>46</v>
      </c>
      <c r="J89" s="40">
        <f t="shared" si="20"/>
        <v>0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3"/>
      <c r="AR89" s="3"/>
      <c r="AS89" s="3"/>
    </row>
    <row r="90" s="4" customFormat="1" ht="18.95" customHeight="1" spans="1:42">
      <c r="A90" s="41"/>
      <c r="B90" s="110"/>
      <c r="C90" s="32"/>
      <c r="D90" s="42"/>
      <c r="E90" s="47"/>
      <c r="F90" s="43"/>
      <c r="G90" s="49"/>
      <c r="H90" s="45"/>
      <c r="I90" s="46" t="s">
        <v>47</v>
      </c>
      <c r="J90" s="46">
        <f t="shared" si="20"/>
        <v>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</row>
    <row r="91" s="91" customFormat="1" ht="18.95" customHeight="1" spans="1:45">
      <c r="A91" s="33">
        <v>35</v>
      </c>
      <c r="B91" s="110" t="s">
        <v>1215</v>
      </c>
      <c r="C91" s="32"/>
      <c r="D91" s="118" t="s">
        <v>1216</v>
      </c>
      <c r="E91" s="47" t="s">
        <v>44</v>
      </c>
      <c r="F91" s="37">
        <v>90</v>
      </c>
      <c r="G91" s="48" t="s">
        <v>45</v>
      </c>
      <c r="H91" s="39">
        <f>F91+J91-J92</f>
        <v>90</v>
      </c>
      <c r="I91" s="40" t="s">
        <v>46</v>
      </c>
      <c r="J91" s="40">
        <f t="shared" ref="J91:J140" si="21">SUM(K91:AP91)</f>
        <v>0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3"/>
      <c r="AR91" s="3"/>
      <c r="AS91" s="3"/>
    </row>
    <row r="92" s="4" customFormat="1" ht="18.95" customHeight="1" spans="1:42">
      <c r="A92" s="41"/>
      <c r="B92" s="110"/>
      <c r="C92" s="32"/>
      <c r="D92" s="42"/>
      <c r="E92" s="47"/>
      <c r="F92" s="43"/>
      <c r="G92" s="49"/>
      <c r="H92" s="45"/>
      <c r="I92" s="46" t="s">
        <v>47</v>
      </c>
      <c r="J92" s="46">
        <f t="shared" si="21"/>
        <v>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</row>
    <row r="93" s="91" customFormat="1" ht="18.95" customHeight="1" spans="1:45">
      <c r="A93" s="33">
        <v>36</v>
      </c>
      <c r="B93" s="110" t="s">
        <v>1217</v>
      </c>
      <c r="C93" s="32" t="s">
        <v>1218</v>
      </c>
      <c r="D93" s="35" t="s">
        <v>1219</v>
      </c>
      <c r="E93" s="47" t="s">
        <v>1220</v>
      </c>
      <c r="F93" s="37">
        <v>565</v>
      </c>
      <c r="G93" s="48" t="s">
        <v>45</v>
      </c>
      <c r="H93" s="39">
        <f>F93+J93-J94</f>
        <v>565</v>
      </c>
      <c r="I93" s="40" t="s">
        <v>46</v>
      </c>
      <c r="J93" s="40">
        <f t="shared" si="21"/>
        <v>0</v>
      </c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3"/>
      <c r="AR93" s="3"/>
      <c r="AS93" s="3"/>
    </row>
    <row r="94" s="4" customFormat="1" ht="18.95" customHeight="1" spans="1:42">
      <c r="A94" s="41"/>
      <c r="B94" s="110"/>
      <c r="C94" s="32"/>
      <c r="D94" s="42"/>
      <c r="E94" s="47"/>
      <c r="F94" s="43"/>
      <c r="G94" s="49"/>
      <c r="H94" s="45"/>
      <c r="I94" s="46" t="s">
        <v>47</v>
      </c>
      <c r="J94" s="46">
        <f t="shared" si="21"/>
        <v>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</row>
    <row r="95" s="91" customFormat="1" ht="18.95" customHeight="1" spans="1:45">
      <c r="A95" s="33">
        <v>37</v>
      </c>
      <c r="B95" s="110" t="s">
        <v>1221</v>
      </c>
      <c r="C95" s="32"/>
      <c r="D95" s="35" t="s">
        <v>1222</v>
      </c>
      <c r="E95" s="47" t="s">
        <v>44</v>
      </c>
      <c r="F95" s="37">
        <v>27</v>
      </c>
      <c r="G95" s="48" t="s">
        <v>45</v>
      </c>
      <c r="H95" s="39">
        <f>F95+J95-J96</f>
        <v>27</v>
      </c>
      <c r="I95" s="40" t="s">
        <v>46</v>
      </c>
      <c r="J95" s="40">
        <f t="shared" si="21"/>
        <v>0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3"/>
      <c r="AR95" s="3"/>
      <c r="AS95" s="3"/>
    </row>
    <row r="96" s="4" customFormat="1" ht="18.95" customHeight="1" spans="1:42">
      <c r="A96" s="41"/>
      <c r="B96" s="110"/>
      <c r="C96" s="32"/>
      <c r="D96" s="42"/>
      <c r="E96" s="47"/>
      <c r="F96" s="43"/>
      <c r="G96" s="49"/>
      <c r="H96" s="45"/>
      <c r="I96" s="46" t="s">
        <v>47</v>
      </c>
      <c r="J96" s="46">
        <f t="shared" si="21"/>
        <v>0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</row>
    <row r="97" s="91" customFormat="1" ht="18.95" customHeight="1" spans="1:45">
      <c r="A97" s="33">
        <v>38</v>
      </c>
      <c r="B97" s="110" t="s">
        <v>1223</v>
      </c>
      <c r="C97" s="32"/>
      <c r="D97" s="35" t="s">
        <v>1224</v>
      </c>
      <c r="E97" s="47" t="s">
        <v>44</v>
      </c>
      <c r="F97" s="37">
        <v>450</v>
      </c>
      <c r="G97" s="48" t="s">
        <v>45</v>
      </c>
      <c r="H97" s="39">
        <f t="shared" ref="H97:H101" si="22">F97+J97-J98</f>
        <v>450</v>
      </c>
      <c r="I97" s="40" t="s">
        <v>46</v>
      </c>
      <c r="J97" s="40">
        <f t="shared" si="21"/>
        <v>0</v>
      </c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3"/>
      <c r="AR97" s="3"/>
      <c r="AS97" s="3"/>
    </row>
    <row r="98" s="4" customFormat="1" ht="18.95" customHeight="1" spans="1:42">
      <c r="A98" s="41"/>
      <c r="B98" s="110"/>
      <c r="C98" s="32"/>
      <c r="D98" s="42"/>
      <c r="E98" s="47"/>
      <c r="F98" s="43"/>
      <c r="G98" s="49"/>
      <c r="H98" s="45"/>
      <c r="I98" s="46" t="s">
        <v>47</v>
      </c>
      <c r="J98" s="46">
        <f t="shared" si="21"/>
        <v>0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</row>
    <row r="99" s="91" customFormat="1" ht="18.95" customHeight="1" spans="1:45">
      <c r="A99" s="33">
        <v>39</v>
      </c>
      <c r="B99" s="110" t="s">
        <v>1225</v>
      </c>
      <c r="C99" s="32" t="s">
        <v>1226</v>
      </c>
      <c r="D99" s="35" t="s">
        <v>1227</v>
      </c>
      <c r="E99" s="47" t="s">
        <v>55</v>
      </c>
      <c r="F99" s="37">
        <v>42</v>
      </c>
      <c r="G99" s="48" t="s">
        <v>45</v>
      </c>
      <c r="H99" s="39">
        <f t="shared" si="22"/>
        <v>42</v>
      </c>
      <c r="I99" s="40" t="s">
        <v>46</v>
      </c>
      <c r="J99" s="40">
        <f t="shared" si="21"/>
        <v>0</v>
      </c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3"/>
      <c r="AR99" s="3"/>
      <c r="AS99" s="3"/>
    </row>
    <row r="100" s="4" customFormat="1" ht="18.95" customHeight="1" spans="1:42">
      <c r="A100" s="41"/>
      <c r="B100" s="110"/>
      <c r="C100" s="32"/>
      <c r="D100" s="42"/>
      <c r="E100" s="47"/>
      <c r="F100" s="43"/>
      <c r="G100" s="49"/>
      <c r="H100" s="45"/>
      <c r="I100" s="46" t="s">
        <v>47</v>
      </c>
      <c r="J100" s="46">
        <f t="shared" si="21"/>
        <v>0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</row>
    <row r="101" s="91" customFormat="1" ht="18.95" customHeight="1" spans="1:45">
      <c r="A101" s="33">
        <v>40</v>
      </c>
      <c r="B101" s="110" t="s">
        <v>1228</v>
      </c>
      <c r="C101" s="32" t="s">
        <v>1229</v>
      </c>
      <c r="D101" s="35" t="s">
        <v>1171</v>
      </c>
      <c r="E101" s="47" t="s">
        <v>67</v>
      </c>
      <c r="F101" s="37">
        <v>230</v>
      </c>
      <c r="G101" s="48" t="s">
        <v>45</v>
      </c>
      <c r="H101" s="39">
        <f t="shared" si="22"/>
        <v>230</v>
      </c>
      <c r="I101" s="40" t="s">
        <v>46</v>
      </c>
      <c r="J101" s="40">
        <f t="shared" si="21"/>
        <v>0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3"/>
      <c r="AR101" s="3"/>
      <c r="AS101" s="3"/>
    </row>
    <row r="102" s="4" customFormat="1" ht="18.95" customHeight="1" spans="1:42">
      <c r="A102" s="41"/>
      <c r="B102" s="110"/>
      <c r="C102" s="32"/>
      <c r="D102" s="42"/>
      <c r="E102" s="47"/>
      <c r="F102" s="43"/>
      <c r="G102" s="49"/>
      <c r="H102" s="45"/>
      <c r="I102" s="46" t="s">
        <v>47</v>
      </c>
      <c r="J102" s="46">
        <f t="shared" si="21"/>
        <v>0</v>
      </c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</row>
    <row r="103" s="91" customFormat="1" ht="18.95" customHeight="1" spans="1:45">
      <c r="A103" s="33">
        <v>41</v>
      </c>
      <c r="B103" s="110" t="s">
        <v>1230</v>
      </c>
      <c r="C103" s="32" t="s">
        <v>16</v>
      </c>
      <c r="D103" s="35" t="s">
        <v>1231</v>
      </c>
      <c r="E103" s="47" t="s">
        <v>44</v>
      </c>
      <c r="F103" s="37">
        <v>1230</v>
      </c>
      <c r="G103" s="48" t="s">
        <v>45</v>
      </c>
      <c r="H103" s="39">
        <f t="shared" ref="H103:H107" si="23">F103+J103-J104</f>
        <v>1230</v>
      </c>
      <c r="I103" s="40" t="s">
        <v>46</v>
      </c>
      <c r="J103" s="40">
        <f t="shared" si="21"/>
        <v>0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3"/>
      <c r="AR103" s="3"/>
      <c r="AS103" s="3"/>
    </row>
    <row r="104" s="4" customFormat="1" ht="18.95" customHeight="1" spans="1:42">
      <c r="A104" s="41"/>
      <c r="B104" s="110"/>
      <c r="C104" s="32"/>
      <c r="D104" s="42"/>
      <c r="E104" s="47"/>
      <c r="F104" s="43"/>
      <c r="G104" s="49"/>
      <c r="H104" s="45"/>
      <c r="I104" s="46" t="s">
        <v>47</v>
      </c>
      <c r="J104" s="46">
        <f t="shared" si="21"/>
        <v>0</v>
      </c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</row>
    <row r="105" s="91" customFormat="1" ht="18.95" customHeight="1" spans="1:45">
      <c r="A105" s="33">
        <v>42</v>
      </c>
      <c r="B105" s="110" t="s">
        <v>1230</v>
      </c>
      <c r="C105" s="32" t="s">
        <v>16</v>
      </c>
      <c r="D105" s="35" t="s">
        <v>1232</v>
      </c>
      <c r="E105" s="47" t="s">
        <v>44</v>
      </c>
      <c r="F105" s="37">
        <v>2110</v>
      </c>
      <c r="G105" s="48" t="s">
        <v>45</v>
      </c>
      <c r="H105" s="39">
        <f t="shared" si="23"/>
        <v>2110</v>
      </c>
      <c r="I105" s="40" t="s">
        <v>46</v>
      </c>
      <c r="J105" s="40">
        <f t="shared" si="21"/>
        <v>0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3"/>
      <c r="AR105" s="3"/>
      <c r="AS105" s="3"/>
    </row>
    <row r="106" s="4" customFormat="1" ht="18.95" customHeight="1" spans="1:42">
      <c r="A106" s="41"/>
      <c r="B106" s="110"/>
      <c r="C106" s="32"/>
      <c r="D106" s="42"/>
      <c r="E106" s="47"/>
      <c r="F106" s="43"/>
      <c r="G106" s="49"/>
      <c r="H106" s="45"/>
      <c r="I106" s="46" t="s">
        <v>47</v>
      </c>
      <c r="J106" s="46">
        <f t="shared" si="21"/>
        <v>0</v>
      </c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</row>
    <row r="107" s="91" customFormat="1" ht="18.95" customHeight="1" spans="1:45">
      <c r="A107" s="33">
        <v>43</v>
      </c>
      <c r="B107" s="110" t="s">
        <v>1233</v>
      </c>
      <c r="C107" s="32" t="s">
        <v>1234</v>
      </c>
      <c r="D107" s="35" t="s">
        <v>1235</v>
      </c>
      <c r="E107" s="47" t="s">
        <v>44</v>
      </c>
      <c r="F107" s="37">
        <v>665</v>
      </c>
      <c r="G107" s="48" t="s">
        <v>45</v>
      </c>
      <c r="H107" s="39">
        <f t="shared" si="23"/>
        <v>665</v>
      </c>
      <c r="I107" s="40" t="s">
        <v>46</v>
      </c>
      <c r="J107" s="40">
        <f t="shared" si="21"/>
        <v>0</v>
      </c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3"/>
      <c r="AR107" s="3"/>
      <c r="AS107" s="3"/>
    </row>
    <row r="108" s="4" customFormat="1" ht="18.95" customHeight="1" spans="1:42">
      <c r="A108" s="41"/>
      <c r="B108" s="110"/>
      <c r="C108" s="32"/>
      <c r="D108" s="42"/>
      <c r="E108" s="47"/>
      <c r="F108" s="43"/>
      <c r="G108" s="49"/>
      <c r="H108" s="45"/>
      <c r="I108" s="46" t="s">
        <v>47</v>
      </c>
      <c r="J108" s="46">
        <f t="shared" si="21"/>
        <v>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</row>
    <row r="109" s="91" customFormat="1" ht="18.95" customHeight="1" spans="1:45">
      <c r="A109" s="33">
        <v>44</v>
      </c>
      <c r="B109" s="110" t="s">
        <v>1233</v>
      </c>
      <c r="C109" s="32" t="s">
        <v>1234</v>
      </c>
      <c r="D109" s="35" t="s">
        <v>1236</v>
      </c>
      <c r="E109" s="47" t="s">
        <v>44</v>
      </c>
      <c r="F109" s="37">
        <v>33</v>
      </c>
      <c r="G109" s="48" t="s">
        <v>45</v>
      </c>
      <c r="H109" s="39">
        <f>F109+J109-J110</f>
        <v>33</v>
      </c>
      <c r="I109" s="40" t="s">
        <v>46</v>
      </c>
      <c r="J109" s="40">
        <f t="shared" si="21"/>
        <v>0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3"/>
      <c r="AR109" s="3"/>
      <c r="AS109" s="3"/>
    </row>
    <row r="110" s="4" customFormat="1" ht="18.95" customHeight="1" spans="1:42">
      <c r="A110" s="41"/>
      <c r="B110" s="110"/>
      <c r="C110" s="32"/>
      <c r="D110" s="42"/>
      <c r="E110" s="47"/>
      <c r="F110" s="43"/>
      <c r="G110" s="49"/>
      <c r="H110" s="45"/>
      <c r="I110" s="46" t="s">
        <v>47</v>
      </c>
      <c r="J110" s="46">
        <f t="shared" si="21"/>
        <v>0</v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</row>
    <row r="111" s="91" customFormat="1" ht="18.95" customHeight="1" spans="1:45">
      <c r="A111" s="33">
        <v>45</v>
      </c>
      <c r="B111" s="110" t="s">
        <v>1233</v>
      </c>
      <c r="C111" s="32" t="s">
        <v>1199</v>
      </c>
      <c r="D111" s="35" t="s">
        <v>1237</v>
      </c>
      <c r="E111" s="47" t="s">
        <v>66</v>
      </c>
      <c r="F111" s="37">
        <v>24</v>
      </c>
      <c r="G111" s="48" t="s">
        <v>45</v>
      </c>
      <c r="H111" s="39">
        <f t="shared" ref="H111:H115" si="24">F111+J111-J112</f>
        <v>24</v>
      </c>
      <c r="I111" s="40" t="s">
        <v>46</v>
      </c>
      <c r="J111" s="40">
        <f t="shared" si="21"/>
        <v>0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3"/>
      <c r="AR111" s="3"/>
      <c r="AS111" s="3"/>
    </row>
    <row r="112" s="4" customFormat="1" ht="18" customHeight="1" spans="1:42">
      <c r="A112" s="41"/>
      <c r="B112" s="110"/>
      <c r="C112" s="32"/>
      <c r="D112" s="42"/>
      <c r="E112" s="47"/>
      <c r="F112" s="43"/>
      <c r="G112" s="49"/>
      <c r="H112" s="45"/>
      <c r="I112" s="46" t="s">
        <v>47</v>
      </c>
      <c r="J112" s="46">
        <f t="shared" si="21"/>
        <v>0</v>
      </c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</row>
    <row r="113" s="91" customFormat="1" ht="18.95" customHeight="1" spans="1:45">
      <c r="A113" s="33">
        <v>46</v>
      </c>
      <c r="B113" s="110" t="s">
        <v>1238</v>
      </c>
      <c r="C113" s="32" t="s">
        <v>526</v>
      </c>
      <c r="D113" s="35" t="s">
        <v>1239</v>
      </c>
      <c r="E113" s="47" t="s">
        <v>44</v>
      </c>
      <c r="F113" s="37">
        <v>11005</v>
      </c>
      <c r="G113" s="48" t="s">
        <v>45</v>
      </c>
      <c r="H113" s="39">
        <f t="shared" si="24"/>
        <v>11005</v>
      </c>
      <c r="I113" s="40" t="s">
        <v>46</v>
      </c>
      <c r="J113" s="40">
        <f t="shared" si="21"/>
        <v>0</v>
      </c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3"/>
      <c r="AR113" s="3"/>
      <c r="AS113" s="3"/>
    </row>
    <row r="114" s="4" customFormat="1" ht="18.95" customHeight="1" spans="1:42">
      <c r="A114" s="41"/>
      <c r="B114" s="110"/>
      <c r="C114" s="32"/>
      <c r="D114" s="42"/>
      <c r="E114" s="47"/>
      <c r="F114" s="43"/>
      <c r="G114" s="49"/>
      <c r="H114" s="45"/>
      <c r="I114" s="46" t="s">
        <v>47</v>
      </c>
      <c r="J114" s="46">
        <f t="shared" si="21"/>
        <v>0</v>
      </c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</row>
    <row r="115" s="91" customFormat="1" ht="18.95" customHeight="1" spans="1:45">
      <c r="A115" s="33">
        <v>46</v>
      </c>
      <c r="B115" s="110" t="s">
        <v>1238</v>
      </c>
      <c r="C115" s="32" t="s">
        <v>526</v>
      </c>
      <c r="D115" s="35" t="s">
        <v>1240</v>
      </c>
      <c r="E115" s="47" t="s">
        <v>48</v>
      </c>
      <c r="F115" s="37">
        <v>6800</v>
      </c>
      <c r="G115" s="48" t="s">
        <v>45</v>
      </c>
      <c r="H115" s="39">
        <f t="shared" si="24"/>
        <v>6800</v>
      </c>
      <c r="I115" s="40" t="s">
        <v>46</v>
      </c>
      <c r="J115" s="40">
        <f t="shared" si="21"/>
        <v>0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3"/>
      <c r="AR115" s="3"/>
      <c r="AS115" s="3"/>
    </row>
    <row r="116" s="4" customFormat="1" ht="18.95" customHeight="1" spans="1:42">
      <c r="A116" s="41"/>
      <c r="B116" s="110"/>
      <c r="C116" s="32"/>
      <c r="D116" s="42"/>
      <c r="E116" s="47"/>
      <c r="F116" s="43"/>
      <c r="G116" s="49"/>
      <c r="H116" s="45"/>
      <c r="I116" s="46" t="s">
        <v>47</v>
      </c>
      <c r="J116" s="46">
        <f t="shared" si="21"/>
        <v>0</v>
      </c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</row>
    <row r="117" s="91" customFormat="1" ht="18.95" customHeight="1" spans="1:45">
      <c r="A117" s="33">
        <v>47</v>
      </c>
      <c r="B117" s="110" t="s">
        <v>1238</v>
      </c>
      <c r="C117" s="32" t="s">
        <v>16</v>
      </c>
      <c r="D117" s="35" t="s">
        <v>140</v>
      </c>
      <c r="E117" s="47" t="s">
        <v>44</v>
      </c>
      <c r="F117" s="37">
        <v>25</v>
      </c>
      <c r="G117" s="48" t="s">
        <v>45</v>
      </c>
      <c r="H117" s="39">
        <f>F117+J117-J118</f>
        <v>25</v>
      </c>
      <c r="I117" s="40" t="s">
        <v>46</v>
      </c>
      <c r="J117" s="40">
        <f t="shared" si="21"/>
        <v>0</v>
      </c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3"/>
      <c r="AR117" s="3"/>
      <c r="AS117" s="3"/>
    </row>
    <row r="118" s="4" customFormat="1" ht="18.95" customHeight="1" spans="1:42">
      <c r="A118" s="41"/>
      <c r="B118" s="110"/>
      <c r="C118" s="32"/>
      <c r="D118" s="42"/>
      <c r="E118" s="47"/>
      <c r="F118" s="43"/>
      <c r="G118" s="49"/>
      <c r="H118" s="45"/>
      <c r="I118" s="46" t="s">
        <v>47</v>
      </c>
      <c r="J118" s="46">
        <f t="shared" si="21"/>
        <v>0</v>
      </c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</row>
    <row r="119" s="91" customFormat="1" ht="18.95" customHeight="1" spans="1:45">
      <c r="A119" s="33">
        <v>48</v>
      </c>
      <c r="B119" s="110" t="s">
        <v>1238</v>
      </c>
      <c r="C119" s="32" t="s">
        <v>1175</v>
      </c>
      <c r="D119" s="35" t="s">
        <v>1241</v>
      </c>
      <c r="E119" s="47" t="s">
        <v>44</v>
      </c>
      <c r="F119" s="37">
        <v>90</v>
      </c>
      <c r="G119" s="48" t="s">
        <v>45</v>
      </c>
      <c r="H119" s="39">
        <f t="shared" ref="H119:H123" si="25">F119+J119-J120</f>
        <v>90</v>
      </c>
      <c r="I119" s="40" t="s">
        <v>46</v>
      </c>
      <c r="J119" s="40">
        <f t="shared" si="21"/>
        <v>0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3"/>
      <c r="AR119" s="3"/>
      <c r="AS119" s="3"/>
    </row>
    <row r="120" s="4" customFormat="1" ht="18.95" customHeight="1" spans="1:42">
      <c r="A120" s="41"/>
      <c r="B120" s="110"/>
      <c r="C120" s="32"/>
      <c r="D120" s="42"/>
      <c r="E120" s="47"/>
      <c r="F120" s="43"/>
      <c r="G120" s="49"/>
      <c r="H120" s="45"/>
      <c r="I120" s="46" t="s">
        <v>47</v>
      </c>
      <c r="J120" s="46">
        <f t="shared" si="21"/>
        <v>0</v>
      </c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</row>
    <row r="121" s="91" customFormat="1" ht="18.95" customHeight="1" spans="1:45">
      <c r="A121" s="33">
        <v>49</v>
      </c>
      <c r="B121" s="110" t="s">
        <v>1238</v>
      </c>
      <c r="C121" s="32" t="s">
        <v>1175</v>
      </c>
      <c r="D121" s="35" t="s">
        <v>1242</v>
      </c>
      <c r="E121" s="47" t="s">
        <v>351</v>
      </c>
      <c r="F121" s="37">
        <v>100</v>
      </c>
      <c r="G121" s="48" t="s">
        <v>45</v>
      </c>
      <c r="H121" s="39">
        <f t="shared" si="25"/>
        <v>100</v>
      </c>
      <c r="I121" s="40" t="s">
        <v>46</v>
      </c>
      <c r="J121" s="40">
        <f t="shared" si="21"/>
        <v>0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3"/>
      <c r="AR121" s="3"/>
      <c r="AS121" s="3"/>
    </row>
    <row r="122" s="4" customFormat="1" ht="18.95" customHeight="1" spans="1:42">
      <c r="A122" s="41"/>
      <c r="B122" s="110"/>
      <c r="C122" s="32"/>
      <c r="D122" s="42"/>
      <c r="E122" s="47"/>
      <c r="F122" s="43"/>
      <c r="G122" s="49"/>
      <c r="H122" s="45"/>
      <c r="I122" s="46" t="s">
        <v>47</v>
      </c>
      <c r="J122" s="46">
        <f t="shared" si="21"/>
        <v>0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</row>
    <row r="123" s="91" customFormat="1" ht="18.95" customHeight="1" spans="1:45">
      <c r="A123" s="33">
        <v>50</v>
      </c>
      <c r="B123" s="32" t="s">
        <v>1243</v>
      </c>
      <c r="C123" s="32" t="s">
        <v>1175</v>
      </c>
      <c r="D123" s="35" t="s">
        <v>1244</v>
      </c>
      <c r="E123" s="47" t="s">
        <v>44</v>
      </c>
      <c r="F123" s="37">
        <v>370</v>
      </c>
      <c r="G123" s="48" t="s">
        <v>45</v>
      </c>
      <c r="H123" s="39">
        <f t="shared" si="25"/>
        <v>370</v>
      </c>
      <c r="I123" s="40" t="s">
        <v>46</v>
      </c>
      <c r="J123" s="40">
        <f t="shared" si="21"/>
        <v>0</v>
      </c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3"/>
      <c r="AR123" s="3"/>
      <c r="AS123" s="3"/>
    </row>
    <row r="124" s="4" customFormat="1" ht="18.95" customHeight="1" spans="1:42">
      <c r="A124" s="41"/>
      <c r="B124" s="32"/>
      <c r="C124" s="32"/>
      <c r="D124" s="42"/>
      <c r="E124" s="47"/>
      <c r="F124" s="43"/>
      <c r="G124" s="49"/>
      <c r="H124" s="45"/>
      <c r="I124" s="46" t="s">
        <v>47</v>
      </c>
      <c r="J124" s="46">
        <f t="shared" si="21"/>
        <v>0</v>
      </c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</row>
    <row r="125" s="91" customFormat="1" ht="18.95" customHeight="1" spans="1:45">
      <c r="A125" s="33">
        <v>50</v>
      </c>
      <c r="B125" s="32" t="s">
        <v>1245</v>
      </c>
      <c r="C125" s="32" t="s">
        <v>1175</v>
      </c>
      <c r="D125" s="35" t="s">
        <v>1246</v>
      </c>
      <c r="E125" s="47" t="s">
        <v>44</v>
      </c>
      <c r="F125" s="37">
        <v>0</v>
      </c>
      <c r="G125" s="48" t="s">
        <v>45</v>
      </c>
      <c r="H125" s="39">
        <f>F125+J125-J126</f>
        <v>8</v>
      </c>
      <c r="I125" s="40" t="s">
        <v>46</v>
      </c>
      <c r="J125" s="40">
        <f t="shared" si="21"/>
        <v>1008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>
        <v>1008</v>
      </c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3"/>
      <c r="AR125" s="3"/>
      <c r="AS125" s="3"/>
    </row>
    <row r="126" s="4" customFormat="1" ht="18.95" customHeight="1" spans="1:42">
      <c r="A126" s="41"/>
      <c r="B126" s="32"/>
      <c r="C126" s="32"/>
      <c r="D126" s="42"/>
      <c r="E126" s="47"/>
      <c r="F126" s="43"/>
      <c r="G126" s="49"/>
      <c r="H126" s="45"/>
      <c r="I126" s="46" t="s">
        <v>47</v>
      </c>
      <c r="J126" s="46">
        <f t="shared" si="21"/>
        <v>1000</v>
      </c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>
        <v>1000</v>
      </c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</row>
    <row r="127" s="91" customFormat="1" ht="18.95" customHeight="1" spans="1:45">
      <c r="A127" s="33">
        <v>50</v>
      </c>
      <c r="B127" s="32" t="s">
        <v>1245</v>
      </c>
      <c r="C127" s="32" t="s">
        <v>1175</v>
      </c>
      <c r="D127" s="35" t="s">
        <v>1247</v>
      </c>
      <c r="E127" s="47" t="s">
        <v>44</v>
      </c>
      <c r="F127" s="37">
        <v>282</v>
      </c>
      <c r="G127" s="48" t="s">
        <v>45</v>
      </c>
      <c r="H127" s="39">
        <f t="shared" ref="H127:H131" si="26">F127+J127-J128</f>
        <v>282</v>
      </c>
      <c r="I127" s="40" t="s">
        <v>46</v>
      </c>
      <c r="J127" s="40">
        <f t="shared" si="21"/>
        <v>0</v>
      </c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3"/>
      <c r="AR127" s="3"/>
      <c r="AS127" s="3"/>
    </row>
    <row r="128" s="4" customFormat="1" ht="18.95" customHeight="1" spans="1:42">
      <c r="A128" s="41"/>
      <c r="B128" s="32"/>
      <c r="C128" s="32"/>
      <c r="D128" s="42"/>
      <c r="E128" s="47"/>
      <c r="F128" s="43"/>
      <c r="G128" s="49"/>
      <c r="H128" s="45"/>
      <c r="I128" s="46" t="s">
        <v>47</v>
      </c>
      <c r="J128" s="46">
        <f t="shared" si="21"/>
        <v>0</v>
      </c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</row>
    <row r="129" s="91" customFormat="1" ht="18.95" customHeight="1" spans="1:45">
      <c r="A129" s="33">
        <v>51</v>
      </c>
      <c r="B129" s="32" t="s">
        <v>1245</v>
      </c>
      <c r="C129" s="32" t="s">
        <v>1175</v>
      </c>
      <c r="D129" s="35" t="s">
        <v>1248</v>
      </c>
      <c r="E129" s="47" t="s">
        <v>44</v>
      </c>
      <c r="F129" s="37">
        <v>11</v>
      </c>
      <c r="G129" s="48" t="s">
        <v>45</v>
      </c>
      <c r="H129" s="39">
        <f t="shared" si="26"/>
        <v>11</v>
      </c>
      <c r="I129" s="40" t="s">
        <v>46</v>
      </c>
      <c r="J129" s="40">
        <f t="shared" si="21"/>
        <v>0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3"/>
      <c r="AR129" s="3"/>
      <c r="AS129" s="3"/>
    </row>
    <row r="130" s="4" customFormat="1" ht="18.95" customHeight="1" spans="1:42">
      <c r="A130" s="41"/>
      <c r="B130" s="32"/>
      <c r="C130" s="32"/>
      <c r="D130" s="42"/>
      <c r="E130" s="47"/>
      <c r="F130" s="43"/>
      <c r="G130" s="49"/>
      <c r="H130" s="45"/>
      <c r="I130" s="46" t="s">
        <v>47</v>
      </c>
      <c r="J130" s="46">
        <f t="shared" si="21"/>
        <v>0</v>
      </c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</row>
    <row r="131" s="91" customFormat="1" ht="18.95" customHeight="1" spans="1:45">
      <c r="A131" s="33">
        <v>51</v>
      </c>
      <c r="B131" s="32" t="s">
        <v>1245</v>
      </c>
      <c r="C131" s="32" t="s">
        <v>1175</v>
      </c>
      <c r="D131" s="35" t="s">
        <v>1249</v>
      </c>
      <c r="E131" s="47" t="s">
        <v>44</v>
      </c>
      <c r="F131" s="37">
        <v>0</v>
      </c>
      <c r="G131" s="48" t="s">
        <v>45</v>
      </c>
      <c r="H131" s="39">
        <f t="shared" si="26"/>
        <v>10</v>
      </c>
      <c r="I131" s="40" t="s">
        <v>46</v>
      </c>
      <c r="J131" s="40">
        <f t="shared" si="21"/>
        <v>610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>
        <v>610</v>
      </c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3"/>
      <c r="AR131" s="3"/>
      <c r="AS131" s="3"/>
    </row>
    <row r="132" s="4" customFormat="1" ht="18.95" customHeight="1" spans="1:42">
      <c r="A132" s="41"/>
      <c r="B132" s="32"/>
      <c r="C132" s="32"/>
      <c r="D132" s="42"/>
      <c r="E132" s="47"/>
      <c r="F132" s="43"/>
      <c r="G132" s="49"/>
      <c r="H132" s="45"/>
      <c r="I132" s="46" t="s">
        <v>47</v>
      </c>
      <c r="J132" s="46">
        <f t="shared" si="21"/>
        <v>600</v>
      </c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>
        <v>600</v>
      </c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</row>
    <row r="133" s="91" customFormat="1" ht="18.95" customHeight="1" spans="1:45">
      <c r="A133" s="33">
        <v>52</v>
      </c>
      <c r="B133" s="32" t="s">
        <v>1245</v>
      </c>
      <c r="C133" s="32" t="s">
        <v>1175</v>
      </c>
      <c r="D133" s="35" t="s">
        <v>1250</v>
      </c>
      <c r="E133" s="47" t="s">
        <v>351</v>
      </c>
      <c r="F133" s="37">
        <v>225</v>
      </c>
      <c r="G133" s="48" t="s">
        <v>45</v>
      </c>
      <c r="H133" s="39">
        <f>F133+J133-J134</f>
        <v>225</v>
      </c>
      <c r="I133" s="40" t="s">
        <v>46</v>
      </c>
      <c r="J133" s="40">
        <f t="shared" si="21"/>
        <v>0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3"/>
      <c r="AR133" s="3"/>
      <c r="AS133" s="3"/>
    </row>
    <row r="134" s="4" customFormat="1" ht="18.95" customHeight="1" spans="1:42">
      <c r="A134" s="41"/>
      <c r="B134" s="32"/>
      <c r="C134" s="32"/>
      <c r="D134" s="42"/>
      <c r="E134" s="47"/>
      <c r="F134" s="43"/>
      <c r="G134" s="49"/>
      <c r="H134" s="45"/>
      <c r="I134" s="46" t="s">
        <v>47</v>
      </c>
      <c r="J134" s="46">
        <f t="shared" si="21"/>
        <v>0</v>
      </c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</row>
    <row r="135" s="91" customFormat="1" ht="18.95" customHeight="1" spans="1:45">
      <c r="A135" s="33">
        <v>52</v>
      </c>
      <c r="B135" s="32" t="s">
        <v>1245</v>
      </c>
      <c r="C135" s="32" t="s">
        <v>1175</v>
      </c>
      <c r="D135" s="35" t="s">
        <v>712</v>
      </c>
      <c r="E135" s="47">
        <v>1215</v>
      </c>
      <c r="F135" s="37">
        <v>10</v>
      </c>
      <c r="G135" s="48" t="s">
        <v>45</v>
      </c>
      <c r="H135" s="39">
        <f>F135+J135-J136</f>
        <v>10</v>
      </c>
      <c r="I135" s="40" t="s">
        <v>46</v>
      </c>
      <c r="J135" s="40">
        <f t="shared" si="21"/>
        <v>0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3"/>
      <c r="AR135" s="3"/>
      <c r="AS135" s="3"/>
    </row>
    <row r="136" s="4" customFormat="1" ht="18.95" customHeight="1" spans="1:42">
      <c r="A136" s="41"/>
      <c r="B136" s="32"/>
      <c r="C136" s="32"/>
      <c r="D136" s="42"/>
      <c r="E136" s="47"/>
      <c r="F136" s="43"/>
      <c r="G136" s="49"/>
      <c r="H136" s="45"/>
      <c r="I136" s="46" t="s">
        <v>47</v>
      </c>
      <c r="J136" s="46">
        <f t="shared" si="21"/>
        <v>0</v>
      </c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</row>
    <row r="137" s="91" customFormat="1" ht="18.95" customHeight="1" spans="1:45">
      <c r="A137" s="33">
        <v>52</v>
      </c>
      <c r="B137" s="32" t="s">
        <v>1245</v>
      </c>
      <c r="C137" s="32" t="s">
        <v>1175</v>
      </c>
      <c r="D137" s="35" t="s">
        <v>1251</v>
      </c>
      <c r="E137" s="47" t="s">
        <v>351</v>
      </c>
      <c r="F137" s="37">
        <v>405</v>
      </c>
      <c r="G137" s="48" t="s">
        <v>45</v>
      </c>
      <c r="H137" s="39">
        <f>F137+J137-J138</f>
        <v>405</v>
      </c>
      <c r="I137" s="40" t="s">
        <v>46</v>
      </c>
      <c r="J137" s="40">
        <f t="shared" si="21"/>
        <v>0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3"/>
      <c r="AR137" s="3"/>
      <c r="AS137" s="3"/>
    </row>
    <row r="138" s="4" customFormat="1" ht="18.95" customHeight="1" spans="1:42">
      <c r="A138" s="41"/>
      <c r="B138" s="32"/>
      <c r="C138" s="32"/>
      <c r="D138" s="42"/>
      <c r="E138" s="47"/>
      <c r="F138" s="43"/>
      <c r="G138" s="49"/>
      <c r="H138" s="45"/>
      <c r="I138" s="46" t="s">
        <v>47</v>
      </c>
      <c r="J138" s="46">
        <f t="shared" si="21"/>
        <v>0</v>
      </c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</row>
    <row r="139" s="91" customFormat="1" ht="18.95" customHeight="1" spans="1:45">
      <c r="A139" s="33">
        <v>52</v>
      </c>
      <c r="B139" s="32" t="s">
        <v>1245</v>
      </c>
      <c r="C139" s="32" t="s">
        <v>1175</v>
      </c>
      <c r="D139" s="35" t="s">
        <v>1252</v>
      </c>
      <c r="E139" s="47" t="s">
        <v>351</v>
      </c>
      <c r="F139" s="37">
        <v>106</v>
      </c>
      <c r="G139" s="48" t="s">
        <v>45</v>
      </c>
      <c r="H139" s="39">
        <f>F139+J139-J140</f>
        <v>106</v>
      </c>
      <c r="I139" s="40" t="s">
        <v>46</v>
      </c>
      <c r="J139" s="40">
        <f t="shared" si="21"/>
        <v>0</v>
      </c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3"/>
      <c r="AR139" s="3"/>
      <c r="AS139" s="3"/>
    </row>
    <row r="140" s="4" customFormat="1" ht="18.95" customHeight="1" spans="1:42">
      <c r="A140" s="41"/>
      <c r="B140" s="32"/>
      <c r="C140" s="32"/>
      <c r="D140" s="42"/>
      <c r="E140" s="47"/>
      <c r="F140" s="43"/>
      <c r="G140" s="49"/>
      <c r="H140" s="45"/>
      <c r="I140" s="46" t="s">
        <v>47</v>
      </c>
      <c r="J140" s="46">
        <f t="shared" si="21"/>
        <v>0</v>
      </c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</row>
    <row r="141" s="91" customFormat="1" ht="18.95" customHeight="1" spans="1:45">
      <c r="A141" s="33">
        <v>52</v>
      </c>
      <c r="B141" s="32" t="s">
        <v>1245</v>
      </c>
      <c r="C141" s="32" t="s">
        <v>1175</v>
      </c>
      <c r="D141" s="35" t="s">
        <v>1253</v>
      </c>
      <c r="E141" s="47" t="s">
        <v>351</v>
      </c>
      <c r="F141" s="37">
        <v>1202</v>
      </c>
      <c r="G141" s="48" t="s">
        <v>45</v>
      </c>
      <c r="H141" s="39">
        <f>F141+J141-J142</f>
        <v>1202</v>
      </c>
      <c r="I141" s="40" t="s">
        <v>46</v>
      </c>
      <c r="J141" s="40">
        <f t="shared" ref="J141:J154" si="27">SUM(K141:AP141)</f>
        <v>0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3"/>
      <c r="AR141" s="3"/>
      <c r="AS141" s="3"/>
    </row>
    <row r="142" s="4" customFormat="1" ht="18.95" customHeight="1" spans="1:42">
      <c r="A142" s="41"/>
      <c r="B142" s="32"/>
      <c r="C142" s="32"/>
      <c r="D142" s="42"/>
      <c r="E142" s="47"/>
      <c r="F142" s="43"/>
      <c r="G142" s="49"/>
      <c r="H142" s="45"/>
      <c r="I142" s="46" t="s">
        <v>47</v>
      </c>
      <c r="J142" s="46">
        <f t="shared" si="27"/>
        <v>0</v>
      </c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</row>
    <row r="143" s="91" customFormat="1" ht="18.95" customHeight="1" spans="1:45">
      <c r="A143" s="33">
        <v>52</v>
      </c>
      <c r="B143" s="32" t="s">
        <v>1245</v>
      </c>
      <c r="C143" s="32" t="s">
        <v>1175</v>
      </c>
      <c r="D143" s="35" t="s">
        <v>1254</v>
      </c>
      <c r="E143" s="47" t="s">
        <v>351</v>
      </c>
      <c r="F143" s="37">
        <v>385</v>
      </c>
      <c r="G143" s="48" t="s">
        <v>45</v>
      </c>
      <c r="H143" s="39">
        <f t="shared" ref="H143:H147" si="28">F143+J143-J144</f>
        <v>385</v>
      </c>
      <c r="I143" s="40" t="s">
        <v>46</v>
      </c>
      <c r="J143" s="40">
        <f t="shared" si="27"/>
        <v>0</v>
      </c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3"/>
      <c r="AR143" s="3"/>
      <c r="AS143" s="3"/>
    </row>
    <row r="144" s="4" customFormat="1" ht="18.95" customHeight="1" spans="1:42">
      <c r="A144" s="41"/>
      <c r="B144" s="32"/>
      <c r="C144" s="32"/>
      <c r="D144" s="42"/>
      <c r="E144" s="47"/>
      <c r="F144" s="43"/>
      <c r="G144" s="49"/>
      <c r="H144" s="45"/>
      <c r="I144" s="46" t="s">
        <v>47</v>
      </c>
      <c r="J144" s="46">
        <f t="shared" si="27"/>
        <v>0</v>
      </c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</row>
    <row r="145" s="91" customFormat="1" ht="18.95" customHeight="1" spans="1:45">
      <c r="A145" s="33">
        <v>53</v>
      </c>
      <c r="B145" s="32" t="s">
        <v>1245</v>
      </c>
      <c r="C145" s="32" t="s">
        <v>1175</v>
      </c>
      <c r="D145" s="35" t="s">
        <v>725</v>
      </c>
      <c r="E145" s="47" t="s">
        <v>351</v>
      </c>
      <c r="F145" s="37">
        <v>4587</v>
      </c>
      <c r="G145" s="48" t="s">
        <v>45</v>
      </c>
      <c r="H145" s="39">
        <f t="shared" si="28"/>
        <v>4587</v>
      </c>
      <c r="I145" s="40" t="s">
        <v>46</v>
      </c>
      <c r="J145" s="40">
        <f t="shared" si="27"/>
        <v>0</v>
      </c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3"/>
      <c r="AR145" s="3"/>
      <c r="AS145" s="3"/>
    </row>
    <row r="146" s="4" customFormat="1" ht="18.95" customHeight="1" spans="1:42">
      <c r="A146" s="41"/>
      <c r="B146" s="32"/>
      <c r="C146" s="32"/>
      <c r="D146" s="42"/>
      <c r="E146" s="47"/>
      <c r="F146" s="43"/>
      <c r="G146" s="49"/>
      <c r="H146" s="45"/>
      <c r="I146" s="46" t="s">
        <v>47</v>
      </c>
      <c r="J146" s="46">
        <f t="shared" si="27"/>
        <v>0</v>
      </c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</row>
    <row r="147" s="91" customFormat="1" ht="18.95" customHeight="1" spans="1:45">
      <c r="A147" s="33">
        <v>53</v>
      </c>
      <c r="B147" s="32" t="s">
        <v>1245</v>
      </c>
      <c r="C147" s="32" t="s">
        <v>1175</v>
      </c>
      <c r="D147" s="35" t="s">
        <v>1255</v>
      </c>
      <c r="E147" s="47" t="s">
        <v>351</v>
      </c>
      <c r="F147" s="37">
        <v>0</v>
      </c>
      <c r="G147" s="48" t="s">
        <v>45</v>
      </c>
      <c r="H147" s="39">
        <f t="shared" si="28"/>
        <v>30</v>
      </c>
      <c r="I147" s="40" t="s">
        <v>46</v>
      </c>
      <c r="J147" s="40">
        <f t="shared" si="27"/>
        <v>4430</v>
      </c>
      <c r="K147" s="67"/>
      <c r="L147" s="67"/>
      <c r="M147" s="67">
        <v>1200</v>
      </c>
      <c r="N147" s="67"/>
      <c r="O147" s="67"/>
      <c r="P147" s="67"/>
      <c r="Q147" s="67"/>
      <c r="R147" s="67"/>
      <c r="S147" s="67"/>
      <c r="T147" s="67"/>
      <c r="U147" s="67"/>
      <c r="V147" s="67">
        <v>3230</v>
      </c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3"/>
      <c r="AR147" s="3"/>
      <c r="AS147" s="3"/>
    </row>
    <row r="148" s="4" customFormat="1" ht="18.95" customHeight="1" spans="1:42">
      <c r="A148" s="41"/>
      <c r="B148" s="32"/>
      <c r="C148" s="32"/>
      <c r="D148" s="42"/>
      <c r="E148" s="47"/>
      <c r="F148" s="43"/>
      <c r="G148" s="49"/>
      <c r="H148" s="45"/>
      <c r="I148" s="46" t="s">
        <v>47</v>
      </c>
      <c r="J148" s="46">
        <f t="shared" si="27"/>
        <v>4400</v>
      </c>
      <c r="K148" s="65"/>
      <c r="L148" s="65"/>
      <c r="M148" s="65">
        <v>1200</v>
      </c>
      <c r="N148" s="65"/>
      <c r="O148" s="65"/>
      <c r="P148" s="65"/>
      <c r="Q148" s="65"/>
      <c r="R148" s="65"/>
      <c r="S148" s="65"/>
      <c r="T148" s="65"/>
      <c r="U148" s="65"/>
      <c r="V148" s="65">
        <v>3200</v>
      </c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</row>
    <row r="149" s="91" customFormat="1" ht="18.95" customHeight="1" spans="1:45">
      <c r="A149" s="33">
        <v>54</v>
      </c>
      <c r="B149" s="32" t="s">
        <v>1245</v>
      </c>
      <c r="C149" s="32" t="s">
        <v>1175</v>
      </c>
      <c r="D149" s="35" t="s">
        <v>1247</v>
      </c>
      <c r="E149" s="47" t="s">
        <v>351</v>
      </c>
      <c r="F149" s="37">
        <v>580</v>
      </c>
      <c r="G149" s="48" t="s">
        <v>45</v>
      </c>
      <c r="H149" s="39">
        <f>F149+J149-J150</f>
        <v>580</v>
      </c>
      <c r="I149" s="40" t="s">
        <v>46</v>
      </c>
      <c r="J149" s="40">
        <f t="shared" si="27"/>
        <v>0</v>
      </c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3"/>
      <c r="AR149" s="3"/>
      <c r="AS149" s="3"/>
    </row>
    <row r="150" s="4" customFormat="1" ht="18.95" customHeight="1" spans="1:42">
      <c r="A150" s="41"/>
      <c r="B150" s="32"/>
      <c r="C150" s="32"/>
      <c r="D150" s="42"/>
      <c r="E150" s="47"/>
      <c r="F150" s="43"/>
      <c r="G150" s="49"/>
      <c r="H150" s="45"/>
      <c r="I150" s="46" t="s">
        <v>47</v>
      </c>
      <c r="J150" s="46">
        <f t="shared" si="27"/>
        <v>0</v>
      </c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</row>
    <row r="151" s="91" customFormat="1" ht="18.95" customHeight="1" spans="1:45">
      <c r="A151" s="33">
        <v>54</v>
      </c>
      <c r="B151" s="32" t="s">
        <v>1245</v>
      </c>
      <c r="C151" s="32" t="s">
        <v>1175</v>
      </c>
      <c r="D151" s="35" t="s">
        <v>1256</v>
      </c>
      <c r="E151" s="47" t="s">
        <v>351</v>
      </c>
      <c r="F151" s="37">
        <v>390</v>
      </c>
      <c r="G151" s="48" t="s">
        <v>45</v>
      </c>
      <c r="H151" s="39">
        <f>F151+J151-J152</f>
        <v>390</v>
      </c>
      <c r="I151" s="40" t="s">
        <v>46</v>
      </c>
      <c r="J151" s="40">
        <f t="shared" si="27"/>
        <v>0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3"/>
      <c r="AR151" s="3"/>
      <c r="AS151" s="3"/>
    </row>
    <row r="152" s="4" customFormat="1" ht="18.95" customHeight="1" spans="1:42">
      <c r="A152" s="41"/>
      <c r="B152" s="32"/>
      <c r="C152" s="32"/>
      <c r="D152" s="42"/>
      <c r="E152" s="47"/>
      <c r="F152" s="43"/>
      <c r="G152" s="49"/>
      <c r="H152" s="45"/>
      <c r="I152" s="46" t="s">
        <v>47</v>
      </c>
      <c r="J152" s="46">
        <f t="shared" si="27"/>
        <v>0</v>
      </c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</row>
    <row r="153" s="91" customFormat="1" ht="18.95" customHeight="1" spans="1:45">
      <c r="A153" s="33">
        <v>55</v>
      </c>
      <c r="B153" s="32" t="s">
        <v>1245</v>
      </c>
      <c r="C153" s="32" t="s">
        <v>1175</v>
      </c>
      <c r="D153" s="35" t="s">
        <v>1248</v>
      </c>
      <c r="E153" s="47" t="s">
        <v>351</v>
      </c>
      <c r="F153" s="37">
        <v>375</v>
      </c>
      <c r="G153" s="48" t="s">
        <v>45</v>
      </c>
      <c r="H153" s="39">
        <f>F153+J153-J154</f>
        <v>375</v>
      </c>
      <c r="I153" s="40" t="s">
        <v>46</v>
      </c>
      <c r="J153" s="40">
        <f t="shared" si="27"/>
        <v>0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3"/>
      <c r="AR153" s="3"/>
      <c r="AS153" s="3"/>
    </row>
    <row r="154" s="4" customFormat="1" ht="18.95" customHeight="1" spans="1:42">
      <c r="A154" s="41"/>
      <c r="B154" s="32"/>
      <c r="C154" s="32"/>
      <c r="D154" s="42"/>
      <c r="E154" s="47"/>
      <c r="F154" s="43"/>
      <c r="G154" s="49"/>
      <c r="H154" s="45"/>
      <c r="I154" s="46" t="s">
        <v>47</v>
      </c>
      <c r="J154" s="46">
        <f t="shared" si="27"/>
        <v>0</v>
      </c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</row>
    <row r="155" s="91" customFormat="1" ht="18.95" customHeight="1" spans="1:45">
      <c r="A155" s="33">
        <v>56</v>
      </c>
      <c r="B155" s="32" t="s">
        <v>1245</v>
      </c>
      <c r="C155" s="32" t="s">
        <v>1175</v>
      </c>
      <c r="D155" s="35" t="s">
        <v>1257</v>
      </c>
      <c r="E155" s="47" t="s">
        <v>351</v>
      </c>
      <c r="F155" s="37">
        <v>1309</v>
      </c>
      <c r="G155" s="48" t="s">
        <v>45</v>
      </c>
      <c r="H155" s="39">
        <f t="shared" ref="H155:H159" si="29">F155+J155-J156</f>
        <v>1309</v>
      </c>
      <c r="I155" s="40" t="s">
        <v>46</v>
      </c>
      <c r="J155" s="40">
        <f t="shared" ref="J155:J164" si="30">SUM(K155:AP155)</f>
        <v>0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3"/>
      <c r="AR155" s="3"/>
      <c r="AS155" s="3"/>
    </row>
    <row r="156" s="4" customFormat="1" ht="18.95" customHeight="1" spans="1:42">
      <c r="A156" s="41"/>
      <c r="B156" s="32"/>
      <c r="C156" s="32"/>
      <c r="D156" s="42"/>
      <c r="E156" s="47"/>
      <c r="F156" s="43"/>
      <c r="G156" s="49"/>
      <c r="H156" s="45"/>
      <c r="I156" s="46" t="s">
        <v>47</v>
      </c>
      <c r="J156" s="46">
        <f t="shared" si="30"/>
        <v>0</v>
      </c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</row>
    <row r="157" s="3" customFormat="1" ht="18.95" customHeight="1" spans="1:42">
      <c r="A157" s="33">
        <v>57</v>
      </c>
      <c r="B157" s="32" t="s">
        <v>1245</v>
      </c>
      <c r="C157" s="32" t="s">
        <v>1175</v>
      </c>
      <c r="D157" s="35" t="s">
        <v>407</v>
      </c>
      <c r="E157" s="47" t="s">
        <v>351</v>
      </c>
      <c r="F157" s="37">
        <v>266</v>
      </c>
      <c r="G157" s="48" t="s">
        <v>45</v>
      </c>
      <c r="H157" s="39">
        <f t="shared" si="29"/>
        <v>266</v>
      </c>
      <c r="I157" s="40" t="s">
        <v>46</v>
      </c>
      <c r="J157" s="40">
        <f t="shared" si="30"/>
        <v>0</v>
      </c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</row>
    <row r="158" s="4" customFormat="1" ht="18.95" customHeight="1" spans="1:42">
      <c r="A158" s="41"/>
      <c r="B158" s="32"/>
      <c r="C158" s="32"/>
      <c r="D158" s="42"/>
      <c r="E158" s="47"/>
      <c r="F158" s="43"/>
      <c r="G158" s="49"/>
      <c r="H158" s="45"/>
      <c r="I158" s="46" t="s">
        <v>47</v>
      </c>
      <c r="J158" s="46">
        <f t="shared" si="30"/>
        <v>0</v>
      </c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</row>
    <row r="159" s="3" customFormat="1" ht="18.95" customHeight="1" spans="1:42">
      <c r="A159" s="33">
        <v>57</v>
      </c>
      <c r="B159" s="32" t="s">
        <v>1245</v>
      </c>
      <c r="C159" s="32" t="s">
        <v>1175</v>
      </c>
      <c r="D159" s="35" t="s">
        <v>1258</v>
      </c>
      <c r="E159" s="47" t="s">
        <v>351</v>
      </c>
      <c r="F159" s="37">
        <v>0</v>
      </c>
      <c r="G159" s="48" t="s">
        <v>45</v>
      </c>
      <c r="H159" s="39">
        <f t="shared" si="29"/>
        <v>39</v>
      </c>
      <c r="I159" s="40" t="s">
        <v>46</v>
      </c>
      <c r="J159" s="40">
        <f t="shared" si="30"/>
        <v>249</v>
      </c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>
        <v>249</v>
      </c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</row>
    <row r="160" s="4" customFormat="1" ht="18.95" customHeight="1" spans="1:42">
      <c r="A160" s="41"/>
      <c r="B160" s="32"/>
      <c r="C160" s="32"/>
      <c r="D160" s="42"/>
      <c r="E160" s="47"/>
      <c r="F160" s="43"/>
      <c r="G160" s="49"/>
      <c r="H160" s="45"/>
      <c r="I160" s="46" t="s">
        <v>47</v>
      </c>
      <c r="J160" s="46">
        <f t="shared" si="30"/>
        <v>210</v>
      </c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>
        <v>210</v>
      </c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</row>
    <row r="161" s="3" customFormat="1" ht="18.95" customHeight="1" spans="1:42">
      <c r="A161" s="33">
        <v>58</v>
      </c>
      <c r="B161" s="32" t="s">
        <v>1259</v>
      </c>
      <c r="C161" s="32" t="s">
        <v>731</v>
      </c>
      <c r="D161" s="35" t="s">
        <v>1260</v>
      </c>
      <c r="E161" s="47" t="s">
        <v>351</v>
      </c>
      <c r="F161" s="37">
        <v>1980</v>
      </c>
      <c r="G161" s="48" t="s">
        <v>45</v>
      </c>
      <c r="H161" s="39">
        <f>F161+J161-J162</f>
        <v>1980</v>
      </c>
      <c r="I161" s="40" t="s">
        <v>46</v>
      </c>
      <c r="J161" s="40">
        <f t="shared" si="30"/>
        <v>0</v>
      </c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</row>
    <row r="162" s="4" customFormat="1" ht="18.95" customHeight="1" spans="1:42">
      <c r="A162" s="41"/>
      <c r="B162" s="32"/>
      <c r="C162" s="32"/>
      <c r="D162" s="42"/>
      <c r="E162" s="47"/>
      <c r="F162" s="43"/>
      <c r="G162" s="49"/>
      <c r="H162" s="45"/>
      <c r="I162" s="46" t="s">
        <v>47</v>
      </c>
      <c r="J162" s="46">
        <f t="shared" si="30"/>
        <v>0</v>
      </c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</row>
    <row r="163" s="3" customFormat="1" ht="18.95" customHeight="1" spans="1:42">
      <c r="A163" s="33">
        <v>59</v>
      </c>
      <c r="B163" s="32" t="s">
        <v>1259</v>
      </c>
      <c r="C163" s="32" t="s">
        <v>731</v>
      </c>
      <c r="D163" s="35" t="s">
        <v>1261</v>
      </c>
      <c r="E163" s="47" t="s">
        <v>351</v>
      </c>
      <c r="F163" s="37">
        <v>24800</v>
      </c>
      <c r="G163" s="48" t="s">
        <v>45</v>
      </c>
      <c r="H163" s="39">
        <f>F163+J163-J164</f>
        <v>24800</v>
      </c>
      <c r="I163" s="40" t="s">
        <v>46</v>
      </c>
      <c r="J163" s="40">
        <f t="shared" si="30"/>
        <v>0</v>
      </c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</row>
    <row r="164" s="4" customFormat="1" ht="18.95" customHeight="1" spans="1:42">
      <c r="A164" s="41"/>
      <c r="B164" s="32"/>
      <c r="C164" s="32"/>
      <c r="D164" s="42"/>
      <c r="E164" s="47"/>
      <c r="F164" s="43"/>
      <c r="G164" s="49"/>
      <c r="H164" s="45"/>
      <c r="I164" s="46" t="s">
        <v>47</v>
      </c>
      <c r="J164" s="46">
        <f t="shared" si="30"/>
        <v>0</v>
      </c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</row>
    <row r="165" s="91" customFormat="1" ht="18.95" customHeight="1" spans="1:45">
      <c r="A165" s="33">
        <v>60</v>
      </c>
      <c r="B165" s="32" t="s">
        <v>1262</v>
      </c>
      <c r="C165" s="32" t="s">
        <v>1175</v>
      </c>
      <c r="D165" s="35" t="s">
        <v>1263</v>
      </c>
      <c r="E165" s="47" t="s">
        <v>1264</v>
      </c>
      <c r="F165" s="37">
        <v>20</v>
      </c>
      <c r="G165" s="48" t="s">
        <v>45</v>
      </c>
      <c r="H165" s="39">
        <f>F165+J165-J166</f>
        <v>20</v>
      </c>
      <c r="I165" s="40" t="s">
        <v>46</v>
      </c>
      <c r="J165" s="40">
        <f t="shared" ref="J165:J228" si="31">SUM(K165:AP165)</f>
        <v>0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3"/>
      <c r="AR165" s="3"/>
      <c r="AS165" s="3"/>
    </row>
    <row r="166" s="4" customFormat="1" ht="18.95" customHeight="1" spans="1:42">
      <c r="A166" s="41"/>
      <c r="B166" s="32"/>
      <c r="C166" s="32"/>
      <c r="D166" s="42"/>
      <c r="E166" s="47"/>
      <c r="F166" s="43"/>
      <c r="G166" s="49"/>
      <c r="H166" s="45"/>
      <c r="I166" s="46" t="s">
        <v>47</v>
      </c>
      <c r="J166" s="46">
        <f t="shared" si="31"/>
        <v>0</v>
      </c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</row>
    <row r="167" s="91" customFormat="1" ht="18.95" customHeight="1" spans="1:45">
      <c r="A167" s="33">
        <v>61</v>
      </c>
      <c r="B167" s="32" t="s">
        <v>1262</v>
      </c>
      <c r="C167" s="32" t="s">
        <v>1175</v>
      </c>
      <c r="D167" s="35" t="s">
        <v>1265</v>
      </c>
      <c r="E167" s="47" t="s">
        <v>57</v>
      </c>
      <c r="F167" s="37">
        <v>10</v>
      </c>
      <c r="G167" s="48" t="s">
        <v>45</v>
      </c>
      <c r="H167" s="39">
        <f t="shared" ref="H167:H171" si="32">F167+J167-J168</f>
        <v>10</v>
      </c>
      <c r="I167" s="40" t="s">
        <v>46</v>
      </c>
      <c r="J167" s="40">
        <f t="shared" si="31"/>
        <v>0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3"/>
      <c r="AR167" s="3"/>
      <c r="AS167" s="3"/>
    </row>
    <row r="168" s="4" customFormat="1" ht="18.95" customHeight="1" spans="1:42">
      <c r="A168" s="41"/>
      <c r="B168" s="32"/>
      <c r="C168" s="32"/>
      <c r="D168" s="42"/>
      <c r="E168" s="47"/>
      <c r="F168" s="43"/>
      <c r="G168" s="49"/>
      <c r="H168" s="45"/>
      <c r="I168" s="46" t="s">
        <v>47</v>
      </c>
      <c r="J168" s="46">
        <f t="shared" si="31"/>
        <v>0</v>
      </c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</row>
    <row r="169" s="91" customFormat="1" ht="18.95" customHeight="1" spans="1:45">
      <c r="A169" s="33">
        <v>62</v>
      </c>
      <c r="B169" s="32" t="s">
        <v>1262</v>
      </c>
      <c r="C169" s="32" t="s">
        <v>1175</v>
      </c>
      <c r="D169" s="35" t="s">
        <v>1266</v>
      </c>
      <c r="E169" s="47" t="s">
        <v>57</v>
      </c>
      <c r="F169" s="37">
        <v>15</v>
      </c>
      <c r="G169" s="48" t="s">
        <v>45</v>
      </c>
      <c r="H169" s="39">
        <f t="shared" si="32"/>
        <v>15</v>
      </c>
      <c r="I169" s="40" t="s">
        <v>46</v>
      </c>
      <c r="J169" s="40">
        <f t="shared" si="31"/>
        <v>0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3"/>
      <c r="AR169" s="3"/>
      <c r="AS169" s="3"/>
    </row>
    <row r="170" s="4" customFormat="1" ht="18.95" customHeight="1" spans="1:42">
      <c r="A170" s="41"/>
      <c r="B170" s="32"/>
      <c r="C170" s="32"/>
      <c r="D170" s="42"/>
      <c r="E170" s="47"/>
      <c r="F170" s="43"/>
      <c r="G170" s="49"/>
      <c r="H170" s="45"/>
      <c r="I170" s="46" t="s">
        <v>47</v>
      </c>
      <c r="J170" s="46">
        <f t="shared" si="31"/>
        <v>0</v>
      </c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</row>
    <row r="171" s="91" customFormat="1" ht="18.95" customHeight="1" spans="1:45">
      <c r="A171" s="33">
        <v>63</v>
      </c>
      <c r="B171" s="32" t="s">
        <v>1267</v>
      </c>
      <c r="C171" s="32" t="s">
        <v>1175</v>
      </c>
      <c r="D171" s="35" t="s">
        <v>1268</v>
      </c>
      <c r="E171" s="47" t="s">
        <v>55</v>
      </c>
      <c r="F171" s="37">
        <v>0</v>
      </c>
      <c r="G171" s="48" t="s">
        <v>45</v>
      </c>
      <c r="H171" s="39">
        <f t="shared" si="32"/>
        <v>5</v>
      </c>
      <c r="I171" s="40" t="s">
        <v>46</v>
      </c>
      <c r="J171" s="40">
        <f t="shared" si="31"/>
        <v>35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>
        <v>35</v>
      </c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3"/>
      <c r="AR171" s="3"/>
      <c r="AS171" s="3"/>
    </row>
    <row r="172" s="4" customFormat="1" ht="18.95" customHeight="1" spans="1:42">
      <c r="A172" s="41"/>
      <c r="B172" s="32"/>
      <c r="C172" s="32"/>
      <c r="D172" s="42"/>
      <c r="E172" s="47"/>
      <c r="F172" s="43"/>
      <c r="G172" s="49"/>
      <c r="H172" s="45"/>
      <c r="I172" s="46" t="s">
        <v>47</v>
      </c>
      <c r="J172" s="46">
        <f t="shared" si="31"/>
        <v>30</v>
      </c>
      <c r="K172" s="65"/>
      <c r="L172" s="65"/>
      <c r="M172" s="65"/>
      <c r="N172" s="65"/>
      <c r="O172" s="65"/>
      <c r="P172" s="65"/>
      <c r="Q172" s="65"/>
      <c r="R172" s="65"/>
      <c r="S172" s="65"/>
      <c r="T172" s="65">
        <v>30</v>
      </c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</row>
    <row r="173" s="91" customFormat="1" ht="18.95" customHeight="1" spans="1:45">
      <c r="A173" s="33">
        <v>64</v>
      </c>
      <c r="B173" s="32"/>
      <c r="C173" s="32"/>
      <c r="D173" s="35"/>
      <c r="E173" s="47"/>
      <c r="F173" s="37">
        <v>0</v>
      </c>
      <c r="G173" s="48" t="s">
        <v>45</v>
      </c>
      <c r="H173" s="39">
        <f t="shared" ref="H173:H177" si="33">F173+J173-J174</f>
        <v>0</v>
      </c>
      <c r="I173" s="40" t="s">
        <v>46</v>
      </c>
      <c r="J173" s="40">
        <f t="shared" si="31"/>
        <v>0</v>
      </c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3"/>
      <c r="AR173" s="3"/>
      <c r="AS173" s="3"/>
    </row>
    <row r="174" s="4" customFormat="1" ht="18.95" customHeight="1" spans="1:42">
      <c r="A174" s="41"/>
      <c r="B174" s="32"/>
      <c r="C174" s="32"/>
      <c r="D174" s="42"/>
      <c r="E174" s="47"/>
      <c r="F174" s="43"/>
      <c r="G174" s="49"/>
      <c r="H174" s="45"/>
      <c r="I174" s="46" t="s">
        <v>47</v>
      </c>
      <c r="J174" s="46">
        <f t="shared" si="31"/>
        <v>0</v>
      </c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</row>
    <row r="175" s="91" customFormat="1" ht="18.95" customHeight="1" spans="1:45">
      <c r="A175" s="33">
        <v>65</v>
      </c>
      <c r="B175" s="32"/>
      <c r="C175" s="32"/>
      <c r="D175" s="35"/>
      <c r="E175" s="47"/>
      <c r="F175" s="37"/>
      <c r="G175" s="48" t="s">
        <v>45</v>
      </c>
      <c r="H175" s="39">
        <f t="shared" si="33"/>
        <v>0</v>
      </c>
      <c r="I175" s="40" t="s">
        <v>46</v>
      </c>
      <c r="J175" s="40">
        <f t="shared" si="31"/>
        <v>0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3"/>
      <c r="AR175" s="3"/>
      <c r="AS175" s="3"/>
    </row>
    <row r="176" s="4" customFormat="1" ht="18.95" customHeight="1" spans="1:42">
      <c r="A176" s="41"/>
      <c r="B176" s="32"/>
      <c r="C176" s="32"/>
      <c r="D176" s="42"/>
      <c r="E176" s="47"/>
      <c r="F176" s="43"/>
      <c r="G176" s="49"/>
      <c r="H176" s="45"/>
      <c r="I176" s="46" t="s">
        <v>47</v>
      </c>
      <c r="J176" s="46">
        <f t="shared" si="31"/>
        <v>0</v>
      </c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</row>
    <row r="177" s="3" customFormat="1" ht="18.95" customHeight="1" spans="1:42">
      <c r="A177" s="33">
        <v>66</v>
      </c>
      <c r="B177" s="32"/>
      <c r="C177" s="32"/>
      <c r="D177" s="35"/>
      <c r="E177" s="47"/>
      <c r="F177" s="37"/>
      <c r="G177" s="48" t="s">
        <v>45</v>
      </c>
      <c r="H177" s="39">
        <f t="shared" si="33"/>
        <v>0</v>
      </c>
      <c r="I177" s="40" t="s">
        <v>46</v>
      </c>
      <c r="J177" s="40">
        <f t="shared" si="31"/>
        <v>0</v>
      </c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</row>
    <row r="178" s="4" customFormat="1" ht="18.95" customHeight="1" spans="1:42">
      <c r="A178" s="41"/>
      <c r="B178" s="32"/>
      <c r="C178" s="32"/>
      <c r="D178" s="42"/>
      <c r="E178" s="47"/>
      <c r="F178" s="43"/>
      <c r="G178" s="49"/>
      <c r="H178" s="45"/>
      <c r="I178" s="46" t="s">
        <v>47</v>
      </c>
      <c r="J178" s="46">
        <f t="shared" si="31"/>
        <v>0</v>
      </c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</row>
    <row r="179" s="3" customFormat="1" ht="18.95" customHeight="1" spans="1:42">
      <c r="A179" s="33">
        <v>67</v>
      </c>
      <c r="B179" s="32"/>
      <c r="C179" s="32"/>
      <c r="D179" s="35"/>
      <c r="E179" s="47"/>
      <c r="F179" s="37"/>
      <c r="G179" s="48" t="s">
        <v>45</v>
      </c>
      <c r="H179" s="39">
        <f t="shared" ref="H179:H183" si="34">F179+J179-J180</f>
        <v>0</v>
      </c>
      <c r="I179" s="40" t="s">
        <v>46</v>
      </c>
      <c r="J179" s="40">
        <f t="shared" si="31"/>
        <v>0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</row>
    <row r="180" s="4" customFormat="1" ht="18.95" customHeight="1" spans="1:42">
      <c r="A180" s="41"/>
      <c r="B180" s="32"/>
      <c r="C180" s="32"/>
      <c r="D180" s="42"/>
      <c r="E180" s="47"/>
      <c r="F180" s="43"/>
      <c r="G180" s="49"/>
      <c r="H180" s="45"/>
      <c r="I180" s="46" t="s">
        <v>47</v>
      </c>
      <c r="J180" s="46">
        <f t="shared" si="31"/>
        <v>0</v>
      </c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</row>
    <row r="181" s="3" customFormat="1" ht="18.95" customHeight="1" spans="1:42">
      <c r="A181" s="33">
        <v>68</v>
      </c>
      <c r="B181" s="32"/>
      <c r="C181" s="32"/>
      <c r="D181" s="35"/>
      <c r="E181" s="47"/>
      <c r="F181" s="37"/>
      <c r="G181" s="48" t="s">
        <v>45</v>
      </c>
      <c r="H181" s="39">
        <f t="shared" si="34"/>
        <v>0</v>
      </c>
      <c r="I181" s="40" t="s">
        <v>46</v>
      </c>
      <c r="J181" s="40">
        <f t="shared" si="31"/>
        <v>0</v>
      </c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</row>
    <row r="182" s="4" customFormat="1" ht="18.95" customHeight="1" spans="1:42">
      <c r="A182" s="41"/>
      <c r="B182" s="32"/>
      <c r="C182" s="32"/>
      <c r="D182" s="42"/>
      <c r="E182" s="47"/>
      <c r="F182" s="43"/>
      <c r="G182" s="49"/>
      <c r="H182" s="45"/>
      <c r="I182" s="46" t="s">
        <v>47</v>
      </c>
      <c r="J182" s="46">
        <f t="shared" si="31"/>
        <v>0</v>
      </c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</row>
    <row r="183" s="3" customFormat="1" ht="18.95" customHeight="1" spans="1:42">
      <c r="A183" s="33">
        <v>69</v>
      </c>
      <c r="B183" s="32"/>
      <c r="C183" s="32"/>
      <c r="D183" s="35"/>
      <c r="E183" s="47"/>
      <c r="F183" s="37"/>
      <c r="G183" s="48" t="s">
        <v>45</v>
      </c>
      <c r="H183" s="39">
        <f t="shared" si="34"/>
        <v>0</v>
      </c>
      <c r="I183" s="40" t="s">
        <v>46</v>
      </c>
      <c r="J183" s="40">
        <f t="shared" si="31"/>
        <v>0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</row>
    <row r="184" s="4" customFormat="1" ht="18.95" customHeight="1" spans="1:42">
      <c r="A184" s="41"/>
      <c r="B184" s="32"/>
      <c r="C184" s="32"/>
      <c r="D184" s="42"/>
      <c r="E184" s="47"/>
      <c r="F184" s="43"/>
      <c r="G184" s="49"/>
      <c r="H184" s="45"/>
      <c r="I184" s="46" t="s">
        <v>47</v>
      </c>
      <c r="J184" s="46">
        <f t="shared" si="31"/>
        <v>0</v>
      </c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</row>
    <row r="185" s="3" customFormat="1" ht="18.95" customHeight="1" spans="1:42">
      <c r="A185" s="33">
        <v>70</v>
      </c>
      <c r="B185" s="32"/>
      <c r="C185" s="32"/>
      <c r="D185" s="35"/>
      <c r="E185" s="47"/>
      <c r="F185" s="37"/>
      <c r="G185" s="48" t="s">
        <v>45</v>
      </c>
      <c r="H185" s="39">
        <f t="shared" ref="H185:H189" si="35">F185+J185-J186</f>
        <v>0</v>
      </c>
      <c r="I185" s="40" t="s">
        <v>46</v>
      </c>
      <c r="J185" s="40">
        <f t="shared" si="31"/>
        <v>0</v>
      </c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</row>
    <row r="186" s="4" customFormat="1" ht="18.95" customHeight="1" spans="1:42">
      <c r="A186" s="41"/>
      <c r="B186" s="32"/>
      <c r="C186" s="32"/>
      <c r="D186" s="42"/>
      <c r="E186" s="47"/>
      <c r="F186" s="43"/>
      <c r="G186" s="49"/>
      <c r="H186" s="45"/>
      <c r="I186" s="46" t="s">
        <v>47</v>
      </c>
      <c r="J186" s="46">
        <f t="shared" si="31"/>
        <v>0</v>
      </c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</row>
    <row r="187" s="91" customFormat="1" ht="18.95" customHeight="1" spans="1:45">
      <c r="A187" s="33">
        <v>71</v>
      </c>
      <c r="B187" s="32"/>
      <c r="C187" s="32"/>
      <c r="D187" s="35"/>
      <c r="E187" s="47"/>
      <c r="F187" s="37"/>
      <c r="G187" s="48" t="s">
        <v>45</v>
      </c>
      <c r="H187" s="39">
        <f t="shared" si="35"/>
        <v>0</v>
      </c>
      <c r="I187" s="40" t="s">
        <v>46</v>
      </c>
      <c r="J187" s="40">
        <f t="shared" si="31"/>
        <v>0</v>
      </c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3"/>
      <c r="AR187" s="3"/>
      <c r="AS187" s="3"/>
    </row>
    <row r="188" s="4" customFormat="1" ht="18.95" customHeight="1" spans="1:42">
      <c r="A188" s="41"/>
      <c r="B188" s="32"/>
      <c r="C188" s="32"/>
      <c r="D188" s="42"/>
      <c r="E188" s="47"/>
      <c r="F188" s="43"/>
      <c r="G188" s="49"/>
      <c r="H188" s="45"/>
      <c r="I188" s="46" t="s">
        <v>47</v>
      </c>
      <c r="J188" s="46">
        <f t="shared" si="31"/>
        <v>0</v>
      </c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</row>
    <row r="189" s="91" customFormat="1" ht="18.95" customHeight="1" spans="1:45">
      <c r="A189" s="33">
        <v>72</v>
      </c>
      <c r="B189" s="32"/>
      <c r="C189" s="32"/>
      <c r="D189" s="35"/>
      <c r="E189" s="47"/>
      <c r="F189" s="37"/>
      <c r="G189" s="48" t="s">
        <v>45</v>
      </c>
      <c r="H189" s="39">
        <f t="shared" si="35"/>
        <v>0</v>
      </c>
      <c r="I189" s="40" t="s">
        <v>46</v>
      </c>
      <c r="J189" s="40">
        <f t="shared" si="31"/>
        <v>0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3"/>
      <c r="AR189" s="3"/>
      <c r="AS189" s="3"/>
    </row>
    <row r="190" s="4" customFormat="1" ht="18.95" customHeight="1" spans="1:42">
      <c r="A190" s="41"/>
      <c r="B190" s="32"/>
      <c r="C190" s="32"/>
      <c r="D190" s="42"/>
      <c r="E190" s="47"/>
      <c r="F190" s="43"/>
      <c r="G190" s="49"/>
      <c r="H190" s="45"/>
      <c r="I190" s="46" t="s">
        <v>47</v>
      </c>
      <c r="J190" s="46">
        <f t="shared" si="31"/>
        <v>0</v>
      </c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</row>
    <row r="191" s="91" customFormat="1" ht="18.95" customHeight="1" spans="1:45">
      <c r="A191" s="33">
        <v>73</v>
      </c>
      <c r="B191" s="32"/>
      <c r="C191" s="32"/>
      <c r="D191" s="35"/>
      <c r="E191" s="47"/>
      <c r="F191" s="37"/>
      <c r="G191" s="48" t="s">
        <v>45</v>
      </c>
      <c r="H191" s="39">
        <f t="shared" ref="H191:H195" si="36">F191+J191-J192</f>
        <v>0</v>
      </c>
      <c r="I191" s="40" t="s">
        <v>46</v>
      </c>
      <c r="J191" s="40">
        <f t="shared" si="31"/>
        <v>0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3"/>
      <c r="AR191" s="3"/>
      <c r="AS191" s="3"/>
    </row>
    <row r="192" s="4" customFormat="1" ht="18.95" customHeight="1" spans="1:42">
      <c r="A192" s="41"/>
      <c r="B192" s="32"/>
      <c r="C192" s="32"/>
      <c r="D192" s="42"/>
      <c r="E192" s="47"/>
      <c r="F192" s="43"/>
      <c r="G192" s="49"/>
      <c r="H192" s="45"/>
      <c r="I192" s="46" t="s">
        <v>47</v>
      </c>
      <c r="J192" s="46">
        <f t="shared" si="31"/>
        <v>0</v>
      </c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</row>
    <row r="193" s="91" customFormat="1" ht="18.95" customHeight="1" spans="1:45">
      <c r="A193" s="33">
        <v>74</v>
      </c>
      <c r="B193" s="32"/>
      <c r="C193" s="32"/>
      <c r="D193" s="35"/>
      <c r="E193" s="47"/>
      <c r="F193" s="37"/>
      <c r="G193" s="48" t="s">
        <v>45</v>
      </c>
      <c r="H193" s="39">
        <f t="shared" si="36"/>
        <v>0</v>
      </c>
      <c r="I193" s="40" t="s">
        <v>46</v>
      </c>
      <c r="J193" s="40">
        <f t="shared" si="31"/>
        <v>0</v>
      </c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3"/>
      <c r="AR193" s="3"/>
      <c r="AS193" s="3"/>
    </row>
    <row r="194" s="4" customFormat="1" ht="18.95" customHeight="1" spans="1:42">
      <c r="A194" s="41"/>
      <c r="B194" s="32"/>
      <c r="C194" s="32"/>
      <c r="D194" s="42"/>
      <c r="E194" s="47"/>
      <c r="F194" s="43"/>
      <c r="G194" s="49"/>
      <c r="H194" s="45"/>
      <c r="I194" s="46" t="s">
        <v>47</v>
      </c>
      <c r="J194" s="46">
        <f t="shared" si="31"/>
        <v>0</v>
      </c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</row>
    <row r="195" s="91" customFormat="1" ht="18.95" customHeight="1" spans="1:45">
      <c r="A195" s="33">
        <v>75</v>
      </c>
      <c r="B195" s="32"/>
      <c r="C195" s="32"/>
      <c r="D195" s="35"/>
      <c r="E195" s="47"/>
      <c r="F195" s="37"/>
      <c r="G195" s="48" t="s">
        <v>45</v>
      </c>
      <c r="H195" s="39">
        <f t="shared" si="36"/>
        <v>0</v>
      </c>
      <c r="I195" s="40" t="s">
        <v>46</v>
      </c>
      <c r="J195" s="40">
        <f t="shared" si="31"/>
        <v>0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3"/>
      <c r="AR195" s="3"/>
      <c r="AS195" s="3"/>
    </row>
    <row r="196" s="4" customFormat="1" ht="18.95" customHeight="1" spans="1:42">
      <c r="A196" s="41"/>
      <c r="B196" s="32"/>
      <c r="C196" s="32"/>
      <c r="D196" s="42"/>
      <c r="E196" s="47"/>
      <c r="F196" s="43"/>
      <c r="G196" s="49"/>
      <c r="H196" s="45"/>
      <c r="I196" s="46" t="s">
        <v>47</v>
      </c>
      <c r="J196" s="46">
        <f t="shared" si="31"/>
        <v>0</v>
      </c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</row>
    <row r="197" s="91" customFormat="1" ht="18.95" customHeight="1" spans="1:45">
      <c r="A197" s="33">
        <v>76</v>
      </c>
      <c r="B197" s="32"/>
      <c r="C197" s="32"/>
      <c r="D197" s="35"/>
      <c r="E197" s="47"/>
      <c r="F197" s="37"/>
      <c r="G197" s="48" t="s">
        <v>45</v>
      </c>
      <c r="H197" s="39">
        <f t="shared" ref="H197:H201" si="37">F197+J197-J198</f>
        <v>0</v>
      </c>
      <c r="I197" s="40" t="s">
        <v>46</v>
      </c>
      <c r="J197" s="40">
        <f t="shared" si="31"/>
        <v>0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3"/>
      <c r="AR197" s="3"/>
      <c r="AS197" s="3"/>
    </row>
    <row r="198" s="4" customFormat="1" ht="18.95" customHeight="1" spans="1:42">
      <c r="A198" s="41"/>
      <c r="B198" s="32"/>
      <c r="C198" s="32"/>
      <c r="D198" s="42"/>
      <c r="E198" s="47"/>
      <c r="F198" s="43"/>
      <c r="G198" s="49"/>
      <c r="H198" s="45"/>
      <c r="I198" s="46" t="s">
        <v>47</v>
      </c>
      <c r="J198" s="46">
        <f t="shared" si="31"/>
        <v>0</v>
      </c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</row>
    <row r="199" s="91" customFormat="1" ht="18.95" customHeight="1" spans="1:45">
      <c r="A199" s="33">
        <v>77</v>
      </c>
      <c r="B199" s="32"/>
      <c r="C199" s="32"/>
      <c r="D199" s="35"/>
      <c r="E199" s="47"/>
      <c r="F199" s="37"/>
      <c r="G199" s="48" t="s">
        <v>45</v>
      </c>
      <c r="H199" s="39">
        <f t="shared" si="37"/>
        <v>0</v>
      </c>
      <c r="I199" s="40" t="s">
        <v>46</v>
      </c>
      <c r="J199" s="40">
        <f t="shared" si="31"/>
        <v>0</v>
      </c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3"/>
      <c r="AR199" s="3"/>
      <c r="AS199" s="3"/>
    </row>
    <row r="200" s="4" customFormat="1" ht="18.95" customHeight="1" spans="1:42">
      <c r="A200" s="41"/>
      <c r="B200" s="32"/>
      <c r="C200" s="32"/>
      <c r="D200" s="42"/>
      <c r="E200" s="47"/>
      <c r="F200" s="43"/>
      <c r="G200" s="49"/>
      <c r="H200" s="45"/>
      <c r="I200" s="46" t="s">
        <v>47</v>
      </c>
      <c r="J200" s="46">
        <f t="shared" si="31"/>
        <v>0</v>
      </c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</row>
    <row r="201" s="91" customFormat="1" ht="18.95" customHeight="1" spans="1:45">
      <c r="A201" s="33">
        <v>78</v>
      </c>
      <c r="B201" s="32"/>
      <c r="C201" s="32"/>
      <c r="D201" s="35"/>
      <c r="E201" s="47"/>
      <c r="F201" s="37"/>
      <c r="G201" s="48" t="s">
        <v>45</v>
      </c>
      <c r="H201" s="39">
        <f t="shared" si="37"/>
        <v>0</v>
      </c>
      <c r="I201" s="40" t="s">
        <v>46</v>
      </c>
      <c r="J201" s="40">
        <f t="shared" si="31"/>
        <v>0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3"/>
      <c r="AR201" s="3"/>
      <c r="AS201" s="3"/>
    </row>
    <row r="202" s="4" customFormat="1" ht="18.95" customHeight="1" spans="1:42">
      <c r="A202" s="41"/>
      <c r="B202" s="32"/>
      <c r="C202" s="32"/>
      <c r="D202" s="42"/>
      <c r="E202" s="47"/>
      <c r="F202" s="43"/>
      <c r="G202" s="49"/>
      <c r="H202" s="45"/>
      <c r="I202" s="46" t="s">
        <v>47</v>
      </c>
      <c r="J202" s="46">
        <f t="shared" si="31"/>
        <v>0</v>
      </c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</row>
    <row r="203" s="3" customFormat="1" ht="18.95" customHeight="1" spans="1:42">
      <c r="A203" s="33">
        <v>79</v>
      </c>
      <c r="B203" s="32"/>
      <c r="C203" s="32"/>
      <c r="D203" s="35"/>
      <c r="E203" s="47"/>
      <c r="F203" s="37"/>
      <c r="G203" s="48" t="s">
        <v>45</v>
      </c>
      <c r="H203" s="39">
        <f t="shared" ref="H203:H207" si="38">F203+J203-J204</f>
        <v>0</v>
      </c>
      <c r="I203" s="40" t="s">
        <v>46</v>
      </c>
      <c r="J203" s="40">
        <f t="shared" si="31"/>
        <v>0</v>
      </c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</row>
    <row r="204" s="4" customFormat="1" ht="18.95" customHeight="1" spans="1:42">
      <c r="A204" s="41"/>
      <c r="B204" s="32"/>
      <c r="C204" s="32"/>
      <c r="D204" s="42"/>
      <c r="E204" s="47"/>
      <c r="F204" s="43"/>
      <c r="G204" s="49"/>
      <c r="H204" s="45"/>
      <c r="I204" s="46" t="s">
        <v>47</v>
      </c>
      <c r="J204" s="46">
        <f t="shared" si="31"/>
        <v>0</v>
      </c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</row>
    <row r="205" s="3" customFormat="1" ht="18.95" customHeight="1" spans="1:42">
      <c r="A205" s="33">
        <v>80</v>
      </c>
      <c r="B205" s="32"/>
      <c r="C205" s="32"/>
      <c r="D205" s="35"/>
      <c r="E205" s="47"/>
      <c r="F205" s="37"/>
      <c r="G205" s="48" t="s">
        <v>45</v>
      </c>
      <c r="H205" s="39">
        <f t="shared" si="38"/>
        <v>0</v>
      </c>
      <c r="I205" s="40" t="s">
        <v>46</v>
      </c>
      <c r="J205" s="40">
        <f t="shared" si="31"/>
        <v>0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</row>
    <row r="206" s="4" customFormat="1" ht="18.95" customHeight="1" spans="1:42">
      <c r="A206" s="41"/>
      <c r="B206" s="32"/>
      <c r="C206" s="32"/>
      <c r="D206" s="42"/>
      <c r="E206" s="47"/>
      <c r="F206" s="43"/>
      <c r="G206" s="49"/>
      <c r="H206" s="45"/>
      <c r="I206" s="46" t="s">
        <v>47</v>
      </c>
      <c r="J206" s="46">
        <f t="shared" si="31"/>
        <v>0</v>
      </c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</row>
    <row r="207" s="3" customFormat="1" ht="18.95" customHeight="1" spans="1:42">
      <c r="A207" s="33">
        <v>81</v>
      </c>
      <c r="B207" s="32"/>
      <c r="C207" s="32"/>
      <c r="D207" s="35"/>
      <c r="E207" s="47"/>
      <c r="F207" s="37"/>
      <c r="G207" s="48" t="s">
        <v>45</v>
      </c>
      <c r="H207" s="39">
        <f t="shared" si="38"/>
        <v>0</v>
      </c>
      <c r="I207" s="40" t="s">
        <v>46</v>
      </c>
      <c r="J207" s="40">
        <f t="shared" si="31"/>
        <v>0</v>
      </c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</row>
    <row r="208" s="4" customFormat="1" ht="18.95" customHeight="1" spans="1:42">
      <c r="A208" s="41"/>
      <c r="B208" s="32"/>
      <c r="C208" s="32"/>
      <c r="D208" s="42"/>
      <c r="E208" s="47"/>
      <c r="F208" s="43"/>
      <c r="G208" s="49"/>
      <c r="H208" s="45"/>
      <c r="I208" s="46" t="s">
        <v>47</v>
      </c>
      <c r="J208" s="46">
        <f t="shared" si="31"/>
        <v>0</v>
      </c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</row>
    <row r="209" s="3" customFormat="1" ht="18.95" customHeight="1" spans="1:42">
      <c r="A209" s="33">
        <v>82</v>
      </c>
      <c r="B209" s="32"/>
      <c r="C209" s="32"/>
      <c r="D209" s="35"/>
      <c r="E209" s="47"/>
      <c r="F209" s="37"/>
      <c r="G209" s="48" t="s">
        <v>45</v>
      </c>
      <c r="H209" s="39">
        <f t="shared" ref="H209:H213" si="39">F209+J209-J210</f>
        <v>0</v>
      </c>
      <c r="I209" s="40" t="s">
        <v>46</v>
      </c>
      <c r="J209" s="40">
        <f t="shared" si="31"/>
        <v>0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</row>
    <row r="210" s="4" customFormat="1" ht="18.95" customHeight="1" spans="1:42">
      <c r="A210" s="41"/>
      <c r="B210" s="32"/>
      <c r="C210" s="32"/>
      <c r="D210" s="42"/>
      <c r="E210" s="47"/>
      <c r="F210" s="43"/>
      <c r="G210" s="49"/>
      <c r="H210" s="45"/>
      <c r="I210" s="46" t="s">
        <v>47</v>
      </c>
      <c r="J210" s="46">
        <f t="shared" si="31"/>
        <v>0</v>
      </c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</row>
    <row r="211" s="3" customFormat="1" ht="18.95" customHeight="1" spans="1:42">
      <c r="A211" s="33">
        <v>83</v>
      </c>
      <c r="B211" s="32"/>
      <c r="C211" s="32"/>
      <c r="D211" s="35"/>
      <c r="E211" s="47"/>
      <c r="F211" s="37"/>
      <c r="G211" s="48" t="s">
        <v>45</v>
      </c>
      <c r="H211" s="39">
        <f t="shared" si="39"/>
        <v>0</v>
      </c>
      <c r="I211" s="40" t="s">
        <v>46</v>
      </c>
      <c r="J211" s="40">
        <f t="shared" si="31"/>
        <v>0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</row>
    <row r="212" s="4" customFormat="1" ht="18.95" customHeight="1" spans="1:42">
      <c r="A212" s="41"/>
      <c r="B212" s="32"/>
      <c r="C212" s="32"/>
      <c r="D212" s="42"/>
      <c r="E212" s="47"/>
      <c r="F212" s="43"/>
      <c r="G212" s="49"/>
      <c r="H212" s="45"/>
      <c r="I212" s="46" t="s">
        <v>47</v>
      </c>
      <c r="J212" s="46">
        <f t="shared" si="31"/>
        <v>0</v>
      </c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</row>
    <row r="213" s="91" customFormat="1" ht="18.95" customHeight="1" spans="1:45">
      <c r="A213" s="33">
        <v>84</v>
      </c>
      <c r="B213" s="32"/>
      <c r="C213" s="32"/>
      <c r="D213" s="35"/>
      <c r="E213" s="47"/>
      <c r="F213" s="37"/>
      <c r="G213" s="48" t="s">
        <v>45</v>
      </c>
      <c r="H213" s="39">
        <f t="shared" si="39"/>
        <v>0</v>
      </c>
      <c r="I213" s="40" t="s">
        <v>46</v>
      </c>
      <c r="J213" s="40">
        <f t="shared" si="31"/>
        <v>0</v>
      </c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3"/>
      <c r="AR213" s="3"/>
      <c r="AS213" s="3"/>
    </row>
    <row r="214" s="4" customFormat="1" ht="18.95" customHeight="1" spans="1:42">
      <c r="A214" s="41"/>
      <c r="B214" s="32"/>
      <c r="C214" s="32"/>
      <c r="D214" s="42"/>
      <c r="E214" s="47"/>
      <c r="F214" s="43"/>
      <c r="G214" s="49"/>
      <c r="H214" s="45"/>
      <c r="I214" s="46" t="s">
        <v>47</v>
      </c>
      <c r="J214" s="46">
        <f t="shared" si="31"/>
        <v>0</v>
      </c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</row>
    <row r="215" s="91" customFormat="1" ht="18.95" customHeight="1" spans="1:45">
      <c r="A215" s="33">
        <v>85</v>
      </c>
      <c r="B215" s="32"/>
      <c r="C215" s="32"/>
      <c r="D215" s="35"/>
      <c r="E215" s="47"/>
      <c r="F215" s="37"/>
      <c r="G215" s="48" t="s">
        <v>45</v>
      </c>
      <c r="H215" s="39">
        <f t="shared" ref="H215:H219" si="40">F215+J215-J216</f>
        <v>0</v>
      </c>
      <c r="I215" s="40" t="s">
        <v>46</v>
      </c>
      <c r="J215" s="40">
        <f t="shared" si="31"/>
        <v>0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3"/>
      <c r="AR215" s="3"/>
      <c r="AS215" s="3"/>
    </row>
    <row r="216" s="4" customFormat="1" ht="18.95" customHeight="1" spans="1:42">
      <c r="A216" s="41"/>
      <c r="B216" s="32"/>
      <c r="C216" s="32"/>
      <c r="D216" s="42"/>
      <c r="E216" s="47"/>
      <c r="F216" s="43"/>
      <c r="G216" s="49"/>
      <c r="H216" s="45"/>
      <c r="I216" s="46" t="s">
        <v>47</v>
      </c>
      <c r="J216" s="46">
        <f t="shared" si="31"/>
        <v>0</v>
      </c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</row>
    <row r="217" s="91" customFormat="1" ht="18.95" customHeight="1" spans="1:45">
      <c r="A217" s="33">
        <v>86</v>
      </c>
      <c r="B217" s="32"/>
      <c r="C217" s="32"/>
      <c r="D217" s="35"/>
      <c r="E217" s="47"/>
      <c r="F217" s="37"/>
      <c r="G217" s="48" t="s">
        <v>45</v>
      </c>
      <c r="H217" s="39">
        <f t="shared" si="40"/>
        <v>0</v>
      </c>
      <c r="I217" s="40" t="s">
        <v>46</v>
      </c>
      <c r="J217" s="40">
        <f t="shared" si="31"/>
        <v>0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3"/>
      <c r="AR217" s="3"/>
      <c r="AS217" s="3"/>
    </row>
    <row r="218" s="4" customFormat="1" ht="18.95" customHeight="1" spans="1:42">
      <c r="A218" s="41"/>
      <c r="B218" s="32"/>
      <c r="C218" s="32"/>
      <c r="D218" s="42"/>
      <c r="E218" s="47"/>
      <c r="F218" s="43"/>
      <c r="G218" s="49"/>
      <c r="H218" s="45"/>
      <c r="I218" s="46" t="s">
        <v>47</v>
      </c>
      <c r="J218" s="46">
        <f t="shared" si="31"/>
        <v>0</v>
      </c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</row>
    <row r="219" s="91" customFormat="1" ht="18.95" customHeight="1" spans="1:45">
      <c r="A219" s="33">
        <v>87</v>
      </c>
      <c r="B219" s="32"/>
      <c r="C219" s="32"/>
      <c r="D219" s="35"/>
      <c r="E219" s="47"/>
      <c r="F219" s="37"/>
      <c r="G219" s="48" t="s">
        <v>45</v>
      </c>
      <c r="H219" s="39">
        <f t="shared" si="40"/>
        <v>0</v>
      </c>
      <c r="I219" s="40" t="s">
        <v>46</v>
      </c>
      <c r="J219" s="40">
        <f t="shared" si="31"/>
        <v>0</v>
      </c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3"/>
      <c r="AR219" s="3"/>
      <c r="AS219" s="3"/>
    </row>
    <row r="220" s="4" customFormat="1" ht="18.95" customHeight="1" spans="1:42">
      <c r="A220" s="41"/>
      <c r="B220" s="32"/>
      <c r="C220" s="32"/>
      <c r="D220" s="42"/>
      <c r="E220" s="47"/>
      <c r="F220" s="43"/>
      <c r="G220" s="49"/>
      <c r="H220" s="45"/>
      <c r="I220" s="46" t="s">
        <v>47</v>
      </c>
      <c r="J220" s="46">
        <f t="shared" si="31"/>
        <v>0</v>
      </c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</row>
    <row r="221" s="91" customFormat="1" ht="18.95" customHeight="1" spans="1:45">
      <c r="A221" s="33">
        <v>88</v>
      </c>
      <c r="B221" s="32"/>
      <c r="C221" s="32"/>
      <c r="D221" s="35"/>
      <c r="E221" s="47"/>
      <c r="F221" s="37"/>
      <c r="G221" s="48" t="s">
        <v>45</v>
      </c>
      <c r="H221" s="39">
        <f t="shared" ref="H221:H225" si="41">F221+J221-J222</f>
        <v>0</v>
      </c>
      <c r="I221" s="40" t="s">
        <v>46</v>
      </c>
      <c r="J221" s="40">
        <f t="shared" si="31"/>
        <v>0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3"/>
      <c r="AR221" s="3"/>
      <c r="AS221" s="3"/>
    </row>
    <row r="222" s="4" customFormat="1" ht="18.95" customHeight="1" spans="1:42">
      <c r="A222" s="41"/>
      <c r="B222" s="32"/>
      <c r="C222" s="32"/>
      <c r="D222" s="42"/>
      <c r="E222" s="47"/>
      <c r="F222" s="43"/>
      <c r="G222" s="49"/>
      <c r="H222" s="45"/>
      <c r="I222" s="46" t="s">
        <v>47</v>
      </c>
      <c r="J222" s="46">
        <f t="shared" si="31"/>
        <v>0</v>
      </c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</row>
    <row r="223" s="91" customFormat="1" ht="18.95" customHeight="1" spans="1:45">
      <c r="A223" s="33">
        <v>89</v>
      </c>
      <c r="B223" s="32"/>
      <c r="C223" s="32"/>
      <c r="D223" s="35"/>
      <c r="E223" s="47"/>
      <c r="F223" s="37"/>
      <c r="G223" s="48" t="s">
        <v>45</v>
      </c>
      <c r="H223" s="39">
        <f t="shared" si="41"/>
        <v>0</v>
      </c>
      <c r="I223" s="40" t="s">
        <v>46</v>
      </c>
      <c r="J223" s="40">
        <f t="shared" si="31"/>
        <v>0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3"/>
      <c r="AR223" s="3"/>
      <c r="AS223" s="3"/>
    </row>
    <row r="224" s="4" customFormat="1" ht="18.95" customHeight="1" spans="1:42">
      <c r="A224" s="41"/>
      <c r="B224" s="32"/>
      <c r="C224" s="32"/>
      <c r="D224" s="42"/>
      <c r="E224" s="47"/>
      <c r="F224" s="43"/>
      <c r="G224" s="49"/>
      <c r="H224" s="45"/>
      <c r="I224" s="46" t="s">
        <v>47</v>
      </c>
      <c r="J224" s="46">
        <f t="shared" si="31"/>
        <v>0</v>
      </c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</row>
    <row r="225" s="3" customFormat="1" ht="18.95" customHeight="1" spans="1:42">
      <c r="A225" s="33">
        <v>90</v>
      </c>
      <c r="B225" s="32"/>
      <c r="C225" s="32"/>
      <c r="D225" s="35"/>
      <c r="E225" s="47"/>
      <c r="F225" s="37"/>
      <c r="G225" s="48" t="s">
        <v>45</v>
      </c>
      <c r="H225" s="39">
        <f t="shared" si="41"/>
        <v>0</v>
      </c>
      <c r="I225" s="40" t="s">
        <v>46</v>
      </c>
      <c r="J225" s="40">
        <f t="shared" si="31"/>
        <v>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</row>
    <row r="226" s="4" customFormat="1" ht="18.95" customHeight="1" spans="1:42">
      <c r="A226" s="41"/>
      <c r="B226" s="32"/>
      <c r="C226" s="32"/>
      <c r="D226" s="42"/>
      <c r="E226" s="47"/>
      <c r="F226" s="43"/>
      <c r="G226" s="49"/>
      <c r="H226" s="45"/>
      <c r="I226" s="46" t="s">
        <v>47</v>
      </c>
      <c r="J226" s="46">
        <f t="shared" si="31"/>
        <v>0</v>
      </c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</row>
    <row r="227" s="3" customFormat="1" ht="18.95" customHeight="1" spans="1:42">
      <c r="A227" s="33">
        <v>91</v>
      </c>
      <c r="B227" s="32"/>
      <c r="C227" s="32"/>
      <c r="D227" s="35"/>
      <c r="E227" s="47"/>
      <c r="F227" s="37"/>
      <c r="G227" s="48" t="s">
        <v>45</v>
      </c>
      <c r="H227" s="39">
        <f t="shared" ref="H227:H231" si="42">F227+J227-J228</f>
        <v>0</v>
      </c>
      <c r="I227" s="40" t="s">
        <v>46</v>
      </c>
      <c r="J227" s="40">
        <f t="shared" si="31"/>
        <v>0</v>
      </c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</row>
    <row r="228" s="4" customFormat="1" ht="18.95" customHeight="1" spans="1:42">
      <c r="A228" s="41"/>
      <c r="B228" s="32"/>
      <c r="C228" s="32"/>
      <c r="D228" s="42"/>
      <c r="E228" s="47"/>
      <c r="F228" s="43"/>
      <c r="G228" s="49"/>
      <c r="H228" s="45"/>
      <c r="I228" s="46" t="s">
        <v>47</v>
      </c>
      <c r="J228" s="46">
        <f t="shared" si="31"/>
        <v>0</v>
      </c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</row>
    <row r="229" s="3" customFormat="1" ht="18.95" customHeight="1" spans="1:42">
      <c r="A229" s="33">
        <v>92</v>
      </c>
      <c r="B229" s="32"/>
      <c r="C229" s="32"/>
      <c r="D229" s="35"/>
      <c r="E229" s="47"/>
      <c r="F229" s="37"/>
      <c r="G229" s="48" t="s">
        <v>45</v>
      </c>
      <c r="H229" s="39">
        <f t="shared" si="42"/>
        <v>0</v>
      </c>
      <c r="I229" s="40" t="s">
        <v>46</v>
      </c>
      <c r="J229" s="40">
        <f t="shared" ref="J229:J280" si="43">SUM(K229:AP229)</f>
        <v>0</v>
      </c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</row>
    <row r="230" s="4" customFormat="1" ht="18.95" customHeight="1" spans="1:42">
      <c r="A230" s="41"/>
      <c r="B230" s="32"/>
      <c r="C230" s="32"/>
      <c r="D230" s="42"/>
      <c r="E230" s="47"/>
      <c r="F230" s="43"/>
      <c r="G230" s="49"/>
      <c r="H230" s="45"/>
      <c r="I230" s="46" t="s">
        <v>47</v>
      </c>
      <c r="J230" s="46">
        <f t="shared" si="43"/>
        <v>0</v>
      </c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</row>
    <row r="231" s="3" customFormat="1" ht="18.95" customHeight="1" spans="1:42">
      <c r="A231" s="33">
        <v>93</v>
      </c>
      <c r="B231" s="32"/>
      <c r="C231" s="32"/>
      <c r="D231" s="35"/>
      <c r="E231" s="47"/>
      <c r="F231" s="37"/>
      <c r="G231" s="48" t="s">
        <v>45</v>
      </c>
      <c r="H231" s="39">
        <f t="shared" si="42"/>
        <v>0</v>
      </c>
      <c r="I231" s="40" t="s">
        <v>46</v>
      </c>
      <c r="J231" s="40">
        <f t="shared" si="43"/>
        <v>0</v>
      </c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</row>
    <row r="232" s="4" customFormat="1" ht="18.95" customHeight="1" spans="1:42">
      <c r="A232" s="41"/>
      <c r="B232" s="32"/>
      <c r="C232" s="32"/>
      <c r="D232" s="42"/>
      <c r="E232" s="47"/>
      <c r="F232" s="43"/>
      <c r="G232" s="49"/>
      <c r="H232" s="45"/>
      <c r="I232" s="46" t="s">
        <v>47</v>
      </c>
      <c r="J232" s="46">
        <f t="shared" si="43"/>
        <v>0</v>
      </c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</row>
    <row r="233" s="3" customFormat="1" ht="18.95" customHeight="1" spans="1:42">
      <c r="A233" s="33">
        <v>94</v>
      </c>
      <c r="B233" s="32"/>
      <c r="C233" s="32"/>
      <c r="D233" s="35"/>
      <c r="E233" s="47"/>
      <c r="F233" s="37"/>
      <c r="G233" s="48" t="s">
        <v>45</v>
      </c>
      <c r="H233" s="39">
        <f t="shared" ref="H233:H237" si="44">F233+J233-J234</f>
        <v>0</v>
      </c>
      <c r="I233" s="40" t="s">
        <v>46</v>
      </c>
      <c r="J233" s="40">
        <f t="shared" si="43"/>
        <v>0</v>
      </c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</row>
    <row r="234" s="4" customFormat="1" ht="18.95" customHeight="1" spans="1:42">
      <c r="A234" s="41"/>
      <c r="B234" s="32"/>
      <c r="C234" s="32"/>
      <c r="D234" s="42"/>
      <c r="E234" s="47"/>
      <c r="F234" s="43"/>
      <c r="G234" s="49"/>
      <c r="H234" s="45"/>
      <c r="I234" s="46" t="s">
        <v>47</v>
      </c>
      <c r="J234" s="46">
        <f t="shared" si="43"/>
        <v>0</v>
      </c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</row>
    <row r="235" s="91" customFormat="1" ht="18.95" customHeight="1" spans="1:45">
      <c r="A235" s="33">
        <v>95</v>
      </c>
      <c r="B235" s="32"/>
      <c r="C235" s="32"/>
      <c r="D235" s="35"/>
      <c r="E235" s="47"/>
      <c r="F235" s="37"/>
      <c r="G235" s="48" t="s">
        <v>45</v>
      </c>
      <c r="H235" s="39">
        <f t="shared" si="44"/>
        <v>0</v>
      </c>
      <c r="I235" s="40" t="s">
        <v>46</v>
      </c>
      <c r="J235" s="40">
        <f t="shared" si="43"/>
        <v>0</v>
      </c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3"/>
      <c r="AR235" s="3"/>
      <c r="AS235" s="3"/>
    </row>
    <row r="236" s="4" customFormat="1" ht="18.95" customHeight="1" spans="1:42">
      <c r="A236" s="41"/>
      <c r="B236" s="32"/>
      <c r="C236" s="32"/>
      <c r="D236" s="42"/>
      <c r="E236" s="47"/>
      <c r="F236" s="43"/>
      <c r="G236" s="49"/>
      <c r="H236" s="45"/>
      <c r="I236" s="46" t="s">
        <v>47</v>
      </c>
      <c r="J236" s="46">
        <f t="shared" si="43"/>
        <v>0</v>
      </c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</row>
    <row r="237" s="91" customFormat="1" ht="18.95" customHeight="1" spans="1:45">
      <c r="A237" s="33">
        <v>96</v>
      </c>
      <c r="B237" s="32"/>
      <c r="C237" s="32"/>
      <c r="D237" s="35"/>
      <c r="E237" s="47"/>
      <c r="F237" s="37"/>
      <c r="G237" s="48" t="s">
        <v>45</v>
      </c>
      <c r="H237" s="39">
        <f t="shared" si="44"/>
        <v>0</v>
      </c>
      <c r="I237" s="40" t="s">
        <v>46</v>
      </c>
      <c r="J237" s="40">
        <f t="shared" si="43"/>
        <v>0</v>
      </c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3"/>
      <c r="AR237" s="3"/>
      <c r="AS237" s="3"/>
    </row>
    <row r="238" s="4" customFormat="1" ht="18.95" customHeight="1" spans="1:42">
      <c r="A238" s="41"/>
      <c r="B238" s="32"/>
      <c r="C238" s="32"/>
      <c r="D238" s="42"/>
      <c r="E238" s="47"/>
      <c r="F238" s="43"/>
      <c r="G238" s="49"/>
      <c r="H238" s="45"/>
      <c r="I238" s="46" t="s">
        <v>47</v>
      </c>
      <c r="J238" s="46">
        <f t="shared" si="43"/>
        <v>0</v>
      </c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</row>
    <row r="239" s="3" customFormat="1" ht="18.95" customHeight="1" spans="1:42">
      <c r="A239" s="33">
        <v>97</v>
      </c>
      <c r="B239" s="32"/>
      <c r="C239" s="32"/>
      <c r="D239" s="35"/>
      <c r="E239" s="47"/>
      <c r="F239" s="37"/>
      <c r="G239" s="48" t="s">
        <v>45</v>
      </c>
      <c r="H239" s="39">
        <f t="shared" ref="H239:H243" si="45">F239+J239-J240</f>
        <v>0</v>
      </c>
      <c r="I239" s="40" t="s">
        <v>46</v>
      </c>
      <c r="J239" s="40">
        <f t="shared" si="43"/>
        <v>0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</row>
    <row r="240" s="4" customFormat="1" ht="18.95" customHeight="1" spans="1:42">
      <c r="A240" s="41"/>
      <c r="B240" s="32"/>
      <c r="C240" s="32"/>
      <c r="D240" s="42"/>
      <c r="E240" s="47"/>
      <c r="F240" s="43"/>
      <c r="G240" s="49"/>
      <c r="H240" s="45"/>
      <c r="I240" s="46" t="s">
        <v>47</v>
      </c>
      <c r="J240" s="46">
        <f t="shared" si="43"/>
        <v>0</v>
      </c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</row>
    <row r="241" s="3" customFormat="1" ht="18.95" customHeight="1" spans="1:42">
      <c r="A241" s="33">
        <v>98</v>
      </c>
      <c r="B241" s="32"/>
      <c r="C241" s="32"/>
      <c r="D241" s="35"/>
      <c r="E241" s="47"/>
      <c r="F241" s="37"/>
      <c r="G241" s="48" t="s">
        <v>45</v>
      </c>
      <c r="H241" s="39">
        <f t="shared" si="45"/>
        <v>0</v>
      </c>
      <c r="I241" s="40" t="s">
        <v>46</v>
      </c>
      <c r="J241" s="40">
        <f t="shared" si="43"/>
        <v>0</v>
      </c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</row>
    <row r="242" s="4" customFormat="1" ht="18.95" customHeight="1" spans="1:42">
      <c r="A242" s="41"/>
      <c r="B242" s="32"/>
      <c r="C242" s="32"/>
      <c r="D242" s="42"/>
      <c r="E242" s="47"/>
      <c r="F242" s="43"/>
      <c r="G242" s="49"/>
      <c r="H242" s="45"/>
      <c r="I242" s="46" t="s">
        <v>47</v>
      </c>
      <c r="J242" s="46">
        <f t="shared" si="43"/>
        <v>0</v>
      </c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</row>
    <row r="243" s="3" customFormat="1" ht="18.95" customHeight="1" spans="1:42">
      <c r="A243" s="33">
        <v>99</v>
      </c>
      <c r="B243" s="32"/>
      <c r="C243" s="32"/>
      <c r="D243" s="35"/>
      <c r="E243" s="47"/>
      <c r="F243" s="37"/>
      <c r="G243" s="48" t="s">
        <v>45</v>
      </c>
      <c r="H243" s="39">
        <f t="shared" si="45"/>
        <v>0</v>
      </c>
      <c r="I243" s="40" t="s">
        <v>46</v>
      </c>
      <c r="J243" s="40">
        <f t="shared" si="43"/>
        <v>0</v>
      </c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</row>
    <row r="244" s="4" customFormat="1" ht="18.95" customHeight="1" spans="1:42">
      <c r="A244" s="41"/>
      <c r="B244" s="32"/>
      <c r="C244" s="32"/>
      <c r="D244" s="42"/>
      <c r="E244" s="47"/>
      <c r="F244" s="43"/>
      <c r="G244" s="49"/>
      <c r="H244" s="45"/>
      <c r="I244" s="46" t="s">
        <v>47</v>
      </c>
      <c r="J244" s="46">
        <f t="shared" si="43"/>
        <v>0</v>
      </c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</row>
    <row r="245" s="3" customFormat="1" ht="18.95" customHeight="1" spans="1:42">
      <c r="A245" s="33">
        <v>100</v>
      </c>
      <c r="B245" s="32"/>
      <c r="C245" s="32"/>
      <c r="D245" s="35"/>
      <c r="E245" s="47"/>
      <c r="F245" s="37"/>
      <c r="G245" s="48" t="s">
        <v>45</v>
      </c>
      <c r="H245" s="39">
        <f t="shared" ref="H245:H249" si="46">F245+J245-J246</f>
        <v>0</v>
      </c>
      <c r="I245" s="40" t="s">
        <v>46</v>
      </c>
      <c r="J245" s="40">
        <f t="shared" si="43"/>
        <v>0</v>
      </c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</row>
    <row r="246" s="4" customFormat="1" ht="18.95" customHeight="1" spans="1:42">
      <c r="A246" s="41"/>
      <c r="B246" s="32"/>
      <c r="C246" s="32"/>
      <c r="D246" s="42"/>
      <c r="E246" s="47"/>
      <c r="F246" s="43"/>
      <c r="G246" s="49"/>
      <c r="H246" s="45"/>
      <c r="I246" s="46" t="s">
        <v>47</v>
      </c>
      <c r="J246" s="46">
        <f t="shared" si="43"/>
        <v>0</v>
      </c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</row>
    <row r="247" s="3" customFormat="1" ht="18.95" customHeight="1" spans="1:42">
      <c r="A247" s="33">
        <v>101</v>
      </c>
      <c r="B247" s="32"/>
      <c r="C247" s="32"/>
      <c r="D247" s="35"/>
      <c r="E247" s="47"/>
      <c r="F247" s="37"/>
      <c r="G247" s="48" t="s">
        <v>45</v>
      </c>
      <c r="H247" s="39">
        <f t="shared" si="46"/>
        <v>0</v>
      </c>
      <c r="I247" s="40" t="s">
        <v>46</v>
      </c>
      <c r="J247" s="40">
        <f t="shared" si="43"/>
        <v>0</v>
      </c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</row>
    <row r="248" s="4" customFormat="1" ht="18.95" customHeight="1" spans="1:42">
      <c r="A248" s="41"/>
      <c r="B248" s="32"/>
      <c r="C248" s="32"/>
      <c r="D248" s="42"/>
      <c r="E248" s="47"/>
      <c r="F248" s="43"/>
      <c r="G248" s="49"/>
      <c r="H248" s="45"/>
      <c r="I248" s="46" t="s">
        <v>47</v>
      </c>
      <c r="J248" s="46">
        <f t="shared" si="43"/>
        <v>0</v>
      </c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</row>
    <row r="249" s="91" customFormat="1" ht="18.95" customHeight="1" spans="1:45">
      <c r="A249" s="33">
        <v>102</v>
      </c>
      <c r="B249" s="32"/>
      <c r="C249" s="32"/>
      <c r="D249" s="35"/>
      <c r="E249" s="47"/>
      <c r="F249" s="37"/>
      <c r="G249" s="48" t="s">
        <v>45</v>
      </c>
      <c r="H249" s="39">
        <f t="shared" si="46"/>
        <v>0</v>
      </c>
      <c r="I249" s="40" t="s">
        <v>46</v>
      </c>
      <c r="J249" s="40">
        <f t="shared" si="43"/>
        <v>0</v>
      </c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3"/>
      <c r="AR249" s="3"/>
      <c r="AS249" s="3"/>
    </row>
    <row r="250" s="4" customFormat="1" ht="18.95" customHeight="1" spans="1:42">
      <c r="A250" s="41"/>
      <c r="B250" s="32"/>
      <c r="C250" s="32"/>
      <c r="D250" s="42"/>
      <c r="E250" s="47"/>
      <c r="F250" s="43"/>
      <c r="G250" s="49"/>
      <c r="H250" s="45"/>
      <c r="I250" s="46" t="s">
        <v>47</v>
      </c>
      <c r="J250" s="46">
        <f t="shared" si="43"/>
        <v>0</v>
      </c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</row>
    <row r="251" s="91" customFormat="1" ht="18.95" customHeight="1" spans="1:45">
      <c r="A251" s="33">
        <v>103</v>
      </c>
      <c r="B251" s="32"/>
      <c r="C251" s="32"/>
      <c r="D251" s="35"/>
      <c r="E251" s="47"/>
      <c r="F251" s="37"/>
      <c r="G251" s="48" t="s">
        <v>45</v>
      </c>
      <c r="H251" s="39">
        <f t="shared" ref="H251:H255" si="47">F251+J251-J252</f>
        <v>0</v>
      </c>
      <c r="I251" s="40" t="s">
        <v>46</v>
      </c>
      <c r="J251" s="40">
        <f t="shared" si="43"/>
        <v>0</v>
      </c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3"/>
      <c r="AR251" s="3"/>
      <c r="AS251" s="3"/>
    </row>
    <row r="252" s="4" customFormat="1" ht="18.95" customHeight="1" spans="1:42">
      <c r="A252" s="41"/>
      <c r="B252" s="32"/>
      <c r="C252" s="32"/>
      <c r="D252" s="42"/>
      <c r="E252" s="47"/>
      <c r="F252" s="43"/>
      <c r="G252" s="49"/>
      <c r="H252" s="45"/>
      <c r="I252" s="46" t="s">
        <v>47</v>
      </c>
      <c r="J252" s="46">
        <f t="shared" si="43"/>
        <v>0</v>
      </c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="91" customFormat="1" ht="18.95" customHeight="1" spans="1:45">
      <c r="A253" s="33">
        <v>104</v>
      </c>
      <c r="B253" s="32"/>
      <c r="C253" s="32"/>
      <c r="D253" s="35"/>
      <c r="E253" s="47"/>
      <c r="F253" s="37"/>
      <c r="G253" s="48" t="s">
        <v>45</v>
      </c>
      <c r="H253" s="39">
        <f t="shared" si="47"/>
        <v>0</v>
      </c>
      <c r="I253" s="40" t="s">
        <v>46</v>
      </c>
      <c r="J253" s="40">
        <f t="shared" si="43"/>
        <v>0</v>
      </c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3"/>
      <c r="AR253" s="3"/>
      <c r="AS253" s="3"/>
    </row>
    <row r="254" s="4" customFormat="1" ht="18.95" customHeight="1" spans="1:42">
      <c r="A254" s="41"/>
      <c r="B254" s="32"/>
      <c r="C254" s="32"/>
      <c r="D254" s="42"/>
      <c r="E254" s="47"/>
      <c r="F254" s="43"/>
      <c r="G254" s="49"/>
      <c r="H254" s="45"/>
      <c r="I254" s="46" t="s">
        <v>47</v>
      </c>
      <c r="J254" s="46">
        <f t="shared" si="43"/>
        <v>0</v>
      </c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="91" customFormat="1" ht="18.95" customHeight="1" spans="1:45">
      <c r="A255" s="33">
        <v>105</v>
      </c>
      <c r="B255" s="32"/>
      <c r="C255" s="32"/>
      <c r="D255" s="35"/>
      <c r="E255" s="47"/>
      <c r="F255" s="37"/>
      <c r="G255" s="48" t="s">
        <v>45</v>
      </c>
      <c r="H255" s="39">
        <f t="shared" si="47"/>
        <v>0</v>
      </c>
      <c r="I255" s="40" t="s">
        <v>46</v>
      </c>
      <c r="J255" s="40">
        <f t="shared" si="43"/>
        <v>0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3"/>
      <c r="AR255" s="3"/>
      <c r="AS255" s="3"/>
    </row>
    <row r="256" s="4" customFormat="1" ht="18.95" customHeight="1" spans="1:42">
      <c r="A256" s="41"/>
      <c r="B256" s="32"/>
      <c r="C256" s="32"/>
      <c r="D256" s="42"/>
      <c r="E256" s="47"/>
      <c r="F256" s="43"/>
      <c r="G256" s="49"/>
      <c r="H256" s="45"/>
      <c r="I256" s="46" t="s">
        <v>47</v>
      </c>
      <c r="J256" s="46">
        <f t="shared" si="43"/>
        <v>0</v>
      </c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="3" customFormat="1" ht="18.95" customHeight="1" spans="1:42">
      <c r="A257" s="33">
        <v>106</v>
      </c>
      <c r="B257" s="32"/>
      <c r="C257" s="32"/>
      <c r="D257" s="35"/>
      <c r="E257" s="47"/>
      <c r="F257" s="37"/>
      <c r="G257" s="48" t="s">
        <v>45</v>
      </c>
      <c r="H257" s="39">
        <f t="shared" ref="H257:H261" si="48">F257+J257-J258</f>
        <v>0</v>
      </c>
      <c r="I257" s="40" t="s">
        <v>46</v>
      </c>
      <c r="J257" s="40">
        <f t="shared" si="43"/>
        <v>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</row>
    <row r="258" s="4" customFormat="1" ht="18.95" customHeight="1" spans="1:42">
      <c r="A258" s="41"/>
      <c r="B258" s="32"/>
      <c r="C258" s="32"/>
      <c r="D258" s="42"/>
      <c r="E258" s="47"/>
      <c r="F258" s="43"/>
      <c r="G258" s="49"/>
      <c r="H258" s="45"/>
      <c r="I258" s="46" t="s">
        <v>47</v>
      </c>
      <c r="J258" s="46">
        <f t="shared" si="43"/>
        <v>0</v>
      </c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="3" customFormat="1" ht="18.95" customHeight="1" spans="1:42">
      <c r="A259" s="33">
        <v>107</v>
      </c>
      <c r="B259" s="32"/>
      <c r="C259" s="32"/>
      <c r="D259" s="35"/>
      <c r="E259" s="47"/>
      <c r="F259" s="37"/>
      <c r="G259" s="48" t="s">
        <v>45</v>
      </c>
      <c r="H259" s="39">
        <f t="shared" si="48"/>
        <v>0</v>
      </c>
      <c r="I259" s="40" t="s">
        <v>46</v>
      </c>
      <c r="J259" s="40">
        <f t="shared" si="43"/>
        <v>0</v>
      </c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</row>
    <row r="260" s="4" customFormat="1" ht="18.95" customHeight="1" spans="1:42">
      <c r="A260" s="41"/>
      <c r="B260" s="32"/>
      <c r="C260" s="32"/>
      <c r="D260" s="42"/>
      <c r="E260" s="47"/>
      <c r="F260" s="43"/>
      <c r="G260" s="49"/>
      <c r="H260" s="45"/>
      <c r="I260" s="46" t="s">
        <v>47</v>
      </c>
      <c r="J260" s="46">
        <f t="shared" si="43"/>
        <v>0</v>
      </c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="3" customFormat="1" ht="18.95" customHeight="1" spans="1:42">
      <c r="A261" s="33">
        <v>108</v>
      </c>
      <c r="B261" s="32"/>
      <c r="C261" s="32"/>
      <c r="D261" s="35"/>
      <c r="E261" s="47"/>
      <c r="F261" s="37"/>
      <c r="G261" s="48" t="s">
        <v>45</v>
      </c>
      <c r="H261" s="39">
        <f t="shared" si="48"/>
        <v>0</v>
      </c>
      <c r="I261" s="40" t="s">
        <v>46</v>
      </c>
      <c r="J261" s="40">
        <f t="shared" si="43"/>
        <v>0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</row>
    <row r="262" s="4" customFormat="1" ht="18.95" customHeight="1" spans="1:42">
      <c r="A262" s="41"/>
      <c r="B262" s="32"/>
      <c r="C262" s="32"/>
      <c r="D262" s="42"/>
      <c r="E262" s="47"/>
      <c r="F262" s="43"/>
      <c r="G262" s="49"/>
      <c r="H262" s="45"/>
      <c r="I262" s="46" t="s">
        <v>47</v>
      </c>
      <c r="J262" s="46">
        <f t="shared" si="43"/>
        <v>0</v>
      </c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="3" customFormat="1" ht="18.95" customHeight="1" spans="1:42">
      <c r="A263" s="33">
        <v>109</v>
      </c>
      <c r="B263" s="32"/>
      <c r="C263" s="32"/>
      <c r="D263" s="35"/>
      <c r="E263" s="47"/>
      <c r="F263" s="37"/>
      <c r="G263" s="48" t="s">
        <v>45</v>
      </c>
      <c r="H263" s="39">
        <f t="shared" ref="H263:H267" si="49">F263+J263-J264</f>
        <v>0</v>
      </c>
      <c r="I263" s="40" t="s">
        <v>46</v>
      </c>
      <c r="J263" s="40">
        <f t="shared" si="43"/>
        <v>0</v>
      </c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</row>
    <row r="264" s="4" customFormat="1" ht="18.95" customHeight="1" spans="1:42">
      <c r="A264" s="41"/>
      <c r="B264" s="32"/>
      <c r="C264" s="32"/>
      <c r="D264" s="42"/>
      <c r="E264" s="47"/>
      <c r="F264" s="43"/>
      <c r="G264" s="49"/>
      <c r="H264" s="45"/>
      <c r="I264" s="46" t="s">
        <v>47</v>
      </c>
      <c r="J264" s="46">
        <f t="shared" si="43"/>
        <v>0</v>
      </c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="3" customFormat="1" ht="18.95" customHeight="1" spans="1:42">
      <c r="A265" s="33">
        <v>110</v>
      </c>
      <c r="B265" s="32"/>
      <c r="C265" s="32"/>
      <c r="D265" s="35"/>
      <c r="E265" s="47"/>
      <c r="F265" s="37"/>
      <c r="G265" s="48" t="s">
        <v>45</v>
      </c>
      <c r="H265" s="39">
        <f t="shared" si="49"/>
        <v>0</v>
      </c>
      <c r="I265" s="40" t="s">
        <v>46</v>
      </c>
      <c r="J265" s="40">
        <f t="shared" si="43"/>
        <v>0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</row>
    <row r="266" s="4" customFormat="1" ht="18.95" customHeight="1" spans="1:42">
      <c r="A266" s="41"/>
      <c r="B266" s="32"/>
      <c r="C266" s="32"/>
      <c r="D266" s="42"/>
      <c r="E266" s="47"/>
      <c r="F266" s="43"/>
      <c r="G266" s="49"/>
      <c r="H266" s="45"/>
      <c r="I266" s="46" t="s">
        <v>47</v>
      </c>
      <c r="J266" s="46">
        <f t="shared" si="43"/>
        <v>0</v>
      </c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="91" customFormat="1" ht="18.95" customHeight="1" spans="1:45">
      <c r="A267" s="33">
        <v>111</v>
      </c>
      <c r="B267" s="32"/>
      <c r="C267" s="32"/>
      <c r="D267" s="35"/>
      <c r="E267" s="47"/>
      <c r="F267" s="37"/>
      <c r="G267" s="48" t="s">
        <v>45</v>
      </c>
      <c r="H267" s="39">
        <f t="shared" si="49"/>
        <v>0</v>
      </c>
      <c r="I267" s="40" t="s">
        <v>46</v>
      </c>
      <c r="J267" s="40">
        <f t="shared" si="43"/>
        <v>0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3"/>
      <c r="AR267" s="3"/>
      <c r="AS267" s="3"/>
    </row>
    <row r="268" s="4" customFormat="1" ht="18.95" customHeight="1" spans="1:42">
      <c r="A268" s="41"/>
      <c r="B268" s="32"/>
      <c r="C268" s="32"/>
      <c r="D268" s="42"/>
      <c r="E268" s="47"/>
      <c r="F268" s="43"/>
      <c r="G268" s="49"/>
      <c r="H268" s="45"/>
      <c r="I268" s="46" t="s">
        <v>47</v>
      </c>
      <c r="J268" s="46">
        <f t="shared" si="43"/>
        <v>0</v>
      </c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 s="91" customFormat="1" ht="18.95" customHeight="1" spans="1:45">
      <c r="A269" s="33">
        <v>112</v>
      </c>
      <c r="B269" s="32"/>
      <c r="C269" s="32"/>
      <c r="D269" s="35"/>
      <c r="E269" s="47"/>
      <c r="F269" s="37"/>
      <c r="G269" s="48" t="s">
        <v>45</v>
      </c>
      <c r="H269" s="39">
        <f t="shared" ref="H269:H273" si="50">F269+J269-J270</f>
        <v>0</v>
      </c>
      <c r="I269" s="40" t="s">
        <v>46</v>
      </c>
      <c r="J269" s="40">
        <f t="shared" si="43"/>
        <v>0</v>
      </c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3"/>
      <c r="AR269" s="3"/>
      <c r="AS269" s="3"/>
    </row>
    <row r="270" s="4" customFormat="1" ht="18.95" customHeight="1" spans="1:42">
      <c r="A270" s="41"/>
      <c r="B270" s="32"/>
      <c r="C270" s="32"/>
      <c r="D270" s="42"/>
      <c r="E270" s="47"/>
      <c r="F270" s="43"/>
      <c r="G270" s="49"/>
      <c r="H270" s="45"/>
      <c r="I270" s="46" t="s">
        <v>47</v>
      </c>
      <c r="J270" s="46">
        <f t="shared" si="43"/>
        <v>0</v>
      </c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 s="3" customFormat="1" ht="18.95" customHeight="1" spans="1:42">
      <c r="A271" s="33">
        <v>113</v>
      </c>
      <c r="B271" s="32"/>
      <c r="C271" s="32"/>
      <c r="D271" s="35"/>
      <c r="E271" s="47"/>
      <c r="F271" s="37"/>
      <c r="G271" s="48" t="s">
        <v>45</v>
      </c>
      <c r="H271" s="39">
        <f t="shared" si="50"/>
        <v>0</v>
      </c>
      <c r="I271" s="40" t="s">
        <v>46</v>
      </c>
      <c r="J271" s="40">
        <f t="shared" si="43"/>
        <v>0</v>
      </c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</row>
    <row r="272" s="4" customFormat="1" ht="18.95" customHeight="1" spans="1:42">
      <c r="A272" s="41"/>
      <c r="B272" s="32"/>
      <c r="C272" s="32"/>
      <c r="D272" s="42"/>
      <c r="E272" s="47"/>
      <c r="F272" s="43"/>
      <c r="G272" s="49"/>
      <c r="H272" s="45"/>
      <c r="I272" s="46" t="s">
        <v>47</v>
      </c>
      <c r="J272" s="46">
        <f t="shared" si="43"/>
        <v>0</v>
      </c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 s="3" customFormat="1" ht="18.95" customHeight="1" spans="1:42">
      <c r="A273" s="33">
        <v>114</v>
      </c>
      <c r="B273" s="32"/>
      <c r="C273" s="32"/>
      <c r="D273" s="35"/>
      <c r="E273" s="47"/>
      <c r="F273" s="37"/>
      <c r="G273" s="48" t="s">
        <v>45</v>
      </c>
      <c r="H273" s="39">
        <f t="shared" si="50"/>
        <v>0</v>
      </c>
      <c r="I273" s="40" t="s">
        <v>46</v>
      </c>
      <c r="J273" s="40">
        <f t="shared" si="43"/>
        <v>0</v>
      </c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</row>
    <row r="274" s="4" customFormat="1" ht="18.95" customHeight="1" spans="1:42">
      <c r="A274" s="41"/>
      <c r="B274" s="32"/>
      <c r="C274" s="32"/>
      <c r="D274" s="42"/>
      <c r="E274" s="47"/>
      <c r="F274" s="43"/>
      <c r="G274" s="49"/>
      <c r="H274" s="45"/>
      <c r="I274" s="46" t="s">
        <v>47</v>
      </c>
      <c r="J274" s="46">
        <f t="shared" si="43"/>
        <v>0</v>
      </c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 s="3" customFormat="1" ht="18.95" customHeight="1" spans="1:42">
      <c r="A275" s="33">
        <v>115</v>
      </c>
      <c r="B275" s="32"/>
      <c r="C275" s="32"/>
      <c r="D275" s="35"/>
      <c r="E275" s="47"/>
      <c r="F275" s="37"/>
      <c r="G275" s="48" t="s">
        <v>45</v>
      </c>
      <c r="H275" s="39">
        <f t="shared" ref="H275:H279" si="51">F275+J275-J276</f>
        <v>0</v>
      </c>
      <c r="I275" s="40" t="s">
        <v>46</v>
      </c>
      <c r="J275" s="40">
        <f t="shared" si="43"/>
        <v>0</v>
      </c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</row>
    <row r="276" s="4" customFormat="1" ht="18.95" customHeight="1" spans="1:42">
      <c r="A276" s="41"/>
      <c r="B276" s="32"/>
      <c r="C276" s="32"/>
      <c r="D276" s="42"/>
      <c r="E276" s="47"/>
      <c r="F276" s="43"/>
      <c r="G276" s="49"/>
      <c r="H276" s="45"/>
      <c r="I276" s="46" t="s">
        <v>47</v>
      </c>
      <c r="J276" s="46">
        <f t="shared" si="43"/>
        <v>0</v>
      </c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 s="3" customFormat="1" ht="18.95" customHeight="1" spans="1:42">
      <c r="A277" s="33">
        <v>116</v>
      </c>
      <c r="B277" s="32"/>
      <c r="C277" s="32"/>
      <c r="D277" s="35"/>
      <c r="E277" s="47"/>
      <c r="F277" s="37"/>
      <c r="G277" s="48" t="s">
        <v>45</v>
      </c>
      <c r="H277" s="39">
        <f t="shared" si="51"/>
        <v>0</v>
      </c>
      <c r="I277" s="40" t="s">
        <v>46</v>
      </c>
      <c r="J277" s="40">
        <f t="shared" si="43"/>
        <v>0</v>
      </c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</row>
    <row r="278" s="4" customFormat="1" ht="18.95" customHeight="1" spans="1:42">
      <c r="A278" s="41"/>
      <c r="B278" s="32"/>
      <c r="C278" s="32"/>
      <c r="D278" s="42"/>
      <c r="E278" s="47"/>
      <c r="F278" s="43"/>
      <c r="G278" s="49"/>
      <c r="H278" s="45"/>
      <c r="I278" s="46" t="s">
        <v>47</v>
      </c>
      <c r="J278" s="46">
        <f t="shared" si="43"/>
        <v>0</v>
      </c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 s="3" customFormat="1" ht="18.95" customHeight="1" spans="1:42">
      <c r="A279" s="33">
        <v>117</v>
      </c>
      <c r="B279" s="32"/>
      <c r="C279" s="32"/>
      <c r="D279" s="35"/>
      <c r="E279" s="47"/>
      <c r="F279" s="37"/>
      <c r="G279" s="48" t="s">
        <v>45</v>
      </c>
      <c r="H279" s="39">
        <f t="shared" si="51"/>
        <v>0</v>
      </c>
      <c r="I279" s="40" t="s">
        <v>46</v>
      </c>
      <c r="J279" s="40">
        <f t="shared" si="43"/>
        <v>0</v>
      </c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</row>
    <row r="280" s="4" customFormat="1" ht="18.95" customHeight="1" spans="1:42">
      <c r="A280" s="41"/>
      <c r="B280" s="32"/>
      <c r="C280" s="32"/>
      <c r="D280" s="42"/>
      <c r="E280" s="47"/>
      <c r="F280" s="43"/>
      <c r="G280" s="49"/>
      <c r="H280" s="45"/>
      <c r="I280" s="46" t="s">
        <v>47</v>
      </c>
      <c r="J280" s="46">
        <f t="shared" si="43"/>
        <v>0</v>
      </c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</sheetData>
  <autoFilter ref="A4:AO280">
    <extLst/>
  </autoFilter>
  <mergeCells count="1110">
    <mergeCell ref="A1:J1"/>
    <mergeCell ref="B2:D2"/>
    <mergeCell ref="E2:G2"/>
    <mergeCell ref="I2:J2"/>
    <mergeCell ref="E3:G3"/>
    <mergeCell ref="I3:J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</mergeCells>
  <conditionalFormatting sqref="H9:H10">
    <cfRule type="cellIs" dxfId="0" priority="2" operator="greaterThan">
      <formula>#REF!</formula>
    </cfRule>
  </conditionalFormatting>
  <conditionalFormatting sqref="H11:H18">
    <cfRule type="cellIs" dxfId="0" priority="90" operator="greaterThan">
      <formula>#REF!</formula>
    </cfRule>
  </conditionalFormatting>
  <conditionalFormatting sqref="H33:H34">
    <cfRule type="cellIs" dxfId="0" priority="64" operator="greaterThan">
      <formula>#REF!</formula>
    </cfRule>
  </conditionalFormatting>
  <conditionalFormatting sqref="H41:H44">
    <cfRule type="cellIs" dxfId="0" priority="49" operator="greaterThan">
      <formula>#REF!</formula>
    </cfRule>
  </conditionalFormatting>
  <conditionalFormatting sqref="H45:H46">
    <cfRule type="cellIs" dxfId="0" priority="48" operator="greaterThan">
      <formula>#REF!</formula>
    </cfRule>
  </conditionalFormatting>
  <conditionalFormatting sqref="H47:H48">
    <cfRule type="cellIs" dxfId="0" priority="33" operator="greaterThan">
      <formula>#REF!</formula>
    </cfRule>
  </conditionalFormatting>
  <conditionalFormatting sqref="H49:H50">
    <cfRule type="cellIs" dxfId="0" priority="21" operator="greaterThan">
      <formula>#REF!</formula>
    </cfRule>
  </conditionalFormatting>
  <conditionalFormatting sqref="H51:H52">
    <cfRule type="cellIs" dxfId="0" priority="34" operator="greaterThan">
      <formula>#REF!</formula>
    </cfRule>
  </conditionalFormatting>
  <conditionalFormatting sqref="H53:H54">
    <cfRule type="cellIs" dxfId="0" priority="15" operator="greaterThan">
      <formula>#REF!</formula>
    </cfRule>
  </conditionalFormatting>
  <conditionalFormatting sqref="H59:H60">
    <cfRule type="cellIs" dxfId="0" priority="43" operator="greaterThan">
      <formula>#REF!</formula>
    </cfRule>
  </conditionalFormatting>
  <conditionalFormatting sqref="H75:H76">
    <cfRule type="cellIs" dxfId="0" priority="36" operator="greaterThan">
      <formula>#REF!</formula>
    </cfRule>
  </conditionalFormatting>
  <conditionalFormatting sqref="H81:H82">
    <cfRule type="cellIs" dxfId="0" priority="31" operator="greaterThan">
      <formula>#REF!</formula>
    </cfRule>
  </conditionalFormatting>
  <conditionalFormatting sqref="H85:H86">
    <cfRule type="cellIs" dxfId="0" priority="53" operator="greaterThan">
      <formula>#REF!</formula>
    </cfRule>
  </conditionalFormatting>
  <conditionalFormatting sqref="H87:H88">
    <cfRule type="cellIs" dxfId="0" priority="5" operator="greaterThan">
      <formula>#REF!</formula>
    </cfRule>
  </conditionalFormatting>
  <conditionalFormatting sqref="H89:H90">
    <cfRule type="cellIs" dxfId="0" priority="30" operator="greaterThan">
      <formula>#REF!</formula>
    </cfRule>
  </conditionalFormatting>
  <conditionalFormatting sqref="H93:H94">
    <cfRule type="cellIs" dxfId="0" priority="47" operator="greaterThan">
      <formula>#REF!</formula>
    </cfRule>
  </conditionalFormatting>
  <conditionalFormatting sqref="H101:H102">
    <cfRule type="cellIs" dxfId="0" priority="46" operator="greaterThan">
      <formula>#REF!</formula>
    </cfRule>
  </conditionalFormatting>
  <conditionalFormatting sqref="H103:H104">
    <cfRule type="cellIs" dxfId="0" priority="45" operator="greaterThan">
      <formula>#REF!</formula>
    </cfRule>
  </conditionalFormatting>
  <conditionalFormatting sqref="H105:H106">
    <cfRule type="cellIs" dxfId="0" priority="44" operator="greaterThan">
      <formula>#REF!</formula>
    </cfRule>
  </conditionalFormatting>
  <conditionalFormatting sqref="H107:H108">
    <cfRule type="cellIs" dxfId="0" priority="41" operator="greaterThan">
      <formula>#REF!</formula>
    </cfRule>
  </conditionalFormatting>
  <conditionalFormatting sqref="H109:H110">
    <cfRule type="cellIs" dxfId="0" priority="40" operator="greaterThan">
      <formula>#REF!</formula>
    </cfRule>
  </conditionalFormatting>
  <conditionalFormatting sqref="H111:H112">
    <cfRule type="cellIs" dxfId="0" priority="39" operator="greaterThan">
      <formula>#REF!</formula>
    </cfRule>
  </conditionalFormatting>
  <conditionalFormatting sqref="H113:H114">
    <cfRule type="cellIs" dxfId="0" priority="42" operator="greaterThan">
      <formula>#REF!</formula>
    </cfRule>
  </conditionalFormatting>
  <conditionalFormatting sqref="H115:H116">
    <cfRule type="cellIs" dxfId="0" priority="32" operator="greaterThan">
      <formula>#REF!</formula>
    </cfRule>
  </conditionalFormatting>
  <conditionalFormatting sqref="H119:H120">
    <cfRule type="cellIs" dxfId="0" priority="52" operator="greaterThan">
      <formula>#REF!</formula>
    </cfRule>
  </conditionalFormatting>
  <conditionalFormatting sqref="H121:H122">
    <cfRule type="cellIs" dxfId="0" priority="51" operator="greaterThan">
      <formula>#REF!</formula>
    </cfRule>
  </conditionalFormatting>
  <conditionalFormatting sqref="H123:H124">
    <cfRule type="cellIs" dxfId="0" priority="29" operator="greaterThan">
      <formula>#REF!</formula>
    </cfRule>
  </conditionalFormatting>
  <conditionalFormatting sqref="H125:H126">
    <cfRule type="cellIs" dxfId="0" priority="1" operator="greaterThan">
      <formula>#REF!</formula>
    </cfRule>
  </conditionalFormatting>
  <conditionalFormatting sqref="H127:H128">
    <cfRule type="cellIs" dxfId="0" priority="38" operator="greaterThan">
      <formula>#REF!</formula>
    </cfRule>
  </conditionalFormatting>
  <conditionalFormatting sqref="H131:H132">
    <cfRule type="cellIs" dxfId="0" priority="3" operator="greaterThan">
      <formula>#REF!</formula>
    </cfRule>
  </conditionalFormatting>
  <conditionalFormatting sqref="H133:H134">
    <cfRule type="cellIs" dxfId="0" priority="22" operator="greaterThan">
      <formula>#REF!</formula>
    </cfRule>
  </conditionalFormatting>
  <conditionalFormatting sqref="H135:H136">
    <cfRule type="cellIs" dxfId="0" priority="7" operator="greaterThan">
      <formula>#REF!</formula>
    </cfRule>
  </conditionalFormatting>
  <conditionalFormatting sqref="H137:H138">
    <cfRule type="cellIs" dxfId="0" priority="26" operator="greaterThan">
      <formula>#REF!</formula>
    </cfRule>
  </conditionalFormatting>
  <conditionalFormatting sqref="H139:H140">
    <cfRule type="cellIs" dxfId="0" priority="28" operator="greaterThan">
      <formula>#REF!</formula>
    </cfRule>
  </conditionalFormatting>
  <conditionalFormatting sqref="H143:H144">
    <cfRule type="cellIs" dxfId="0" priority="27" operator="greaterThan">
      <formula>#REF!</formula>
    </cfRule>
  </conditionalFormatting>
  <conditionalFormatting sqref="H147:H148">
    <cfRule type="cellIs" dxfId="0" priority="6" operator="greaterThan">
      <formula>#REF!</formula>
    </cfRule>
  </conditionalFormatting>
  <conditionalFormatting sqref="H151:H152">
    <cfRule type="cellIs" dxfId="0" priority="25" operator="greaterThan">
      <formula>#REF!</formula>
    </cfRule>
  </conditionalFormatting>
  <conditionalFormatting sqref="H159:H160">
    <cfRule type="cellIs" dxfId="0" priority="4" operator="greaterThan">
      <formula>#REF!</formula>
    </cfRule>
  </conditionalFormatting>
  <conditionalFormatting sqref="H161:H164">
    <cfRule type="cellIs" dxfId="0" priority="8" operator="greaterThan">
      <formula>#REF!</formula>
    </cfRule>
  </conditionalFormatting>
  <conditionalFormatting sqref="H165:H186">
    <cfRule type="cellIs" dxfId="0" priority="20" operator="greaterThan">
      <formula>#REF!</formula>
    </cfRule>
  </conditionalFormatting>
  <conditionalFormatting sqref="H187:H190">
    <cfRule type="cellIs" dxfId="0" priority="19" operator="greaterThan">
      <formula>#REF!</formula>
    </cfRule>
  </conditionalFormatting>
  <conditionalFormatting sqref="H191:H212">
    <cfRule type="cellIs" dxfId="0" priority="18" operator="greaterThan">
      <formula>#REF!</formula>
    </cfRule>
  </conditionalFormatting>
  <conditionalFormatting sqref="H213:H232">
    <cfRule type="cellIs" dxfId="0" priority="17" operator="greaterThan">
      <formula>#REF!</formula>
    </cfRule>
  </conditionalFormatting>
  <conditionalFormatting sqref="H233:H234">
    <cfRule type="cellIs" dxfId="0" priority="16" operator="greaterThan">
      <formula>#REF!</formula>
    </cfRule>
  </conditionalFormatting>
  <conditionalFormatting sqref="H235:H246">
    <cfRule type="cellIs" dxfId="0" priority="14" operator="greaterThan">
      <formula>#REF!</formula>
    </cfRule>
  </conditionalFormatting>
  <conditionalFormatting sqref="H247:H248">
    <cfRule type="cellIs" dxfId="0" priority="13" operator="greaterThan">
      <formula>#REF!</formula>
    </cfRule>
  </conditionalFormatting>
  <conditionalFormatting sqref="H249:H264">
    <cfRule type="cellIs" dxfId="0" priority="12" operator="greaterThan">
      <formula>#REF!</formula>
    </cfRule>
  </conditionalFormatting>
  <conditionalFormatting sqref="H265:H266">
    <cfRule type="cellIs" dxfId="0" priority="11" operator="greaterThan">
      <formula>#REF!</formula>
    </cfRule>
  </conditionalFormatting>
  <conditionalFormatting sqref="H267:H278">
    <cfRule type="cellIs" dxfId="0" priority="10" operator="greaterThan">
      <formula>#REF!</formula>
    </cfRule>
  </conditionalFormatting>
  <conditionalFormatting sqref="H279:H280">
    <cfRule type="cellIs" dxfId="0" priority="9" operator="greaterThan">
      <formula>#REF!</formula>
    </cfRule>
  </conditionalFormatting>
  <conditionalFormatting sqref="H5:H8 H99:H100">
    <cfRule type="cellIs" dxfId="0" priority="54" operator="greaterThan">
      <formula>#REF!</formula>
    </cfRule>
  </conditionalFormatting>
  <conditionalFormatting sqref="H19:H32 H35:H40">
    <cfRule type="cellIs" dxfId="0" priority="89" operator="greaterThan">
      <formula>#REF!</formula>
    </cfRule>
  </conditionalFormatting>
  <conditionalFormatting sqref="H55:H58 H77:H78 H61:H74">
    <cfRule type="cellIs" dxfId="0" priority="56" operator="greaterThan">
      <formula>#REF!</formula>
    </cfRule>
  </conditionalFormatting>
  <conditionalFormatting sqref="H79:H80 H91:H92 H95:H98 H117:H118 H83:H84">
    <cfRule type="cellIs" dxfId="0" priority="55" operator="greaterThan">
      <formula>#REF!</formula>
    </cfRule>
  </conditionalFormatting>
  <conditionalFormatting sqref="H129:H130 H153:H158 H141:H142 H145:H146 H149:H150">
    <cfRule type="cellIs" dxfId="0" priority="37" operator="greaterThan">
      <formula>#REF!</formula>
    </cfRule>
  </conditionalFormatting>
  <hyperlinks>
    <hyperlink ref="A1:J1" location="总汇!A1" display="客户定制螺套库存明细"/>
  </hyperlink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22"/>
  <sheetViews>
    <sheetView workbookViewId="0">
      <pane xSplit="10" ySplit="4" topLeftCell="AI470" activePane="bottomRight" state="frozen"/>
      <selection/>
      <selection pane="topRight"/>
      <selection pane="bottomLeft"/>
      <selection pane="bottomRight" activeCell="AL495" sqref="AL495"/>
    </sheetView>
  </sheetViews>
  <sheetFormatPr defaultColWidth="9" defaultRowHeight="18.75"/>
  <cols>
    <col min="1" max="1" width="4.75" style="1" customWidth="1"/>
    <col min="2" max="2" width="10.375" style="1" customWidth="1"/>
    <col min="3" max="3" width="16.5" style="92" customWidth="1"/>
    <col min="4" max="4" width="35.125" style="1" customWidth="1"/>
    <col min="5" max="5" width="9.25" style="7" customWidth="1"/>
    <col min="6" max="6" width="8.63333333333333" style="1" customWidth="1"/>
    <col min="7" max="7" width="5" style="1" customWidth="1"/>
    <col min="8" max="8" width="9.125" style="8" customWidth="1"/>
    <col min="9" max="9" width="8.63333333333333" style="2" customWidth="1"/>
    <col min="10" max="10" width="8.63333333333333" style="1" customWidth="1"/>
    <col min="11" max="41" width="9.275" style="93" customWidth="1"/>
    <col min="42" max="42" width="8.63333333333333" style="11" customWidth="1"/>
    <col min="43" max="44" width="8.63333333333333" style="93" customWidth="1"/>
    <col min="45" max="16384" width="9" style="1"/>
  </cols>
  <sheetData>
    <row r="1" s="1" customFormat="1" ht="45" customHeight="1" spans="1:44">
      <c r="A1" s="12" t="s">
        <v>1142</v>
      </c>
      <c r="B1" s="12"/>
      <c r="C1" s="94"/>
      <c r="D1" s="12"/>
      <c r="E1" s="13"/>
      <c r="F1" s="12"/>
      <c r="G1" s="12"/>
      <c r="H1" s="14"/>
      <c r="I1" s="12"/>
      <c r="J1" s="12"/>
      <c r="K1" s="107"/>
      <c r="L1" s="107"/>
      <c r="M1" s="107"/>
      <c r="N1" s="107"/>
      <c r="O1" s="107"/>
      <c r="P1" s="107"/>
      <c r="Q1" s="114"/>
      <c r="R1" s="114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11"/>
      <c r="AQ1" s="93"/>
      <c r="AR1" s="93"/>
    </row>
    <row r="2" s="89" customFormat="1" ht="23.1" customHeight="1" spans="1:44">
      <c r="A2" s="95" t="s">
        <v>31</v>
      </c>
      <c r="B2" s="16">
        <f>'302槽型'!B2</f>
        <v>46023</v>
      </c>
      <c r="C2" s="96"/>
      <c r="D2" s="17"/>
      <c r="E2" s="97" t="s">
        <v>32</v>
      </c>
      <c r="F2" s="19"/>
      <c r="G2" s="19"/>
      <c r="H2" s="20"/>
      <c r="I2" s="108" t="s">
        <v>33</v>
      </c>
      <c r="J2" s="56"/>
      <c r="K2" s="109">
        <f>SUMIF($I:$I,#REF!,K:K)</f>
        <v>0</v>
      </c>
      <c r="L2" s="109">
        <f>SUMIF($I:$I,#REF!,L:L)</f>
        <v>0</v>
      </c>
      <c r="M2" s="109">
        <f>SUMIF($I:$I,#REF!,M:M)</f>
        <v>0</v>
      </c>
      <c r="N2" s="109">
        <f>SUMIF($I:$I,#REF!,N:N)</f>
        <v>0</v>
      </c>
      <c r="O2" s="109">
        <f>SUMIF($I:$I,#REF!,O:O)</f>
        <v>0</v>
      </c>
      <c r="P2" s="109">
        <f>SUMIF($I:$I,#REF!,P:P)</f>
        <v>0</v>
      </c>
      <c r="Q2" s="111">
        <f>SUMIF($I:$I,#REF!,Q:Q)</f>
        <v>0</v>
      </c>
      <c r="R2" s="111">
        <f>SUMIF($I:$I,#REF!,R:R)</f>
        <v>0</v>
      </c>
      <c r="S2" s="115">
        <f>SUMIF($I:$I,#REF!,S:S)</f>
        <v>0</v>
      </c>
      <c r="T2" s="115">
        <f>SUMIF($I:$I,#REF!,T:T)</f>
        <v>0</v>
      </c>
      <c r="U2" s="115">
        <f>SUMIF($I:$I,#REF!,U:U)</f>
        <v>0</v>
      </c>
      <c r="V2" s="115">
        <f>SUMIF($I:$I,#REF!,V:V)</f>
        <v>0</v>
      </c>
      <c r="W2" s="115">
        <f>SUMIF($I:$I,#REF!,W:W)</f>
        <v>0</v>
      </c>
      <c r="X2" s="115">
        <f>SUMIF($I:$I,#REF!,X:X)</f>
        <v>0</v>
      </c>
      <c r="Y2" s="115">
        <f>SUMIF($I:$I,#REF!,Y:Y)</f>
        <v>0</v>
      </c>
      <c r="Z2" s="115">
        <f>SUMIF($I:$I,#REF!,Z:Z)</f>
        <v>0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65"/>
      <c r="AQ2" s="116"/>
      <c r="AR2" s="116"/>
    </row>
    <row r="3" s="89" customFormat="1" ht="24.95" customHeight="1" spans="1:44">
      <c r="A3" s="98"/>
      <c r="B3" s="99"/>
      <c r="C3" s="100"/>
      <c r="D3" s="101"/>
      <c r="E3" s="102" t="s">
        <v>34</v>
      </c>
      <c r="F3" s="26"/>
      <c r="G3" s="103"/>
      <c r="H3" s="28"/>
      <c r="I3" s="110" t="s">
        <v>35</v>
      </c>
      <c r="J3" s="59"/>
      <c r="K3" s="111">
        <f>SUMIF($I:$I,#REF!,K:K)</f>
        <v>0</v>
      </c>
      <c r="L3" s="111">
        <f>SUMIF($I:$I,#REF!,L:L)</f>
        <v>0</v>
      </c>
      <c r="M3" s="111">
        <f>SUMIF($I:$I,#REF!,M:M)</f>
        <v>0</v>
      </c>
      <c r="N3" s="111">
        <f>SUMIF($I:$I,#REF!,N:N)</f>
        <v>0</v>
      </c>
      <c r="O3" s="111">
        <f>SUMIF($I:$I,#REF!,O:O)</f>
        <v>0</v>
      </c>
      <c r="P3" s="111">
        <f>SUMIF($I:$I,#REF!,P:P)</f>
        <v>0</v>
      </c>
      <c r="Q3" s="111">
        <f>SUMIF($I:$I,#REF!,Q:Q)</f>
        <v>0</v>
      </c>
      <c r="R3" s="111">
        <f>SUMIF($I:$I,#REF!,R:R)</f>
        <v>0</v>
      </c>
      <c r="S3" s="115">
        <f>SUMIF($I:$I,#REF!,S:S)</f>
        <v>0</v>
      </c>
      <c r="T3" s="115">
        <f>SUMIF($I:$I,#REF!,T:T)</f>
        <v>0</v>
      </c>
      <c r="U3" s="115">
        <f>SUMIF($I:$I,#REF!,U:U)</f>
        <v>0</v>
      </c>
      <c r="V3" s="115">
        <f>SUMIF($I:$I,#REF!,V:V)</f>
        <v>0</v>
      </c>
      <c r="W3" s="115">
        <f>SUMIF($I:$I,#REF!,W:W)</f>
        <v>0</v>
      </c>
      <c r="X3" s="115">
        <f>SUMIF($I:$I,#REF!,X:X)</f>
        <v>0</v>
      </c>
      <c r="Y3" s="115">
        <f>SUMIF($I:$I,#REF!,Y:Y)</f>
        <v>0</v>
      </c>
      <c r="Z3" s="115">
        <f>SUMIF($I:$I,#REF!,Z:Z)</f>
        <v>0</v>
      </c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65"/>
      <c r="AQ3" s="116"/>
      <c r="AR3" s="116"/>
    </row>
    <row r="4" s="90" customFormat="1" ht="26.1" customHeight="1" spans="1:44">
      <c r="A4" s="99" t="s">
        <v>36</v>
      </c>
      <c r="B4" s="30" t="s">
        <v>1143</v>
      </c>
      <c r="C4" s="46" t="s">
        <v>2</v>
      </c>
      <c r="D4" s="30" t="s">
        <v>37</v>
      </c>
      <c r="E4" s="104" t="s">
        <v>38</v>
      </c>
      <c r="F4" s="30" t="s">
        <v>39</v>
      </c>
      <c r="G4" s="30" t="s">
        <v>40</v>
      </c>
      <c r="H4" s="105" t="s">
        <v>6</v>
      </c>
      <c r="I4" s="112" t="s">
        <v>41</v>
      </c>
      <c r="J4" s="32" t="s">
        <v>42</v>
      </c>
      <c r="K4" s="113">
        <f>'302槽型'!J4</f>
        <v>46023</v>
      </c>
      <c r="L4" s="113">
        <f>'302槽型'!K4</f>
        <v>46024</v>
      </c>
      <c r="M4" s="113">
        <f>'302槽型'!L4</f>
        <v>46025</v>
      </c>
      <c r="N4" s="113">
        <f>'302槽型'!M4</f>
        <v>46026</v>
      </c>
      <c r="O4" s="113">
        <f>'302槽型'!N4</f>
        <v>46027</v>
      </c>
      <c r="P4" s="113">
        <f>'302槽型'!O4</f>
        <v>46028</v>
      </c>
      <c r="Q4" s="113">
        <f>'302槽型'!P4</f>
        <v>46029</v>
      </c>
      <c r="R4" s="113">
        <f>'302槽型'!Q4</f>
        <v>46030</v>
      </c>
      <c r="S4" s="66">
        <f>'302槽型'!R4</f>
        <v>46031</v>
      </c>
      <c r="T4" s="66">
        <f>'302槽型'!S4</f>
        <v>46032</v>
      </c>
      <c r="U4" s="66">
        <f>'302槽型'!T4</f>
        <v>46033</v>
      </c>
      <c r="V4" s="66">
        <f>'302槽型'!U4</f>
        <v>46034</v>
      </c>
      <c r="W4" s="66">
        <f>'302槽型'!V4</f>
        <v>46035</v>
      </c>
      <c r="X4" s="66">
        <f>'302槽型'!W4</f>
        <v>46036</v>
      </c>
      <c r="Y4" s="66">
        <f>'302槽型'!X4</f>
        <v>46037</v>
      </c>
      <c r="Z4" s="66">
        <f>'302槽型'!Y4</f>
        <v>46038</v>
      </c>
      <c r="AA4" s="66">
        <f>'302槽型'!Z4</f>
        <v>46039</v>
      </c>
      <c r="AB4" s="66">
        <f>'302槽型'!AA4</f>
        <v>46040</v>
      </c>
      <c r="AC4" s="66">
        <f>'302槽型'!AB4</f>
        <v>46041</v>
      </c>
      <c r="AD4" s="66">
        <f>'302槽型'!AC4</f>
        <v>46042</v>
      </c>
      <c r="AE4" s="66">
        <f>'302槽型'!AD4</f>
        <v>46043</v>
      </c>
      <c r="AF4" s="66">
        <f>'302槽型'!AE4</f>
        <v>46044</v>
      </c>
      <c r="AG4" s="66">
        <f>'302槽型'!AF4</f>
        <v>46045</v>
      </c>
      <c r="AH4" s="66">
        <f>'302槽型'!AG4</f>
        <v>46046</v>
      </c>
      <c r="AI4" s="66">
        <f>'302槽型'!AH4</f>
        <v>46047</v>
      </c>
      <c r="AJ4" s="66">
        <f>'302槽型'!AI4</f>
        <v>46048</v>
      </c>
      <c r="AK4" s="66">
        <f>'302槽型'!AJ4</f>
        <v>46049</v>
      </c>
      <c r="AL4" s="66">
        <f>'302槽型'!AK4</f>
        <v>46050</v>
      </c>
      <c r="AM4" s="66">
        <f>'302槽型'!AL4</f>
        <v>46051</v>
      </c>
      <c r="AN4" s="66">
        <f>'302槽型'!AM4</f>
        <v>46052</v>
      </c>
      <c r="AO4" s="66">
        <f>'302槽型'!AN4</f>
        <v>46053</v>
      </c>
      <c r="AP4" s="66"/>
      <c r="AQ4" s="117"/>
      <c r="AR4" s="117"/>
    </row>
    <row r="5" s="3" customFormat="1" ht="18.95" customHeight="1" spans="1:42">
      <c r="A5" s="33">
        <v>1</v>
      </c>
      <c r="B5" s="32" t="s">
        <v>1269</v>
      </c>
      <c r="C5" s="32" t="s">
        <v>1270</v>
      </c>
      <c r="D5" s="35" t="s">
        <v>1271</v>
      </c>
      <c r="E5" s="47" t="s">
        <v>67</v>
      </c>
      <c r="F5" s="37">
        <v>1098</v>
      </c>
      <c r="G5" s="48" t="s">
        <v>45</v>
      </c>
      <c r="H5" s="39">
        <f>F5+J5-J6</f>
        <v>1098</v>
      </c>
      <c r="I5" s="40" t="s">
        <v>46</v>
      </c>
      <c r="J5" s="40">
        <f t="shared" ref="J5:J54" si="0">SUM(K5:AP5)</f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="4" customFormat="1" ht="18.95" customHeight="1" spans="1:42">
      <c r="A6" s="41"/>
      <c r="B6" s="32"/>
      <c r="C6" s="32"/>
      <c r="D6" s="42"/>
      <c r="E6" s="47"/>
      <c r="F6" s="43"/>
      <c r="G6" s="49"/>
      <c r="H6" s="45"/>
      <c r="I6" s="46" t="s">
        <v>47</v>
      </c>
      <c r="J6" s="46">
        <f t="shared" si="0"/>
        <v>0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 s="91" customFormat="1" ht="18.95" customHeight="1" spans="1:45">
      <c r="A7" s="33">
        <v>2</v>
      </c>
      <c r="B7" s="32" t="s">
        <v>1269</v>
      </c>
      <c r="C7" s="32" t="s">
        <v>1272</v>
      </c>
      <c r="D7" s="35" t="s">
        <v>1273</v>
      </c>
      <c r="E7" s="47" t="s">
        <v>1198</v>
      </c>
      <c r="F7" s="37">
        <v>165</v>
      </c>
      <c r="G7" s="48" t="s">
        <v>45</v>
      </c>
      <c r="H7" s="39">
        <f t="shared" ref="H7:H11" si="1">F7+J7-J8</f>
        <v>165</v>
      </c>
      <c r="I7" s="40" t="s">
        <v>46</v>
      </c>
      <c r="J7" s="40">
        <f t="shared" si="0"/>
        <v>0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3"/>
      <c r="AR7" s="3"/>
      <c r="AS7" s="3"/>
    </row>
    <row r="8" s="4" customFormat="1" ht="18.95" customHeight="1" spans="1:42">
      <c r="A8" s="41"/>
      <c r="B8" s="32"/>
      <c r="C8" s="32"/>
      <c r="D8" s="42"/>
      <c r="E8" s="47"/>
      <c r="F8" s="43"/>
      <c r="G8" s="49"/>
      <c r="H8" s="45"/>
      <c r="I8" s="46" t="s">
        <v>47</v>
      </c>
      <c r="J8" s="46">
        <f t="shared" si="0"/>
        <v>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 s="91" customFormat="1" ht="18.95" customHeight="1" spans="1:45">
      <c r="A9" s="33">
        <v>3</v>
      </c>
      <c r="B9" s="32" t="s">
        <v>1269</v>
      </c>
      <c r="C9" s="32" t="s">
        <v>1274</v>
      </c>
      <c r="D9" s="35" t="s">
        <v>1275</v>
      </c>
      <c r="E9" s="47" t="s">
        <v>66</v>
      </c>
      <c r="F9" s="37">
        <v>4036</v>
      </c>
      <c r="G9" s="48" t="s">
        <v>45</v>
      </c>
      <c r="H9" s="39">
        <f t="shared" si="1"/>
        <v>4036</v>
      </c>
      <c r="I9" s="40" t="s">
        <v>46</v>
      </c>
      <c r="J9" s="40">
        <f t="shared" si="0"/>
        <v>0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3"/>
      <c r="AR9" s="3"/>
      <c r="AS9" s="3"/>
    </row>
    <row r="10" s="4" customFormat="1" ht="18.95" customHeight="1" spans="1:42">
      <c r="A10" s="41"/>
      <c r="B10" s="32"/>
      <c r="C10" s="32"/>
      <c r="D10" s="42"/>
      <c r="E10" s="47"/>
      <c r="F10" s="43"/>
      <c r="G10" s="49"/>
      <c r="H10" s="45"/>
      <c r="I10" s="46" t="s">
        <v>47</v>
      </c>
      <c r="J10" s="46">
        <f t="shared" si="0"/>
        <v>0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 s="91" customFormat="1" ht="18.95" customHeight="1" spans="1:45">
      <c r="A11" s="33">
        <v>4</v>
      </c>
      <c r="B11" s="32" t="s">
        <v>1269</v>
      </c>
      <c r="C11" s="32" t="s">
        <v>1276</v>
      </c>
      <c r="D11" s="35" t="s">
        <v>1277</v>
      </c>
      <c r="E11" s="47" t="s">
        <v>66</v>
      </c>
      <c r="F11" s="37">
        <v>1630</v>
      </c>
      <c r="G11" s="48" t="s">
        <v>45</v>
      </c>
      <c r="H11" s="39">
        <f t="shared" si="1"/>
        <v>1630</v>
      </c>
      <c r="I11" s="40" t="s">
        <v>46</v>
      </c>
      <c r="J11" s="40">
        <f t="shared" si="0"/>
        <v>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3"/>
      <c r="AR11" s="3"/>
      <c r="AS11" s="3"/>
    </row>
    <row r="12" s="4" customFormat="1" ht="18.95" customHeight="1" spans="1:42">
      <c r="A12" s="41"/>
      <c r="B12" s="32"/>
      <c r="C12" s="32"/>
      <c r="D12" s="42"/>
      <c r="E12" s="47"/>
      <c r="F12" s="43"/>
      <c r="G12" s="49"/>
      <c r="H12" s="45"/>
      <c r="I12" s="46" t="s">
        <v>47</v>
      </c>
      <c r="J12" s="46">
        <f t="shared" si="0"/>
        <v>0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s="91" customFormat="1" ht="18.95" customHeight="1" spans="1:45">
      <c r="A13" s="33">
        <v>5</v>
      </c>
      <c r="B13" s="32" t="s">
        <v>1269</v>
      </c>
      <c r="C13" s="32" t="s">
        <v>1278</v>
      </c>
      <c r="D13" s="35" t="s">
        <v>1279</v>
      </c>
      <c r="E13" s="47" t="s">
        <v>44</v>
      </c>
      <c r="F13" s="37">
        <v>2780</v>
      </c>
      <c r="G13" s="48" t="s">
        <v>45</v>
      </c>
      <c r="H13" s="39">
        <f t="shared" ref="H13:H17" si="2">F13+J13-J14</f>
        <v>2780</v>
      </c>
      <c r="I13" s="40" t="s">
        <v>46</v>
      </c>
      <c r="J13" s="40">
        <f t="shared" si="0"/>
        <v>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3"/>
      <c r="AR13" s="3"/>
      <c r="AS13" s="3"/>
    </row>
    <row r="14" s="4" customFormat="1" ht="18.95" customHeight="1" spans="1:42">
      <c r="A14" s="41"/>
      <c r="B14" s="32"/>
      <c r="C14" s="32"/>
      <c r="D14" s="42"/>
      <c r="E14" s="47"/>
      <c r="F14" s="43"/>
      <c r="G14" s="49"/>
      <c r="H14" s="45"/>
      <c r="I14" s="46" t="s">
        <v>47</v>
      </c>
      <c r="J14" s="46">
        <f t="shared" si="0"/>
        <v>0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 s="91" customFormat="1" ht="18.95" customHeight="1" spans="1:45">
      <c r="A15" s="33">
        <v>6</v>
      </c>
      <c r="B15" s="32" t="s">
        <v>1269</v>
      </c>
      <c r="C15" s="32" t="s">
        <v>1280</v>
      </c>
      <c r="D15" s="35" t="s">
        <v>1281</v>
      </c>
      <c r="E15" s="47" t="s">
        <v>55</v>
      </c>
      <c r="F15" s="37">
        <v>105</v>
      </c>
      <c r="G15" s="48" t="s">
        <v>45</v>
      </c>
      <c r="H15" s="39">
        <f t="shared" si="2"/>
        <v>105</v>
      </c>
      <c r="I15" s="40" t="s">
        <v>46</v>
      </c>
      <c r="J15" s="40">
        <f t="shared" si="0"/>
        <v>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3"/>
      <c r="AR15" s="3"/>
      <c r="AS15" s="3"/>
    </row>
    <row r="16" s="4" customFormat="1" ht="18.95" customHeight="1" spans="1:42">
      <c r="A16" s="41"/>
      <c r="B16" s="32"/>
      <c r="C16" s="32"/>
      <c r="D16" s="42"/>
      <c r="E16" s="47"/>
      <c r="F16" s="43"/>
      <c r="G16" s="49"/>
      <c r="H16" s="45"/>
      <c r="I16" s="46" t="s">
        <v>47</v>
      </c>
      <c r="J16" s="46">
        <f t="shared" si="0"/>
        <v>0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 s="91" customFormat="1" ht="18.95" customHeight="1" spans="1:45">
      <c r="A17" s="33">
        <v>7</v>
      </c>
      <c r="B17" s="32" t="s">
        <v>1269</v>
      </c>
      <c r="C17" s="32" t="s">
        <v>1282</v>
      </c>
      <c r="D17" s="35"/>
      <c r="E17" s="47" t="s">
        <v>55</v>
      </c>
      <c r="F17" s="37">
        <v>537</v>
      </c>
      <c r="G17" s="48" t="s">
        <v>45</v>
      </c>
      <c r="H17" s="39">
        <f t="shared" si="2"/>
        <v>537</v>
      </c>
      <c r="I17" s="40" t="s">
        <v>46</v>
      </c>
      <c r="J17" s="40">
        <f t="shared" si="0"/>
        <v>0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3"/>
      <c r="AR17" s="3"/>
      <c r="AS17" s="3"/>
    </row>
    <row r="18" s="4" customFormat="1" ht="18.95" customHeight="1" spans="1:42">
      <c r="A18" s="41"/>
      <c r="B18" s="32"/>
      <c r="C18" s="32"/>
      <c r="D18" s="42"/>
      <c r="E18" s="47"/>
      <c r="F18" s="43"/>
      <c r="G18" s="49"/>
      <c r="H18" s="45"/>
      <c r="I18" s="46" t="s">
        <v>47</v>
      </c>
      <c r="J18" s="46">
        <f t="shared" si="0"/>
        <v>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 s="91" customFormat="1" ht="18.95" customHeight="1" spans="1:45">
      <c r="A19" s="33">
        <v>8</v>
      </c>
      <c r="B19" s="32" t="s">
        <v>1269</v>
      </c>
      <c r="C19" s="32" t="s">
        <v>1283</v>
      </c>
      <c r="D19" s="35" t="s">
        <v>1284</v>
      </c>
      <c r="E19" s="47" t="s">
        <v>55</v>
      </c>
      <c r="F19" s="37">
        <v>155</v>
      </c>
      <c r="G19" s="48" t="s">
        <v>45</v>
      </c>
      <c r="H19" s="39">
        <f t="shared" ref="H19:H23" si="3">F19+J19-J20</f>
        <v>155</v>
      </c>
      <c r="I19" s="40" t="s">
        <v>46</v>
      </c>
      <c r="J19" s="40">
        <f t="shared" si="0"/>
        <v>0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3"/>
      <c r="AR19" s="3"/>
      <c r="AS19" s="3"/>
    </row>
    <row r="20" s="4" customFormat="1" ht="18.95" customHeight="1" spans="1:42">
      <c r="A20" s="41"/>
      <c r="B20" s="32"/>
      <c r="C20" s="32"/>
      <c r="D20" s="42"/>
      <c r="E20" s="47"/>
      <c r="F20" s="43"/>
      <c r="G20" s="49"/>
      <c r="H20" s="45"/>
      <c r="I20" s="46" t="s">
        <v>47</v>
      </c>
      <c r="J20" s="46">
        <f t="shared" si="0"/>
        <v>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 s="91" customFormat="1" ht="18.95" customHeight="1" spans="1:45">
      <c r="A21" s="33">
        <v>9</v>
      </c>
      <c r="B21" s="32" t="s">
        <v>1269</v>
      </c>
      <c r="C21" s="32" t="s">
        <v>1285</v>
      </c>
      <c r="D21" s="35" t="s">
        <v>1286</v>
      </c>
      <c r="E21" s="47" t="s">
        <v>183</v>
      </c>
      <c r="F21" s="37">
        <v>1334</v>
      </c>
      <c r="G21" s="48" t="s">
        <v>45</v>
      </c>
      <c r="H21" s="39">
        <f t="shared" si="3"/>
        <v>7608</v>
      </c>
      <c r="I21" s="40" t="s">
        <v>46</v>
      </c>
      <c r="J21" s="40">
        <f t="shared" si="0"/>
        <v>11265</v>
      </c>
      <c r="K21" s="67"/>
      <c r="L21" s="67"/>
      <c r="M21" s="67"/>
      <c r="N21" s="67"/>
      <c r="O21" s="67">
        <v>11265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3"/>
      <c r="AR21" s="3"/>
      <c r="AS21" s="3"/>
    </row>
    <row r="22" s="4" customFormat="1" ht="18.95" customHeight="1" spans="1:42">
      <c r="A22" s="41"/>
      <c r="B22" s="32"/>
      <c r="C22" s="32"/>
      <c r="D22" s="42"/>
      <c r="E22" s="47"/>
      <c r="F22" s="43"/>
      <c r="G22" s="49"/>
      <c r="H22" s="45"/>
      <c r="I22" s="46" t="s">
        <v>47</v>
      </c>
      <c r="J22" s="46">
        <f t="shared" si="0"/>
        <v>4991</v>
      </c>
      <c r="K22" s="65"/>
      <c r="L22" s="65"/>
      <c r="M22" s="65"/>
      <c r="N22" s="65"/>
      <c r="O22" s="65">
        <v>4991</v>
      </c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</row>
    <row r="23" s="91" customFormat="1" ht="18.95" customHeight="1" spans="1:45">
      <c r="A23" s="33">
        <v>10</v>
      </c>
      <c r="B23" s="32" t="s">
        <v>1269</v>
      </c>
      <c r="C23" s="32" t="s">
        <v>1287</v>
      </c>
      <c r="D23" s="35" t="s">
        <v>1288</v>
      </c>
      <c r="E23" s="47" t="s">
        <v>44</v>
      </c>
      <c r="F23" s="37">
        <v>6430</v>
      </c>
      <c r="G23" s="48" t="s">
        <v>45</v>
      </c>
      <c r="H23" s="39">
        <f t="shared" si="3"/>
        <v>5430</v>
      </c>
      <c r="I23" s="40" t="s">
        <v>46</v>
      </c>
      <c r="J23" s="40">
        <f t="shared" si="0"/>
        <v>0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3"/>
      <c r="AR23" s="3"/>
      <c r="AS23" s="3"/>
    </row>
    <row r="24" s="4" customFormat="1" ht="18.95" customHeight="1" spans="1:42">
      <c r="A24" s="41"/>
      <c r="B24" s="32"/>
      <c r="C24" s="32"/>
      <c r="D24" s="42"/>
      <c r="E24" s="47"/>
      <c r="F24" s="43"/>
      <c r="G24" s="49"/>
      <c r="H24" s="45"/>
      <c r="I24" s="46" t="s">
        <v>47</v>
      </c>
      <c r="J24" s="46">
        <f t="shared" si="0"/>
        <v>1000</v>
      </c>
      <c r="K24" s="65"/>
      <c r="L24" s="65"/>
      <c r="M24" s="65"/>
      <c r="N24" s="65"/>
      <c r="O24" s="65">
        <v>1000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</row>
    <row r="25" s="91" customFormat="1" ht="18.95" customHeight="1" spans="1:45">
      <c r="A25" s="33">
        <v>11</v>
      </c>
      <c r="B25" s="32" t="s">
        <v>1269</v>
      </c>
      <c r="C25" s="32" t="s">
        <v>1289</v>
      </c>
      <c r="D25" s="35" t="s">
        <v>1290</v>
      </c>
      <c r="E25" s="47" t="s">
        <v>55</v>
      </c>
      <c r="F25" s="37">
        <v>6096</v>
      </c>
      <c r="G25" s="48" t="s">
        <v>45</v>
      </c>
      <c r="H25" s="39">
        <f t="shared" ref="H25:H29" si="4">F25+J25-J26</f>
        <v>6096</v>
      </c>
      <c r="I25" s="40" t="s">
        <v>46</v>
      </c>
      <c r="J25" s="40">
        <f t="shared" si="0"/>
        <v>0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3"/>
      <c r="AR25" s="3"/>
      <c r="AS25" s="3"/>
    </row>
    <row r="26" s="4" customFormat="1" ht="18.95" customHeight="1" spans="1:42">
      <c r="A26" s="41"/>
      <c r="B26" s="32"/>
      <c r="C26" s="32"/>
      <c r="D26" s="42"/>
      <c r="E26" s="47"/>
      <c r="F26" s="43"/>
      <c r="G26" s="49"/>
      <c r="H26" s="45"/>
      <c r="I26" s="46" t="s">
        <v>47</v>
      </c>
      <c r="J26" s="46">
        <f t="shared" si="0"/>
        <v>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 s="3" customFormat="1" ht="18.95" customHeight="1" spans="1:42">
      <c r="A27" s="33">
        <v>12</v>
      </c>
      <c r="B27" s="32" t="s">
        <v>1269</v>
      </c>
      <c r="C27" s="32" t="s">
        <v>1291</v>
      </c>
      <c r="D27" s="35" t="s">
        <v>1292</v>
      </c>
      <c r="E27" s="47" t="s">
        <v>44</v>
      </c>
      <c r="F27" s="37">
        <v>11895</v>
      </c>
      <c r="G27" s="48" t="s">
        <v>45</v>
      </c>
      <c r="H27" s="39">
        <f t="shared" si="4"/>
        <v>11895</v>
      </c>
      <c r="I27" s="40" t="s">
        <v>46</v>
      </c>
      <c r="J27" s="40">
        <f t="shared" si="0"/>
        <v>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</row>
    <row r="28" s="4" customFormat="1" ht="18.95" customHeight="1" spans="1:42">
      <c r="A28" s="41"/>
      <c r="B28" s="32"/>
      <c r="C28" s="32"/>
      <c r="D28" s="42"/>
      <c r="E28" s="47"/>
      <c r="F28" s="43"/>
      <c r="G28" s="49"/>
      <c r="H28" s="45"/>
      <c r="I28" s="46" t="s">
        <v>47</v>
      </c>
      <c r="J28" s="46">
        <f t="shared" si="0"/>
        <v>0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 s="3" customFormat="1" ht="18.95" customHeight="1" spans="1:42">
      <c r="A29" s="33">
        <v>13</v>
      </c>
      <c r="B29" s="32" t="s">
        <v>1269</v>
      </c>
      <c r="C29" s="32" t="s">
        <v>1293</v>
      </c>
      <c r="D29" s="35" t="s">
        <v>1294</v>
      </c>
      <c r="E29" s="47" t="s">
        <v>44</v>
      </c>
      <c r="F29" s="37">
        <v>3665</v>
      </c>
      <c r="G29" s="48" t="s">
        <v>45</v>
      </c>
      <c r="H29" s="39">
        <f t="shared" si="4"/>
        <v>3665</v>
      </c>
      <c r="I29" s="40" t="s">
        <v>46</v>
      </c>
      <c r="J29" s="40">
        <f t="shared" si="0"/>
        <v>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</row>
    <row r="30" s="4" customFormat="1" ht="18.95" customHeight="1" spans="1:42">
      <c r="A30" s="41"/>
      <c r="B30" s="32"/>
      <c r="C30" s="32"/>
      <c r="D30" s="42"/>
      <c r="E30" s="47"/>
      <c r="F30" s="43"/>
      <c r="G30" s="49"/>
      <c r="H30" s="45"/>
      <c r="I30" s="46" t="s">
        <v>47</v>
      </c>
      <c r="J30" s="46">
        <f t="shared" si="0"/>
        <v>0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s="3" customFormat="1" ht="18.95" customHeight="1" spans="1:42">
      <c r="A31" s="33">
        <v>14</v>
      </c>
      <c r="B31" s="32" t="s">
        <v>1269</v>
      </c>
      <c r="C31" s="32" t="s">
        <v>1295</v>
      </c>
      <c r="D31" s="35" t="s">
        <v>1296</v>
      </c>
      <c r="E31" s="47" t="s">
        <v>44</v>
      </c>
      <c r="F31" s="37">
        <v>917</v>
      </c>
      <c r="G31" s="48" t="s">
        <v>45</v>
      </c>
      <c r="H31" s="39">
        <f t="shared" ref="H31:H35" si="5">F31+J31-J32</f>
        <v>917</v>
      </c>
      <c r="I31" s="40" t="s">
        <v>46</v>
      </c>
      <c r="J31" s="40">
        <f t="shared" si="0"/>
        <v>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</row>
    <row r="32" s="4" customFormat="1" ht="18.95" customHeight="1" spans="1:42">
      <c r="A32" s="41"/>
      <c r="B32" s="32"/>
      <c r="C32" s="32"/>
      <c r="D32" s="42"/>
      <c r="E32" s="47"/>
      <c r="F32" s="43"/>
      <c r="G32" s="49"/>
      <c r="H32" s="45"/>
      <c r="I32" s="46" t="s">
        <v>47</v>
      </c>
      <c r="J32" s="46">
        <f t="shared" si="0"/>
        <v>0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</row>
    <row r="33" s="3" customFormat="1" ht="18.95" customHeight="1" spans="1:42">
      <c r="A33" s="33">
        <v>15</v>
      </c>
      <c r="B33" s="32" t="s">
        <v>1269</v>
      </c>
      <c r="C33" s="32" t="s">
        <v>1297</v>
      </c>
      <c r="D33" s="35" t="s">
        <v>1298</v>
      </c>
      <c r="E33" s="47" t="s">
        <v>44</v>
      </c>
      <c r="F33" s="37">
        <v>384</v>
      </c>
      <c r="G33" s="48" t="s">
        <v>45</v>
      </c>
      <c r="H33" s="39">
        <f t="shared" si="5"/>
        <v>384</v>
      </c>
      <c r="I33" s="40" t="s">
        <v>46</v>
      </c>
      <c r="J33" s="40">
        <f t="shared" si="0"/>
        <v>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</row>
    <row r="34" s="4" customFormat="1" ht="18.95" customHeight="1" spans="1:42">
      <c r="A34" s="41"/>
      <c r="B34" s="32"/>
      <c r="C34" s="32"/>
      <c r="D34" s="42"/>
      <c r="E34" s="47"/>
      <c r="F34" s="43"/>
      <c r="G34" s="49"/>
      <c r="H34" s="45"/>
      <c r="I34" s="46" t="s">
        <v>47</v>
      </c>
      <c r="J34" s="46">
        <f t="shared" si="0"/>
        <v>0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 s="3" customFormat="1" ht="18.95" customHeight="1" spans="1:42">
      <c r="A35" s="33">
        <v>16</v>
      </c>
      <c r="B35" s="32" t="s">
        <v>1269</v>
      </c>
      <c r="C35" s="32" t="s">
        <v>1299</v>
      </c>
      <c r="D35" s="35" t="s">
        <v>1300</v>
      </c>
      <c r="E35" s="47" t="s">
        <v>44</v>
      </c>
      <c r="F35" s="37">
        <v>33070</v>
      </c>
      <c r="G35" s="48" t="s">
        <v>45</v>
      </c>
      <c r="H35" s="39">
        <f t="shared" si="5"/>
        <v>33070</v>
      </c>
      <c r="I35" s="40" t="s">
        <v>46</v>
      </c>
      <c r="J35" s="40">
        <f t="shared" si="0"/>
        <v>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</row>
    <row r="36" s="4" customFormat="1" ht="18.95" customHeight="1" spans="1:42">
      <c r="A36" s="41"/>
      <c r="B36" s="32"/>
      <c r="C36" s="32"/>
      <c r="D36" s="42"/>
      <c r="E36" s="47"/>
      <c r="F36" s="43"/>
      <c r="G36" s="49"/>
      <c r="H36" s="45"/>
      <c r="I36" s="46" t="s">
        <v>47</v>
      </c>
      <c r="J36" s="46">
        <f t="shared" si="0"/>
        <v>0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s="91" customFormat="1" ht="18.95" customHeight="1" spans="1:45">
      <c r="A37" s="33">
        <v>17</v>
      </c>
      <c r="B37" s="32" t="s">
        <v>1269</v>
      </c>
      <c r="C37" s="32"/>
      <c r="D37" s="35" t="s">
        <v>1301</v>
      </c>
      <c r="E37" s="47" t="s">
        <v>44</v>
      </c>
      <c r="F37" s="37">
        <v>5280</v>
      </c>
      <c r="G37" s="48" t="s">
        <v>45</v>
      </c>
      <c r="H37" s="39">
        <f t="shared" ref="H37:H41" si="6">F37+J37-J38</f>
        <v>5280</v>
      </c>
      <c r="I37" s="40" t="s">
        <v>46</v>
      </c>
      <c r="J37" s="40">
        <f t="shared" si="0"/>
        <v>0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3"/>
      <c r="AR37" s="3"/>
      <c r="AS37" s="3"/>
    </row>
    <row r="38" s="4" customFormat="1" ht="18.95" customHeight="1" spans="1:42">
      <c r="A38" s="41"/>
      <c r="B38" s="32"/>
      <c r="C38" s="32"/>
      <c r="D38" s="42"/>
      <c r="E38" s="47"/>
      <c r="F38" s="43"/>
      <c r="G38" s="49"/>
      <c r="H38" s="45"/>
      <c r="I38" s="46" t="s">
        <v>47</v>
      </c>
      <c r="J38" s="46">
        <f t="shared" si="0"/>
        <v>0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="91" customFormat="1" ht="18.95" customHeight="1" spans="1:45">
      <c r="A39" s="33">
        <v>18</v>
      </c>
      <c r="B39" s="32" t="s">
        <v>1269</v>
      </c>
      <c r="C39" s="32" t="s">
        <v>1302</v>
      </c>
      <c r="D39" s="35" t="s">
        <v>1303</v>
      </c>
      <c r="E39" s="47" t="s">
        <v>67</v>
      </c>
      <c r="F39" s="37">
        <v>0</v>
      </c>
      <c r="G39" s="48" t="s">
        <v>45</v>
      </c>
      <c r="H39" s="39">
        <f t="shared" si="6"/>
        <v>0</v>
      </c>
      <c r="I39" s="40" t="s">
        <v>46</v>
      </c>
      <c r="J39" s="40">
        <f t="shared" si="0"/>
        <v>0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3"/>
      <c r="AR39" s="3"/>
      <c r="AS39" s="3"/>
    </row>
    <row r="40" s="4" customFormat="1" ht="18.95" customHeight="1" spans="1:42">
      <c r="A40" s="41"/>
      <c r="B40" s="32"/>
      <c r="C40" s="32"/>
      <c r="D40" s="42"/>
      <c r="E40" s="47"/>
      <c r="F40" s="43"/>
      <c r="G40" s="49"/>
      <c r="H40" s="45"/>
      <c r="I40" s="46" t="s">
        <v>47</v>
      </c>
      <c r="J40" s="46">
        <f t="shared" si="0"/>
        <v>0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 s="91" customFormat="1" ht="18.95" customHeight="1" spans="1:45">
      <c r="A41" s="33">
        <v>19</v>
      </c>
      <c r="B41" s="32" t="s">
        <v>1269</v>
      </c>
      <c r="C41" s="32" t="s">
        <v>1304</v>
      </c>
      <c r="D41" s="35"/>
      <c r="E41" s="47" t="s">
        <v>779</v>
      </c>
      <c r="F41" s="37">
        <v>187</v>
      </c>
      <c r="G41" s="48" t="s">
        <v>45</v>
      </c>
      <c r="H41" s="39">
        <f t="shared" si="6"/>
        <v>187</v>
      </c>
      <c r="I41" s="40" t="s">
        <v>46</v>
      </c>
      <c r="J41" s="40">
        <f t="shared" si="0"/>
        <v>0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3"/>
      <c r="AR41" s="3"/>
      <c r="AS41" s="3"/>
    </row>
    <row r="42" s="4" customFormat="1" ht="18.95" customHeight="1" spans="1:42">
      <c r="A42" s="41"/>
      <c r="B42" s="32"/>
      <c r="C42" s="32"/>
      <c r="D42" s="42"/>
      <c r="E42" s="47"/>
      <c r="F42" s="43"/>
      <c r="G42" s="49"/>
      <c r="H42" s="45"/>
      <c r="I42" s="46" t="s">
        <v>47</v>
      </c>
      <c r="J42" s="46">
        <f t="shared" si="0"/>
        <v>0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 s="91" customFormat="1" ht="18.95" customHeight="1" spans="1:45">
      <c r="A43" s="33">
        <v>20</v>
      </c>
      <c r="B43" s="32" t="s">
        <v>1269</v>
      </c>
      <c r="C43" s="32" t="s">
        <v>1305</v>
      </c>
      <c r="D43" s="35" t="s">
        <v>1306</v>
      </c>
      <c r="E43" s="47" t="s">
        <v>1198</v>
      </c>
      <c r="F43" s="37">
        <v>955</v>
      </c>
      <c r="G43" s="48" t="s">
        <v>45</v>
      </c>
      <c r="H43" s="39">
        <f t="shared" ref="H43:H47" si="7">F43+J43-J44</f>
        <v>955</v>
      </c>
      <c r="I43" s="40" t="s">
        <v>46</v>
      </c>
      <c r="J43" s="40">
        <f t="shared" si="0"/>
        <v>0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3"/>
      <c r="AR43" s="3"/>
      <c r="AS43" s="3"/>
    </row>
    <row r="44" s="4" customFormat="1" ht="18.95" customHeight="1" spans="1:42">
      <c r="A44" s="41"/>
      <c r="B44" s="32"/>
      <c r="C44" s="32"/>
      <c r="D44" s="42"/>
      <c r="E44" s="47"/>
      <c r="F44" s="43"/>
      <c r="G44" s="49"/>
      <c r="H44" s="45"/>
      <c r="I44" s="46" t="s">
        <v>47</v>
      </c>
      <c r="J44" s="46">
        <f t="shared" si="0"/>
        <v>0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 s="91" customFormat="1" ht="18.95" customHeight="1" spans="1:45">
      <c r="A45" s="33">
        <v>21</v>
      </c>
      <c r="B45" s="32" t="s">
        <v>1269</v>
      </c>
      <c r="C45" s="32" t="s">
        <v>1307</v>
      </c>
      <c r="D45" s="35" t="s">
        <v>1308</v>
      </c>
      <c r="E45" s="47" t="s">
        <v>44</v>
      </c>
      <c r="F45" s="37">
        <v>3190</v>
      </c>
      <c r="G45" s="48" t="s">
        <v>45</v>
      </c>
      <c r="H45" s="39">
        <f t="shared" si="7"/>
        <v>181</v>
      </c>
      <c r="I45" s="40" t="s">
        <v>46</v>
      </c>
      <c r="J45" s="40">
        <f t="shared" si="0"/>
        <v>0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3"/>
      <c r="AR45" s="3"/>
      <c r="AS45" s="3"/>
    </row>
    <row r="46" s="4" customFormat="1" ht="18.95" customHeight="1" spans="1:42">
      <c r="A46" s="41"/>
      <c r="B46" s="32"/>
      <c r="C46" s="32"/>
      <c r="D46" s="42"/>
      <c r="E46" s="47"/>
      <c r="F46" s="43"/>
      <c r="G46" s="49"/>
      <c r="H46" s="45"/>
      <c r="I46" s="46" t="s">
        <v>47</v>
      </c>
      <c r="J46" s="46">
        <f t="shared" si="0"/>
        <v>3009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>
        <v>3009</v>
      </c>
      <c r="AH46" s="65"/>
      <c r="AI46" s="65"/>
      <c r="AJ46" s="65"/>
      <c r="AK46" s="65"/>
      <c r="AL46" s="65"/>
      <c r="AM46" s="65"/>
      <c r="AN46" s="65"/>
      <c r="AO46" s="65"/>
      <c r="AP46" s="65"/>
    </row>
    <row r="47" s="91" customFormat="1" ht="18.95" customHeight="1" spans="1:45">
      <c r="A47" s="33">
        <v>22</v>
      </c>
      <c r="B47" s="32" t="s">
        <v>1269</v>
      </c>
      <c r="C47" s="32" t="s">
        <v>1309</v>
      </c>
      <c r="D47" s="35" t="s">
        <v>1310</v>
      </c>
      <c r="E47" s="47" t="s">
        <v>44</v>
      </c>
      <c r="F47" s="37">
        <v>598</v>
      </c>
      <c r="G47" s="48" t="s">
        <v>45</v>
      </c>
      <c r="H47" s="39">
        <f t="shared" si="7"/>
        <v>598</v>
      </c>
      <c r="I47" s="40" t="s">
        <v>46</v>
      </c>
      <c r="J47" s="40">
        <f t="shared" si="0"/>
        <v>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3"/>
      <c r="AR47" s="3"/>
      <c r="AS47" s="3"/>
    </row>
    <row r="48" s="4" customFormat="1" ht="18.95" customHeight="1" spans="1:42">
      <c r="A48" s="41"/>
      <c r="B48" s="32"/>
      <c r="C48" s="32"/>
      <c r="D48" s="42"/>
      <c r="E48" s="47"/>
      <c r="F48" s="43"/>
      <c r="G48" s="49"/>
      <c r="H48" s="45"/>
      <c r="I48" s="46" t="s">
        <v>47</v>
      </c>
      <c r="J48" s="46">
        <f t="shared" si="0"/>
        <v>0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 s="91" customFormat="1" ht="18.95" customHeight="1" spans="1:45">
      <c r="A49" s="33">
        <v>23</v>
      </c>
      <c r="B49" s="32" t="s">
        <v>1269</v>
      </c>
      <c r="C49" s="32" t="s">
        <v>1311</v>
      </c>
      <c r="D49" s="35" t="s">
        <v>1312</v>
      </c>
      <c r="E49" s="47" t="s">
        <v>55</v>
      </c>
      <c r="F49" s="37">
        <v>429</v>
      </c>
      <c r="G49" s="48" t="s">
        <v>45</v>
      </c>
      <c r="H49" s="39">
        <f t="shared" ref="H49:H53" si="8">F49+J49-J50</f>
        <v>394</v>
      </c>
      <c r="I49" s="40" t="s">
        <v>46</v>
      </c>
      <c r="J49" s="40">
        <f t="shared" si="0"/>
        <v>14965</v>
      </c>
      <c r="K49" s="67"/>
      <c r="L49" s="67">
        <v>3810</v>
      </c>
      <c r="M49" s="67">
        <v>2265</v>
      </c>
      <c r="N49" s="67"/>
      <c r="O49" s="67">
        <v>2675</v>
      </c>
      <c r="P49" s="67">
        <v>2175</v>
      </c>
      <c r="Q49" s="67">
        <v>2020</v>
      </c>
      <c r="R49" s="67">
        <v>2020</v>
      </c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3"/>
      <c r="AR49" s="3"/>
      <c r="AS49" s="3"/>
    </row>
    <row r="50" s="4" customFormat="1" ht="18.95" customHeight="1" spans="1:42">
      <c r="A50" s="41"/>
      <c r="B50" s="32"/>
      <c r="C50" s="32"/>
      <c r="D50" s="42"/>
      <c r="E50" s="47"/>
      <c r="F50" s="43"/>
      <c r="G50" s="49"/>
      <c r="H50" s="45"/>
      <c r="I50" s="46" t="s">
        <v>47</v>
      </c>
      <c r="J50" s="46">
        <f t="shared" si="0"/>
        <v>15000</v>
      </c>
      <c r="K50" s="65"/>
      <c r="L50" s="65"/>
      <c r="M50" s="65"/>
      <c r="N50" s="65"/>
      <c r="O50" s="65">
        <v>6000</v>
      </c>
      <c r="P50" s="65"/>
      <c r="Q50" s="65">
        <v>5000</v>
      </c>
      <c r="R50" s="65"/>
      <c r="S50" s="65">
        <v>4000</v>
      </c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 s="91" customFormat="1" ht="18.95" customHeight="1" spans="1:45">
      <c r="A51" s="33">
        <v>24</v>
      </c>
      <c r="B51" s="32" t="s">
        <v>1269</v>
      </c>
      <c r="C51" s="32" t="s">
        <v>1313</v>
      </c>
      <c r="D51" s="106" t="s">
        <v>1314</v>
      </c>
      <c r="E51" s="47" t="s">
        <v>1198</v>
      </c>
      <c r="F51" s="37">
        <v>47</v>
      </c>
      <c r="G51" s="48" t="s">
        <v>45</v>
      </c>
      <c r="H51" s="39">
        <f t="shared" si="8"/>
        <v>47</v>
      </c>
      <c r="I51" s="40" t="s">
        <v>46</v>
      </c>
      <c r="J51" s="40">
        <f t="shared" si="0"/>
        <v>0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3"/>
      <c r="AR51" s="3"/>
      <c r="AS51" s="3"/>
    </row>
    <row r="52" s="4" customFormat="1" ht="18.95" customHeight="1" spans="1:42">
      <c r="A52" s="41"/>
      <c r="B52" s="32"/>
      <c r="C52" s="32"/>
      <c r="D52" s="42"/>
      <c r="E52" s="47"/>
      <c r="F52" s="43"/>
      <c r="G52" s="49"/>
      <c r="H52" s="45"/>
      <c r="I52" s="46" t="s">
        <v>47</v>
      </c>
      <c r="J52" s="46">
        <f t="shared" si="0"/>
        <v>0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</row>
    <row r="53" s="91" customFormat="1" ht="18.95" customHeight="1" spans="1:45">
      <c r="A53" s="33">
        <v>25</v>
      </c>
      <c r="B53" s="32" t="s">
        <v>1269</v>
      </c>
      <c r="C53" s="32" t="s">
        <v>1315</v>
      </c>
      <c r="D53" s="35" t="s">
        <v>1316</v>
      </c>
      <c r="E53" s="47" t="s">
        <v>55</v>
      </c>
      <c r="F53" s="37">
        <v>65</v>
      </c>
      <c r="G53" s="48" t="s">
        <v>45</v>
      </c>
      <c r="H53" s="39">
        <f t="shared" si="8"/>
        <v>65</v>
      </c>
      <c r="I53" s="40" t="s">
        <v>46</v>
      </c>
      <c r="J53" s="40">
        <f t="shared" si="0"/>
        <v>0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3"/>
      <c r="AR53" s="3"/>
      <c r="AS53" s="3"/>
    </row>
    <row r="54" s="4" customFormat="1" ht="18.95" customHeight="1" spans="1:42">
      <c r="A54" s="41"/>
      <c r="B54" s="32"/>
      <c r="C54" s="32"/>
      <c r="D54" s="42"/>
      <c r="E54" s="47"/>
      <c r="F54" s="43"/>
      <c r="G54" s="49"/>
      <c r="H54" s="45"/>
      <c r="I54" s="46" t="s">
        <v>47</v>
      </c>
      <c r="J54" s="46">
        <f t="shared" si="0"/>
        <v>0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 s="91" customFormat="1" ht="18.95" customHeight="1" spans="1:45">
      <c r="A55" s="33">
        <v>26</v>
      </c>
      <c r="B55" s="32" t="s">
        <v>1269</v>
      </c>
      <c r="C55" s="32" t="s">
        <v>1317</v>
      </c>
      <c r="D55" s="35" t="s">
        <v>1318</v>
      </c>
      <c r="E55" s="47" t="s">
        <v>67</v>
      </c>
      <c r="F55" s="37">
        <v>1340</v>
      </c>
      <c r="G55" s="48" t="s">
        <v>45</v>
      </c>
      <c r="H55" s="39">
        <f t="shared" ref="H55:H59" si="9">F55+J55-J56</f>
        <v>1340</v>
      </c>
      <c r="I55" s="40" t="s">
        <v>46</v>
      </c>
      <c r="J55" s="40">
        <f t="shared" ref="J55:J118" si="10">SUM(K55:AP55)</f>
        <v>0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3"/>
      <c r="AR55" s="3"/>
      <c r="AS55" s="3"/>
    </row>
    <row r="56" s="4" customFormat="1" ht="18.95" customHeight="1" spans="1:42">
      <c r="A56" s="41"/>
      <c r="B56" s="32"/>
      <c r="C56" s="32"/>
      <c r="D56" s="42"/>
      <c r="E56" s="47"/>
      <c r="F56" s="43"/>
      <c r="G56" s="49"/>
      <c r="H56" s="45"/>
      <c r="I56" s="46" t="s">
        <v>47</v>
      </c>
      <c r="J56" s="46">
        <f t="shared" si="10"/>
        <v>0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 s="3" customFormat="1" ht="18.95" customHeight="1" spans="1:42">
      <c r="A57" s="33">
        <v>27</v>
      </c>
      <c r="B57" s="32" t="s">
        <v>1269</v>
      </c>
      <c r="C57" s="32" t="s">
        <v>1319</v>
      </c>
      <c r="D57" s="35" t="s">
        <v>1320</v>
      </c>
      <c r="E57" s="47" t="s">
        <v>67</v>
      </c>
      <c r="F57" s="37">
        <v>1180</v>
      </c>
      <c r="G57" s="48" t="s">
        <v>45</v>
      </c>
      <c r="H57" s="39">
        <f t="shared" si="9"/>
        <v>1180</v>
      </c>
      <c r="I57" s="40" t="s">
        <v>46</v>
      </c>
      <c r="J57" s="40">
        <f t="shared" si="10"/>
        <v>0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</row>
    <row r="58" s="4" customFormat="1" ht="18.95" customHeight="1" spans="1:42">
      <c r="A58" s="41"/>
      <c r="B58" s="32"/>
      <c r="C58" s="32"/>
      <c r="D58" s="42"/>
      <c r="E58" s="47"/>
      <c r="F58" s="43"/>
      <c r="G58" s="49"/>
      <c r="H58" s="45"/>
      <c r="I58" s="46" t="s">
        <v>47</v>
      </c>
      <c r="J58" s="46">
        <f t="shared" si="10"/>
        <v>0</v>
      </c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 s="3" customFormat="1" ht="18.95" customHeight="1" spans="1:42">
      <c r="A59" s="33">
        <v>28</v>
      </c>
      <c r="B59" s="32" t="s">
        <v>1269</v>
      </c>
      <c r="C59" s="32" t="s">
        <v>1321</v>
      </c>
      <c r="D59" s="35" t="s">
        <v>1322</v>
      </c>
      <c r="E59" s="47" t="s">
        <v>67</v>
      </c>
      <c r="F59" s="37">
        <v>8105</v>
      </c>
      <c r="G59" s="48" t="s">
        <v>45</v>
      </c>
      <c r="H59" s="39">
        <f t="shared" si="9"/>
        <v>8105</v>
      </c>
      <c r="I59" s="40" t="s">
        <v>46</v>
      </c>
      <c r="J59" s="40">
        <f t="shared" si="10"/>
        <v>0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</row>
    <row r="60" s="4" customFormat="1" ht="18.95" customHeight="1" spans="1:42">
      <c r="A60" s="41"/>
      <c r="B60" s="32"/>
      <c r="C60" s="32"/>
      <c r="D60" s="42"/>
      <c r="E60" s="47"/>
      <c r="F60" s="43"/>
      <c r="G60" s="49"/>
      <c r="H60" s="45"/>
      <c r="I60" s="46" t="s">
        <v>47</v>
      </c>
      <c r="J60" s="46">
        <f t="shared" si="10"/>
        <v>0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 s="3" customFormat="1" ht="18.95" customHeight="1" spans="1:42">
      <c r="A61" s="33">
        <v>29</v>
      </c>
      <c r="B61" s="32" t="s">
        <v>1269</v>
      </c>
      <c r="C61" s="32" t="s">
        <v>1323</v>
      </c>
      <c r="D61" s="35" t="s">
        <v>1324</v>
      </c>
      <c r="E61" s="47" t="s">
        <v>67</v>
      </c>
      <c r="F61" s="37">
        <v>9580</v>
      </c>
      <c r="G61" s="48" t="s">
        <v>45</v>
      </c>
      <c r="H61" s="39">
        <f t="shared" ref="H61:H65" si="11">F61+J61-J62</f>
        <v>9580</v>
      </c>
      <c r="I61" s="40" t="s">
        <v>46</v>
      </c>
      <c r="J61" s="40">
        <f t="shared" si="10"/>
        <v>0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</row>
    <row r="62" s="4" customFormat="1" ht="18.95" customHeight="1" spans="1:42">
      <c r="A62" s="41"/>
      <c r="B62" s="32"/>
      <c r="C62" s="32"/>
      <c r="D62" s="42"/>
      <c r="E62" s="47"/>
      <c r="F62" s="43"/>
      <c r="G62" s="49"/>
      <c r="H62" s="45"/>
      <c r="I62" s="46" t="s">
        <v>47</v>
      </c>
      <c r="J62" s="46">
        <f t="shared" si="10"/>
        <v>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 s="3" customFormat="1" ht="18.95" customHeight="1" spans="1:42">
      <c r="A63" s="33">
        <v>30</v>
      </c>
      <c r="B63" s="32" t="s">
        <v>1269</v>
      </c>
      <c r="C63" s="32" t="s">
        <v>1325</v>
      </c>
      <c r="D63" s="35" t="s">
        <v>1326</v>
      </c>
      <c r="E63" s="47" t="s">
        <v>1198</v>
      </c>
      <c r="F63" s="37">
        <v>413</v>
      </c>
      <c r="G63" s="48" t="s">
        <v>45</v>
      </c>
      <c r="H63" s="39">
        <f t="shared" si="11"/>
        <v>413</v>
      </c>
      <c r="I63" s="40" t="s">
        <v>46</v>
      </c>
      <c r="J63" s="40">
        <f t="shared" si="10"/>
        <v>0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</row>
    <row r="64" s="4" customFormat="1" ht="18.95" customHeight="1" spans="1:42">
      <c r="A64" s="41"/>
      <c r="B64" s="32"/>
      <c r="C64" s="32"/>
      <c r="D64" s="42"/>
      <c r="E64" s="47"/>
      <c r="F64" s="43"/>
      <c r="G64" s="49"/>
      <c r="H64" s="45"/>
      <c r="I64" s="46" t="s">
        <v>47</v>
      </c>
      <c r="J64" s="46">
        <f t="shared" si="10"/>
        <v>0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</row>
    <row r="65" s="3" customFormat="1" ht="18.95" customHeight="1" spans="1:42">
      <c r="A65" s="33">
        <v>31</v>
      </c>
      <c r="B65" s="32" t="s">
        <v>1269</v>
      </c>
      <c r="C65" s="32" t="s">
        <v>1327</v>
      </c>
      <c r="D65" s="35" t="s">
        <v>1328</v>
      </c>
      <c r="E65" s="47" t="s">
        <v>67</v>
      </c>
      <c r="F65" s="37">
        <v>103</v>
      </c>
      <c r="G65" s="48" t="s">
        <v>45</v>
      </c>
      <c r="H65" s="39">
        <f t="shared" si="11"/>
        <v>103</v>
      </c>
      <c r="I65" s="40" t="s">
        <v>46</v>
      </c>
      <c r="J65" s="40">
        <f t="shared" si="10"/>
        <v>0</v>
      </c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</row>
    <row r="66" s="4" customFormat="1" ht="18.95" customHeight="1" spans="1:42">
      <c r="A66" s="41"/>
      <c r="B66" s="32"/>
      <c r="C66" s="32"/>
      <c r="D66" s="42"/>
      <c r="E66" s="47"/>
      <c r="F66" s="43"/>
      <c r="G66" s="49"/>
      <c r="H66" s="45"/>
      <c r="I66" s="46" t="s">
        <v>47</v>
      </c>
      <c r="J66" s="46">
        <f t="shared" si="10"/>
        <v>0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</row>
    <row r="67" s="91" customFormat="1" ht="18.95" customHeight="1" spans="1:45">
      <c r="A67" s="33">
        <v>32</v>
      </c>
      <c r="B67" s="32" t="s">
        <v>1269</v>
      </c>
      <c r="C67" s="32" t="s">
        <v>1329</v>
      </c>
      <c r="D67" s="35" t="s">
        <v>1330</v>
      </c>
      <c r="E67" s="47" t="s">
        <v>67</v>
      </c>
      <c r="F67" s="37">
        <v>15</v>
      </c>
      <c r="G67" s="48" t="s">
        <v>45</v>
      </c>
      <c r="H67" s="39">
        <f t="shared" ref="H67:H71" si="12">F67+J67-J68</f>
        <v>15</v>
      </c>
      <c r="I67" s="40" t="s">
        <v>46</v>
      </c>
      <c r="J67" s="40">
        <f t="shared" si="10"/>
        <v>0</v>
      </c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3"/>
      <c r="AR67" s="3"/>
      <c r="AS67" s="3"/>
    </row>
    <row r="68" s="4" customFormat="1" ht="18.95" customHeight="1" spans="1:42">
      <c r="A68" s="41"/>
      <c r="B68" s="32"/>
      <c r="C68" s="32"/>
      <c r="D68" s="42"/>
      <c r="E68" s="47"/>
      <c r="F68" s="43"/>
      <c r="G68" s="49"/>
      <c r="H68" s="45"/>
      <c r="I68" s="46" t="s">
        <v>47</v>
      </c>
      <c r="J68" s="46">
        <f t="shared" si="10"/>
        <v>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</row>
    <row r="69" s="91" customFormat="1" ht="18.95" customHeight="1" spans="1:45">
      <c r="A69" s="33">
        <v>33</v>
      </c>
      <c r="B69" s="32" t="s">
        <v>1269</v>
      </c>
      <c r="C69" s="32" t="s">
        <v>1331</v>
      </c>
      <c r="D69" s="35" t="s">
        <v>1332</v>
      </c>
      <c r="E69" s="47" t="s">
        <v>1333</v>
      </c>
      <c r="F69" s="37">
        <v>165</v>
      </c>
      <c r="G69" s="48" t="s">
        <v>45</v>
      </c>
      <c r="H69" s="39">
        <f t="shared" si="12"/>
        <v>235</v>
      </c>
      <c r="I69" s="40" t="s">
        <v>46</v>
      </c>
      <c r="J69" s="40">
        <f t="shared" si="10"/>
        <v>9070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>
        <v>9070</v>
      </c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3"/>
      <c r="AR69" s="3"/>
      <c r="AS69" s="3"/>
    </row>
    <row r="70" s="4" customFormat="1" ht="18.95" customHeight="1" spans="1:42">
      <c r="A70" s="41"/>
      <c r="B70" s="32"/>
      <c r="C70" s="32"/>
      <c r="D70" s="42"/>
      <c r="E70" s="47"/>
      <c r="F70" s="43"/>
      <c r="G70" s="49"/>
      <c r="H70" s="45"/>
      <c r="I70" s="46" t="s">
        <v>47</v>
      </c>
      <c r="J70" s="46">
        <f t="shared" si="10"/>
        <v>9000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>
        <v>9000</v>
      </c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</row>
    <row r="71" s="91" customFormat="1" ht="18.95" customHeight="1" spans="1:45">
      <c r="A71" s="33">
        <v>34</v>
      </c>
      <c r="B71" s="32" t="s">
        <v>1269</v>
      </c>
      <c r="C71" s="32" t="s">
        <v>1334</v>
      </c>
      <c r="D71" s="35" t="s">
        <v>1335</v>
      </c>
      <c r="E71" s="47" t="s">
        <v>53</v>
      </c>
      <c r="F71" s="37">
        <v>14730</v>
      </c>
      <c r="G71" s="48" t="s">
        <v>45</v>
      </c>
      <c r="H71" s="39">
        <f t="shared" si="12"/>
        <v>14730</v>
      </c>
      <c r="I71" s="40" t="s">
        <v>46</v>
      </c>
      <c r="J71" s="40">
        <f t="shared" si="10"/>
        <v>0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3"/>
      <c r="AR71" s="3"/>
      <c r="AS71" s="3"/>
    </row>
    <row r="72" s="4" customFormat="1" ht="18.95" customHeight="1" spans="1:42">
      <c r="A72" s="41"/>
      <c r="B72" s="32"/>
      <c r="C72" s="32"/>
      <c r="D72" s="42"/>
      <c r="E72" s="47"/>
      <c r="F72" s="43"/>
      <c r="G72" s="49"/>
      <c r="H72" s="45"/>
      <c r="I72" s="46" t="s">
        <v>47</v>
      </c>
      <c r="J72" s="46">
        <f t="shared" si="10"/>
        <v>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 s="91" customFormat="1" ht="18.95" customHeight="1" spans="1:45">
      <c r="A73" s="33">
        <v>35</v>
      </c>
      <c r="B73" s="32" t="s">
        <v>1269</v>
      </c>
      <c r="C73" s="32" t="s">
        <v>1336</v>
      </c>
      <c r="D73" s="35" t="s">
        <v>1337</v>
      </c>
      <c r="E73" s="47" t="s">
        <v>66</v>
      </c>
      <c r="F73" s="37">
        <v>2295</v>
      </c>
      <c r="G73" s="48" t="s">
        <v>45</v>
      </c>
      <c r="H73" s="39">
        <f t="shared" ref="H73:H77" si="13">F73+J73-J74</f>
        <v>2295</v>
      </c>
      <c r="I73" s="40" t="s">
        <v>46</v>
      </c>
      <c r="J73" s="40">
        <f t="shared" si="10"/>
        <v>0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3"/>
      <c r="AR73" s="3"/>
      <c r="AS73" s="3"/>
    </row>
    <row r="74" s="4" customFormat="1" ht="18.95" customHeight="1" spans="1:42">
      <c r="A74" s="41"/>
      <c r="B74" s="32"/>
      <c r="C74" s="32"/>
      <c r="D74" s="42"/>
      <c r="E74" s="47"/>
      <c r="F74" s="43"/>
      <c r="G74" s="49"/>
      <c r="H74" s="45"/>
      <c r="I74" s="46" t="s">
        <v>47</v>
      </c>
      <c r="J74" s="46">
        <f t="shared" si="10"/>
        <v>0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</row>
    <row r="75" s="91" customFormat="1" ht="18.95" customHeight="1" spans="1:45">
      <c r="A75" s="33">
        <v>36</v>
      </c>
      <c r="B75" s="32" t="s">
        <v>1269</v>
      </c>
      <c r="C75" s="32" t="s">
        <v>1338</v>
      </c>
      <c r="D75" s="35" t="s">
        <v>1279</v>
      </c>
      <c r="E75" s="47" t="s">
        <v>55</v>
      </c>
      <c r="F75" s="37">
        <v>555</v>
      </c>
      <c r="G75" s="48" t="s">
        <v>45</v>
      </c>
      <c r="H75" s="39">
        <f t="shared" si="13"/>
        <v>555</v>
      </c>
      <c r="I75" s="40" t="s">
        <v>46</v>
      </c>
      <c r="J75" s="40">
        <f t="shared" si="10"/>
        <v>0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3"/>
      <c r="AR75" s="3"/>
      <c r="AS75" s="3"/>
    </row>
    <row r="76" s="4" customFormat="1" ht="18.95" customHeight="1" spans="1:42">
      <c r="A76" s="41"/>
      <c r="B76" s="32"/>
      <c r="C76" s="32"/>
      <c r="D76" s="42"/>
      <c r="E76" s="47"/>
      <c r="F76" s="43"/>
      <c r="G76" s="49"/>
      <c r="H76" s="45"/>
      <c r="I76" s="46" t="s">
        <v>47</v>
      </c>
      <c r="J76" s="46">
        <f t="shared" si="10"/>
        <v>0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</row>
    <row r="77" s="91" customFormat="1" ht="18.95" customHeight="1" spans="1:45">
      <c r="A77" s="33">
        <v>37</v>
      </c>
      <c r="B77" s="32" t="s">
        <v>1269</v>
      </c>
      <c r="C77" s="32" t="s">
        <v>1339</v>
      </c>
      <c r="D77" s="35" t="s">
        <v>1340</v>
      </c>
      <c r="E77" s="47" t="s">
        <v>44</v>
      </c>
      <c r="F77" s="37">
        <v>3990</v>
      </c>
      <c r="G77" s="48" t="s">
        <v>45</v>
      </c>
      <c r="H77" s="39">
        <f t="shared" si="13"/>
        <v>3990</v>
      </c>
      <c r="I77" s="40" t="s">
        <v>46</v>
      </c>
      <c r="J77" s="40">
        <f t="shared" si="10"/>
        <v>0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3"/>
      <c r="AR77" s="3"/>
      <c r="AS77" s="3"/>
    </row>
    <row r="78" s="4" customFormat="1" ht="18.95" customHeight="1" spans="1:42">
      <c r="A78" s="41"/>
      <c r="B78" s="32"/>
      <c r="C78" s="32"/>
      <c r="D78" s="42"/>
      <c r="E78" s="47"/>
      <c r="F78" s="43"/>
      <c r="G78" s="49"/>
      <c r="H78" s="45"/>
      <c r="I78" s="46" t="s">
        <v>47</v>
      </c>
      <c r="J78" s="46">
        <f t="shared" si="10"/>
        <v>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</row>
    <row r="79" s="91" customFormat="1" ht="18.95" customHeight="1" spans="1:45">
      <c r="A79" s="33">
        <v>38</v>
      </c>
      <c r="B79" s="32" t="s">
        <v>1269</v>
      </c>
      <c r="C79" s="32" t="s">
        <v>1341</v>
      </c>
      <c r="D79" s="35" t="s">
        <v>1342</v>
      </c>
      <c r="E79" s="47" t="s">
        <v>55</v>
      </c>
      <c r="F79" s="37">
        <v>80</v>
      </c>
      <c r="G79" s="48" t="s">
        <v>45</v>
      </c>
      <c r="H79" s="39">
        <f t="shared" ref="H79:H83" si="14">F79+J79-J80</f>
        <v>80</v>
      </c>
      <c r="I79" s="40" t="s">
        <v>46</v>
      </c>
      <c r="J79" s="40">
        <f t="shared" si="10"/>
        <v>0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3"/>
      <c r="AR79" s="3"/>
      <c r="AS79" s="3"/>
    </row>
    <row r="80" s="4" customFormat="1" ht="18.95" customHeight="1" spans="1:42">
      <c r="A80" s="41"/>
      <c r="B80" s="32"/>
      <c r="C80" s="32"/>
      <c r="D80" s="42"/>
      <c r="E80" s="47"/>
      <c r="F80" s="43"/>
      <c r="G80" s="49"/>
      <c r="H80" s="45"/>
      <c r="I80" s="46" t="s">
        <v>47</v>
      </c>
      <c r="J80" s="46">
        <f t="shared" si="10"/>
        <v>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</row>
    <row r="81" s="91" customFormat="1" ht="18.95" customHeight="1" spans="1:45">
      <c r="A81" s="33">
        <v>39</v>
      </c>
      <c r="B81" s="32" t="s">
        <v>1269</v>
      </c>
      <c r="C81" s="32" t="s">
        <v>1343</v>
      </c>
      <c r="D81" s="35"/>
      <c r="E81" s="47" t="s">
        <v>55</v>
      </c>
      <c r="F81" s="37">
        <v>2407</v>
      </c>
      <c r="G81" s="48" t="s">
        <v>45</v>
      </c>
      <c r="H81" s="39">
        <f t="shared" si="14"/>
        <v>2407</v>
      </c>
      <c r="I81" s="40" t="s">
        <v>46</v>
      </c>
      <c r="J81" s="40">
        <f t="shared" si="10"/>
        <v>0</v>
      </c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3"/>
      <c r="AR81" s="3"/>
      <c r="AS81" s="3"/>
    </row>
    <row r="82" s="4" customFormat="1" ht="18.95" customHeight="1" spans="1:42">
      <c r="A82" s="41"/>
      <c r="B82" s="32"/>
      <c r="C82" s="32"/>
      <c r="D82" s="42"/>
      <c r="E82" s="47"/>
      <c r="F82" s="43"/>
      <c r="G82" s="49"/>
      <c r="H82" s="45"/>
      <c r="I82" s="46" t="s">
        <v>47</v>
      </c>
      <c r="J82" s="46">
        <f t="shared" si="10"/>
        <v>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</row>
    <row r="83" s="91" customFormat="1" ht="18.95" customHeight="1" spans="1:45">
      <c r="A83" s="33">
        <v>40</v>
      </c>
      <c r="B83" s="32" t="s">
        <v>1269</v>
      </c>
      <c r="C83" s="32" t="s">
        <v>1344</v>
      </c>
      <c r="D83" s="35"/>
      <c r="E83" s="47" t="s">
        <v>1198</v>
      </c>
      <c r="F83" s="37">
        <v>160</v>
      </c>
      <c r="G83" s="48" t="s">
        <v>45</v>
      </c>
      <c r="H83" s="39">
        <f t="shared" si="14"/>
        <v>160</v>
      </c>
      <c r="I83" s="40" t="s">
        <v>46</v>
      </c>
      <c r="J83" s="40">
        <f t="shared" si="10"/>
        <v>0</v>
      </c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3"/>
      <c r="AR83" s="3"/>
      <c r="AS83" s="3"/>
    </row>
    <row r="84" s="4" customFormat="1" ht="18.95" customHeight="1" spans="1:42">
      <c r="A84" s="41"/>
      <c r="B84" s="32"/>
      <c r="C84" s="32"/>
      <c r="D84" s="42"/>
      <c r="E84" s="47"/>
      <c r="F84" s="43"/>
      <c r="G84" s="49"/>
      <c r="H84" s="45"/>
      <c r="I84" s="46" t="s">
        <v>47</v>
      </c>
      <c r="J84" s="46">
        <f t="shared" si="10"/>
        <v>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</row>
    <row r="85" s="91" customFormat="1" ht="18.95" customHeight="1" spans="1:45">
      <c r="A85" s="33">
        <v>41</v>
      </c>
      <c r="B85" s="32" t="s">
        <v>1269</v>
      </c>
      <c r="C85" s="32" t="s">
        <v>1345</v>
      </c>
      <c r="D85" s="35"/>
      <c r="E85" s="47" t="s">
        <v>1198</v>
      </c>
      <c r="F85" s="37">
        <v>90</v>
      </c>
      <c r="G85" s="48" t="s">
        <v>45</v>
      </c>
      <c r="H85" s="39">
        <f t="shared" ref="H85:H89" si="15">F85+J85-J86</f>
        <v>90</v>
      </c>
      <c r="I85" s="40" t="s">
        <v>46</v>
      </c>
      <c r="J85" s="40">
        <f t="shared" si="10"/>
        <v>0</v>
      </c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3"/>
      <c r="AR85" s="3"/>
      <c r="AS85" s="3"/>
    </row>
    <row r="86" s="4" customFormat="1" ht="18.95" customHeight="1" spans="1:42">
      <c r="A86" s="41"/>
      <c r="B86" s="32"/>
      <c r="C86" s="32"/>
      <c r="D86" s="42"/>
      <c r="E86" s="47"/>
      <c r="F86" s="43"/>
      <c r="G86" s="49"/>
      <c r="H86" s="45"/>
      <c r="I86" s="46" t="s">
        <v>47</v>
      </c>
      <c r="J86" s="46">
        <f t="shared" si="10"/>
        <v>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</row>
    <row r="87" s="3" customFormat="1" ht="18.95" customHeight="1" spans="1:42">
      <c r="A87" s="33">
        <v>42</v>
      </c>
      <c r="B87" s="32" t="s">
        <v>1269</v>
      </c>
      <c r="C87" s="32" t="s">
        <v>1346</v>
      </c>
      <c r="D87" s="35" t="s">
        <v>1347</v>
      </c>
      <c r="E87" s="47" t="s">
        <v>67</v>
      </c>
      <c r="F87" s="37">
        <v>207</v>
      </c>
      <c r="G87" s="48" t="s">
        <v>45</v>
      </c>
      <c r="H87" s="39">
        <f t="shared" si="15"/>
        <v>207</v>
      </c>
      <c r="I87" s="40" t="s">
        <v>46</v>
      </c>
      <c r="J87" s="40">
        <f t="shared" si="10"/>
        <v>0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</row>
    <row r="88" s="4" customFormat="1" ht="18.95" customHeight="1" spans="1:42">
      <c r="A88" s="41"/>
      <c r="B88" s="32"/>
      <c r="C88" s="32"/>
      <c r="D88" s="42"/>
      <c r="E88" s="47"/>
      <c r="F88" s="43"/>
      <c r="G88" s="49"/>
      <c r="H88" s="45"/>
      <c r="I88" s="46" t="s">
        <v>47</v>
      </c>
      <c r="J88" s="46">
        <f t="shared" si="10"/>
        <v>0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</row>
    <row r="89" s="3" customFormat="1" ht="18.95" customHeight="1" spans="1:42">
      <c r="A89" s="33">
        <v>43</v>
      </c>
      <c r="B89" s="32" t="s">
        <v>1269</v>
      </c>
      <c r="C89" s="32" t="s">
        <v>1348</v>
      </c>
      <c r="D89" s="35" t="s">
        <v>1349</v>
      </c>
      <c r="E89" s="47" t="s">
        <v>67</v>
      </c>
      <c r="F89" s="37">
        <v>278</v>
      </c>
      <c r="G89" s="48" t="s">
        <v>45</v>
      </c>
      <c r="H89" s="39">
        <f t="shared" si="15"/>
        <v>278</v>
      </c>
      <c r="I89" s="40" t="s">
        <v>46</v>
      </c>
      <c r="J89" s="40">
        <f t="shared" si="10"/>
        <v>0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</row>
    <row r="90" s="4" customFormat="1" ht="18.95" customHeight="1" spans="1:42">
      <c r="A90" s="41"/>
      <c r="B90" s="32"/>
      <c r="C90" s="32"/>
      <c r="D90" s="42"/>
      <c r="E90" s="47"/>
      <c r="F90" s="43"/>
      <c r="G90" s="49"/>
      <c r="H90" s="45"/>
      <c r="I90" s="46" t="s">
        <v>47</v>
      </c>
      <c r="J90" s="46">
        <f t="shared" si="10"/>
        <v>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</row>
    <row r="91" s="3" customFormat="1" ht="18.95" customHeight="1" spans="1:42">
      <c r="A91" s="33">
        <v>44</v>
      </c>
      <c r="B91" s="32" t="s">
        <v>1269</v>
      </c>
      <c r="C91" s="32" t="s">
        <v>1350</v>
      </c>
      <c r="D91" s="35" t="s">
        <v>1351</v>
      </c>
      <c r="E91" s="47" t="s">
        <v>66</v>
      </c>
      <c r="F91" s="37">
        <v>42</v>
      </c>
      <c r="G91" s="48" t="s">
        <v>45</v>
      </c>
      <c r="H91" s="39">
        <f t="shared" ref="H91:H95" si="16">F91+J91-J92</f>
        <v>42</v>
      </c>
      <c r="I91" s="40" t="s">
        <v>46</v>
      </c>
      <c r="J91" s="40">
        <f t="shared" si="10"/>
        <v>0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</row>
    <row r="92" s="4" customFormat="1" ht="18.95" customHeight="1" spans="1:42">
      <c r="A92" s="41"/>
      <c r="B92" s="32"/>
      <c r="C92" s="32"/>
      <c r="D92" s="42"/>
      <c r="E92" s="47"/>
      <c r="F92" s="43"/>
      <c r="G92" s="49"/>
      <c r="H92" s="45"/>
      <c r="I92" s="46" t="s">
        <v>47</v>
      </c>
      <c r="J92" s="46">
        <f t="shared" si="10"/>
        <v>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</row>
    <row r="93" s="3" customFormat="1" ht="18.95" customHeight="1" spans="1:42">
      <c r="A93" s="33">
        <v>45</v>
      </c>
      <c r="B93" s="32" t="s">
        <v>1269</v>
      </c>
      <c r="C93" s="32" t="s">
        <v>1352</v>
      </c>
      <c r="D93" s="35" t="s">
        <v>1353</v>
      </c>
      <c r="E93" s="47" t="s">
        <v>66</v>
      </c>
      <c r="F93" s="37">
        <v>4939</v>
      </c>
      <c r="G93" s="48" t="s">
        <v>45</v>
      </c>
      <c r="H93" s="39">
        <f t="shared" si="16"/>
        <v>4939</v>
      </c>
      <c r="I93" s="40" t="s">
        <v>46</v>
      </c>
      <c r="J93" s="40">
        <f t="shared" si="10"/>
        <v>0</v>
      </c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</row>
    <row r="94" s="4" customFormat="1" ht="18.95" customHeight="1" spans="1:42">
      <c r="A94" s="41"/>
      <c r="B94" s="32"/>
      <c r="C94" s="32"/>
      <c r="D94" s="42"/>
      <c r="E94" s="47"/>
      <c r="F94" s="43"/>
      <c r="G94" s="49"/>
      <c r="H94" s="45"/>
      <c r="I94" s="46" t="s">
        <v>47</v>
      </c>
      <c r="J94" s="46">
        <f t="shared" si="10"/>
        <v>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</row>
    <row r="95" s="3" customFormat="1" ht="18.95" customHeight="1" spans="1:42">
      <c r="A95" s="33">
        <v>46</v>
      </c>
      <c r="B95" s="32" t="s">
        <v>1269</v>
      </c>
      <c r="C95" s="32" t="s">
        <v>1354</v>
      </c>
      <c r="D95" s="35" t="s">
        <v>1353</v>
      </c>
      <c r="E95" s="47" t="s">
        <v>66</v>
      </c>
      <c r="F95" s="37">
        <v>75</v>
      </c>
      <c r="G95" s="48" t="s">
        <v>45</v>
      </c>
      <c r="H95" s="39">
        <f t="shared" si="16"/>
        <v>75</v>
      </c>
      <c r="I95" s="40" t="s">
        <v>46</v>
      </c>
      <c r="J95" s="40">
        <f t="shared" si="10"/>
        <v>0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</row>
    <row r="96" s="4" customFormat="1" ht="18.95" customHeight="1" spans="1:42">
      <c r="A96" s="41"/>
      <c r="B96" s="32"/>
      <c r="C96" s="32"/>
      <c r="D96" s="42"/>
      <c r="E96" s="47"/>
      <c r="F96" s="43"/>
      <c r="G96" s="49"/>
      <c r="H96" s="45"/>
      <c r="I96" s="46" t="s">
        <v>47</v>
      </c>
      <c r="J96" s="46">
        <f t="shared" si="10"/>
        <v>0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</row>
    <row r="97" s="91" customFormat="1" ht="18.95" customHeight="1" spans="1:45">
      <c r="A97" s="33">
        <v>47</v>
      </c>
      <c r="B97" s="32" t="s">
        <v>1269</v>
      </c>
      <c r="C97" s="32" t="s">
        <v>1355</v>
      </c>
      <c r="D97" s="118" t="s">
        <v>1356</v>
      </c>
      <c r="E97" s="47" t="s">
        <v>44</v>
      </c>
      <c r="F97" s="37">
        <v>1541</v>
      </c>
      <c r="G97" s="48" t="s">
        <v>45</v>
      </c>
      <c r="H97" s="39">
        <f t="shared" ref="H97:H101" si="17">F97+J97-J98</f>
        <v>1541</v>
      </c>
      <c r="I97" s="40" t="s">
        <v>46</v>
      </c>
      <c r="J97" s="40">
        <f t="shared" si="10"/>
        <v>0</v>
      </c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3"/>
      <c r="AR97" s="3"/>
      <c r="AS97" s="3"/>
    </row>
    <row r="98" s="4" customFormat="1" ht="18.95" customHeight="1" spans="1:42">
      <c r="A98" s="41"/>
      <c r="B98" s="32"/>
      <c r="C98" s="32"/>
      <c r="D98" s="42"/>
      <c r="E98" s="47"/>
      <c r="F98" s="43"/>
      <c r="G98" s="49"/>
      <c r="H98" s="45"/>
      <c r="I98" s="46" t="s">
        <v>47</v>
      </c>
      <c r="J98" s="46">
        <f t="shared" si="10"/>
        <v>0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</row>
    <row r="99" s="91" customFormat="1" ht="18.95" customHeight="1" spans="1:45">
      <c r="A99" s="33">
        <v>48</v>
      </c>
      <c r="B99" s="32" t="s">
        <v>1269</v>
      </c>
      <c r="C99" s="32" t="s">
        <v>1357</v>
      </c>
      <c r="D99" s="35" t="s">
        <v>1358</v>
      </c>
      <c r="E99" s="47" t="s">
        <v>44</v>
      </c>
      <c r="F99" s="37">
        <v>455</v>
      </c>
      <c r="G99" s="48" t="s">
        <v>45</v>
      </c>
      <c r="H99" s="39">
        <f t="shared" si="17"/>
        <v>455</v>
      </c>
      <c r="I99" s="40" t="s">
        <v>46</v>
      </c>
      <c r="J99" s="40">
        <f t="shared" si="10"/>
        <v>0</v>
      </c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3"/>
      <c r="AR99" s="3"/>
      <c r="AS99" s="3"/>
    </row>
    <row r="100" s="4" customFormat="1" ht="18.95" customHeight="1" spans="1:42">
      <c r="A100" s="41"/>
      <c r="B100" s="32"/>
      <c r="C100" s="32"/>
      <c r="D100" s="42"/>
      <c r="E100" s="47"/>
      <c r="F100" s="43"/>
      <c r="G100" s="49"/>
      <c r="H100" s="45"/>
      <c r="I100" s="46" t="s">
        <v>47</v>
      </c>
      <c r="J100" s="46">
        <f t="shared" si="10"/>
        <v>0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</row>
    <row r="101" s="91" customFormat="1" ht="18.95" customHeight="1" spans="1:45">
      <c r="A101" s="33">
        <v>49</v>
      </c>
      <c r="B101" s="32" t="s">
        <v>1269</v>
      </c>
      <c r="C101" s="32" t="s">
        <v>1359</v>
      </c>
      <c r="D101" s="35" t="s">
        <v>1360</v>
      </c>
      <c r="E101" s="47" t="s">
        <v>1361</v>
      </c>
      <c r="F101" s="37">
        <v>4035</v>
      </c>
      <c r="G101" s="48" t="s">
        <v>45</v>
      </c>
      <c r="H101" s="39">
        <f t="shared" si="17"/>
        <v>4035</v>
      </c>
      <c r="I101" s="40" t="s">
        <v>46</v>
      </c>
      <c r="J101" s="40">
        <f t="shared" si="10"/>
        <v>0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3"/>
      <c r="AR101" s="3"/>
      <c r="AS101" s="3"/>
    </row>
    <row r="102" s="4" customFormat="1" ht="18.95" customHeight="1" spans="1:42">
      <c r="A102" s="41"/>
      <c r="B102" s="32"/>
      <c r="C102" s="32"/>
      <c r="D102" s="42"/>
      <c r="E102" s="47"/>
      <c r="F102" s="43"/>
      <c r="G102" s="49"/>
      <c r="H102" s="45"/>
      <c r="I102" s="46" t="s">
        <v>47</v>
      </c>
      <c r="J102" s="46">
        <f t="shared" si="10"/>
        <v>0</v>
      </c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</row>
    <row r="103" s="91" customFormat="1" ht="18.95" customHeight="1" spans="1:45">
      <c r="A103" s="33">
        <v>50</v>
      </c>
      <c r="B103" s="32" t="s">
        <v>1269</v>
      </c>
      <c r="C103" s="32" t="s">
        <v>1362</v>
      </c>
      <c r="D103" s="35" t="s">
        <v>1363</v>
      </c>
      <c r="E103" s="47" t="s">
        <v>53</v>
      </c>
      <c r="F103" s="37">
        <v>415</v>
      </c>
      <c r="G103" s="48" t="s">
        <v>45</v>
      </c>
      <c r="H103" s="39">
        <f t="shared" ref="H103:H107" si="18">F103+J103-J104</f>
        <v>415</v>
      </c>
      <c r="I103" s="40" t="s">
        <v>46</v>
      </c>
      <c r="J103" s="40">
        <f t="shared" si="10"/>
        <v>0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3"/>
      <c r="AR103" s="3"/>
      <c r="AS103" s="3"/>
    </row>
    <row r="104" s="4" customFormat="1" ht="18.95" customHeight="1" spans="1:42">
      <c r="A104" s="41"/>
      <c r="B104" s="32"/>
      <c r="C104" s="32"/>
      <c r="D104" s="42"/>
      <c r="E104" s="47"/>
      <c r="F104" s="43"/>
      <c r="G104" s="49"/>
      <c r="H104" s="45"/>
      <c r="I104" s="46" t="s">
        <v>47</v>
      </c>
      <c r="J104" s="46">
        <f t="shared" si="10"/>
        <v>0</v>
      </c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</row>
    <row r="105" s="91" customFormat="1" ht="18.95" customHeight="1" spans="1:45">
      <c r="A105" s="33">
        <v>51</v>
      </c>
      <c r="B105" s="32" t="s">
        <v>1269</v>
      </c>
      <c r="C105" s="32" t="s">
        <v>1364</v>
      </c>
      <c r="D105" s="35" t="s">
        <v>1365</v>
      </c>
      <c r="E105" s="47" t="s">
        <v>44</v>
      </c>
      <c r="F105" s="37">
        <v>1465</v>
      </c>
      <c r="G105" s="48" t="s">
        <v>45</v>
      </c>
      <c r="H105" s="39">
        <f t="shared" si="18"/>
        <v>1465</v>
      </c>
      <c r="I105" s="40" t="s">
        <v>46</v>
      </c>
      <c r="J105" s="40">
        <f t="shared" si="10"/>
        <v>0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3"/>
      <c r="AR105" s="3"/>
      <c r="AS105" s="3"/>
    </row>
    <row r="106" s="4" customFormat="1" ht="18.95" customHeight="1" spans="1:42">
      <c r="A106" s="41"/>
      <c r="B106" s="32"/>
      <c r="C106" s="32"/>
      <c r="D106" s="42"/>
      <c r="E106" s="47"/>
      <c r="F106" s="43"/>
      <c r="G106" s="49"/>
      <c r="H106" s="45"/>
      <c r="I106" s="46" t="s">
        <v>47</v>
      </c>
      <c r="J106" s="46">
        <f t="shared" si="10"/>
        <v>0</v>
      </c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</row>
    <row r="107" s="91" customFormat="1" ht="18.95" customHeight="1" spans="1:45">
      <c r="A107" s="33">
        <v>52</v>
      </c>
      <c r="B107" s="32" t="s">
        <v>1269</v>
      </c>
      <c r="C107" s="32" t="s">
        <v>1366</v>
      </c>
      <c r="D107" s="35" t="s">
        <v>1367</v>
      </c>
      <c r="E107" s="47" t="s">
        <v>1368</v>
      </c>
      <c r="F107" s="37">
        <v>15</v>
      </c>
      <c r="G107" s="48" t="s">
        <v>45</v>
      </c>
      <c r="H107" s="39">
        <f t="shared" si="18"/>
        <v>15</v>
      </c>
      <c r="I107" s="40" t="s">
        <v>46</v>
      </c>
      <c r="J107" s="40">
        <f t="shared" si="10"/>
        <v>0</v>
      </c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3"/>
      <c r="AR107" s="3"/>
      <c r="AS107" s="3"/>
    </row>
    <row r="108" s="4" customFormat="1" ht="18.95" customHeight="1" spans="1:42">
      <c r="A108" s="41"/>
      <c r="B108" s="32"/>
      <c r="C108" s="32"/>
      <c r="D108" s="42"/>
      <c r="E108" s="47"/>
      <c r="F108" s="43"/>
      <c r="G108" s="49"/>
      <c r="H108" s="45"/>
      <c r="I108" s="46" t="s">
        <v>47</v>
      </c>
      <c r="J108" s="46">
        <f t="shared" si="10"/>
        <v>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</row>
    <row r="109" s="91" customFormat="1" ht="18.95" customHeight="1" spans="1:45">
      <c r="A109" s="33">
        <v>53</v>
      </c>
      <c r="B109" s="32" t="s">
        <v>1269</v>
      </c>
      <c r="C109" s="32" t="s">
        <v>1369</v>
      </c>
      <c r="D109" s="35" t="s">
        <v>1370</v>
      </c>
      <c r="E109" s="47" t="s">
        <v>1368</v>
      </c>
      <c r="F109" s="37">
        <v>330</v>
      </c>
      <c r="G109" s="48" t="s">
        <v>45</v>
      </c>
      <c r="H109" s="39">
        <f t="shared" ref="H109:H113" si="19">F109+J109-J110</f>
        <v>330</v>
      </c>
      <c r="I109" s="40" t="s">
        <v>46</v>
      </c>
      <c r="J109" s="40">
        <f t="shared" si="10"/>
        <v>0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3"/>
      <c r="AR109" s="3"/>
      <c r="AS109" s="3"/>
    </row>
    <row r="110" s="4" customFormat="1" ht="18.95" customHeight="1" spans="1:42">
      <c r="A110" s="41"/>
      <c r="B110" s="32"/>
      <c r="C110" s="32"/>
      <c r="D110" s="42"/>
      <c r="E110" s="47"/>
      <c r="F110" s="43"/>
      <c r="G110" s="49"/>
      <c r="H110" s="45"/>
      <c r="I110" s="46" t="s">
        <v>47</v>
      </c>
      <c r="J110" s="46">
        <f t="shared" si="10"/>
        <v>0</v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</row>
    <row r="111" s="91" customFormat="1" ht="18.95" customHeight="1" spans="1:45">
      <c r="A111" s="33">
        <v>54</v>
      </c>
      <c r="B111" s="32" t="s">
        <v>1269</v>
      </c>
      <c r="C111" s="32" t="s">
        <v>1371</v>
      </c>
      <c r="D111" s="35" t="s">
        <v>1372</v>
      </c>
      <c r="E111" s="47" t="s">
        <v>1368</v>
      </c>
      <c r="F111" s="37">
        <v>945</v>
      </c>
      <c r="G111" s="48" t="s">
        <v>45</v>
      </c>
      <c r="H111" s="39">
        <f t="shared" si="19"/>
        <v>945</v>
      </c>
      <c r="I111" s="40" t="s">
        <v>46</v>
      </c>
      <c r="J111" s="40">
        <f t="shared" si="10"/>
        <v>0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3"/>
      <c r="AR111" s="3"/>
      <c r="AS111" s="3"/>
    </row>
    <row r="112" s="4" customFormat="1" ht="18.95" customHeight="1" spans="1:42">
      <c r="A112" s="41"/>
      <c r="B112" s="32"/>
      <c r="C112" s="32"/>
      <c r="D112" s="42"/>
      <c r="E112" s="47"/>
      <c r="F112" s="43"/>
      <c r="G112" s="49"/>
      <c r="H112" s="45"/>
      <c r="I112" s="46" t="s">
        <v>47</v>
      </c>
      <c r="J112" s="46">
        <f t="shared" si="10"/>
        <v>0</v>
      </c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</row>
    <row r="113" s="91" customFormat="1" ht="18.95" customHeight="1" spans="1:45">
      <c r="A113" s="33">
        <v>55</v>
      </c>
      <c r="B113" s="32" t="s">
        <v>1269</v>
      </c>
      <c r="C113" s="32" t="s">
        <v>1373</v>
      </c>
      <c r="D113" s="35" t="s">
        <v>1207</v>
      </c>
      <c r="E113" s="47" t="s">
        <v>44</v>
      </c>
      <c r="F113" s="37">
        <v>295</v>
      </c>
      <c r="G113" s="48" t="s">
        <v>45</v>
      </c>
      <c r="H113" s="39">
        <f t="shared" si="19"/>
        <v>295</v>
      </c>
      <c r="I113" s="40" t="s">
        <v>46</v>
      </c>
      <c r="J113" s="40">
        <f t="shared" si="10"/>
        <v>0</v>
      </c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3"/>
      <c r="AR113" s="3"/>
      <c r="AS113" s="3"/>
    </row>
    <row r="114" s="4" customFormat="1" ht="18.95" customHeight="1" spans="1:42">
      <c r="A114" s="41"/>
      <c r="B114" s="32"/>
      <c r="C114" s="32"/>
      <c r="D114" s="42"/>
      <c r="E114" s="47"/>
      <c r="F114" s="43"/>
      <c r="G114" s="49"/>
      <c r="H114" s="45"/>
      <c r="I114" s="46" t="s">
        <v>47</v>
      </c>
      <c r="J114" s="46">
        <f t="shared" si="10"/>
        <v>0</v>
      </c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</row>
    <row r="115" s="91" customFormat="1" ht="18.95" customHeight="1" spans="1:45">
      <c r="A115" s="33">
        <v>56</v>
      </c>
      <c r="B115" s="32" t="s">
        <v>1269</v>
      </c>
      <c r="C115" s="32" t="s">
        <v>1374</v>
      </c>
      <c r="D115" s="35" t="s">
        <v>1375</v>
      </c>
      <c r="E115" s="47" t="s">
        <v>1198</v>
      </c>
      <c r="F115" s="37">
        <v>275</v>
      </c>
      <c r="G115" s="48" t="s">
        <v>45</v>
      </c>
      <c r="H115" s="39">
        <f t="shared" ref="H115:H119" si="20">F115+J115-J116</f>
        <v>275</v>
      </c>
      <c r="I115" s="40" t="s">
        <v>46</v>
      </c>
      <c r="J115" s="40">
        <f t="shared" si="10"/>
        <v>0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3"/>
      <c r="AR115" s="3"/>
      <c r="AS115" s="3"/>
    </row>
    <row r="116" s="4" customFormat="1" ht="18.95" customHeight="1" spans="1:42">
      <c r="A116" s="41"/>
      <c r="B116" s="32"/>
      <c r="C116" s="32"/>
      <c r="D116" s="42"/>
      <c r="E116" s="47"/>
      <c r="F116" s="43"/>
      <c r="G116" s="49"/>
      <c r="H116" s="45"/>
      <c r="I116" s="46" t="s">
        <v>47</v>
      </c>
      <c r="J116" s="46">
        <f t="shared" si="10"/>
        <v>0</v>
      </c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</row>
    <row r="117" s="91" customFormat="1" ht="18.95" customHeight="1" spans="1:45">
      <c r="A117" s="33">
        <v>57</v>
      </c>
      <c r="B117" s="32" t="s">
        <v>1269</v>
      </c>
      <c r="C117" s="32" t="s">
        <v>1376</v>
      </c>
      <c r="D117" s="35" t="s">
        <v>1377</v>
      </c>
      <c r="E117" s="47" t="s">
        <v>1368</v>
      </c>
      <c r="F117" s="37">
        <v>199</v>
      </c>
      <c r="G117" s="48" t="s">
        <v>45</v>
      </c>
      <c r="H117" s="39">
        <f t="shared" si="20"/>
        <v>199</v>
      </c>
      <c r="I117" s="40" t="s">
        <v>46</v>
      </c>
      <c r="J117" s="40">
        <f t="shared" si="10"/>
        <v>0</v>
      </c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3"/>
      <c r="AR117" s="3"/>
      <c r="AS117" s="3"/>
    </row>
    <row r="118" s="4" customFormat="1" ht="18.95" customHeight="1" spans="1:42">
      <c r="A118" s="41"/>
      <c r="B118" s="32"/>
      <c r="C118" s="32"/>
      <c r="D118" s="42"/>
      <c r="E118" s="47"/>
      <c r="F118" s="43"/>
      <c r="G118" s="49"/>
      <c r="H118" s="45"/>
      <c r="I118" s="46" t="s">
        <v>47</v>
      </c>
      <c r="J118" s="46">
        <f t="shared" si="10"/>
        <v>0</v>
      </c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</row>
    <row r="119" s="3" customFormat="1" ht="18.95" customHeight="1" spans="1:42">
      <c r="A119" s="33">
        <v>58</v>
      </c>
      <c r="B119" s="32" t="s">
        <v>1269</v>
      </c>
      <c r="C119" s="32" t="s">
        <v>1378</v>
      </c>
      <c r="D119" s="35" t="s">
        <v>1379</v>
      </c>
      <c r="E119" s="47" t="s">
        <v>1212</v>
      </c>
      <c r="F119" s="37">
        <v>2073</v>
      </c>
      <c r="G119" s="48" t="s">
        <v>45</v>
      </c>
      <c r="H119" s="39">
        <f t="shared" si="20"/>
        <v>2073</v>
      </c>
      <c r="I119" s="40" t="s">
        <v>46</v>
      </c>
      <c r="J119" s="40">
        <f t="shared" ref="J119:J182" si="21">SUM(K119:AP119)</f>
        <v>0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</row>
    <row r="120" s="4" customFormat="1" ht="18.95" customHeight="1" spans="1:42">
      <c r="A120" s="41"/>
      <c r="B120" s="32"/>
      <c r="C120" s="32"/>
      <c r="D120" s="42"/>
      <c r="E120" s="47"/>
      <c r="F120" s="43"/>
      <c r="G120" s="49"/>
      <c r="H120" s="45"/>
      <c r="I120" s="46" t="s">
        <v>47</v>
      </c>
      <c r="J120" s="46">
        <f t="shared" si="21"/>
        <v>0</v>
      </c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</row>
    <row r="121" s="3" customFormat="1" ht="18.95" customHeight="1" spans="1:42">
      <c r="A121" s="33">
        <v>59</v>
      </c>
      <c r="B121" s="32" t="s">
        <v>1269</v>
      </c>
      <c r="C121" s="32" t="s">
        <v>1380</v>
      </c>
      <c r="D121" s="35" t="s">
        <v>1381</v>
      </c>
      <c r="E121" s="47" t="s">
        <v>1382</v>
      </c>
      <c r="F121" s="37">
        <v>10</v>
      </c>
      <c r="G121" s="48" t="s">
        <v>45</v>
      </c>
      <c r="H121" s="39">
        <f t="shared" ref="H121:H125" si="22">F121+J121-J122</f>
        <v>10</v>
      </c>
      <c r="I121" s="40" t="s">
        <v>46</v>
      </c>
      <c r="J121" s="40">
        <f t="shared" si="21"/>
        <v>0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</row>
    <row r="122" s="4" customFormat="1" ht="18.95" customHeight="1" spans="1:42">
      <c r="A122" s="41"/>
      <c r="B122" s="32"/>
      <c r="C122" s="32"/>
      <c r="D122" s="42"/>
      <c r="E122" s="47"/>
      <c r="F122" s="43"/>
      <c r="G122" s="49"/>
      <c r="H122" s="45"/>
      <c r="I122" s="46" t="s">
        <v>47</v>
      </c>
      <c r="J122" s="46">
        <f t="shared" si="21"/>
        <v>0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</row>
    <row r="123" s="3" customFormat="1" ht="18.95" customHeight="1" spans="1:42">
      <c r="A123" s="33">
        <v>60</v>
      </c>
      <c r="B123" s="32" t="s">
        <v>1269</v>
      </c>
      <c r="C123" s="32" t="s">
        <v>1383</v>
      </c>
      <c r="D123" s="35" t="s">
        <v>1384</v>
      </c>
      <c r="E123" s="47" t="s">
        <v>55</v>
      </c>
      <c r="F123" s="37">
        <v>24</v>
      </c>
      <c r="G123" s="48" t="s">
        <v>45</v>
      </c>
      <c r="H123" s="39">
        <f t="shared" si="22"/>
        <v>24</v>
      </c>
      <c r="I123" s="40" t="s">
        <v>46</v>
      </c>
      <c r="J123" s="40">
        <f t="shared" si="21"/>
        <v>0</v>
      </c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</row>
    <row r="124" s="4" customFormat="1" ht="18.95" customHeight="1" spans="1:42">
      <c r="A124" s="41"/>
      <c r="B124" s="32"/>
      <c r="C124" s="32"/>
      <c r="D124" s="42"/>
      <c r="E124" s="47"/>
      <c r="F124" s="43"/>
      <c r="G124" s="49"/>
      <c r="H124" s="45"/>
      <c r="I124" s="46" t="s">
        <v>47</v>
      </c>
      <c r="J124" s="46">
        <f t="shared" si="21"/>
        <v>0</v>
      </c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</row>
    <row r="125" s="3" customFormat="1" ht="18.95" customHeight="1" spans="1:42">
      <c r="A125" s="33">
        <v>61</v>
      </c>
      <c r="B125" s="32" t="s">
        <v>1269</v>
      </c>
      <c r="C125" s="32" t="s">
        <v>1385</v>
      </c>
      <c r="D125" s="35" t="s">
        <v>1386</v>
      </c>
      <c r="E125" s="47" t="s">
        <v>55</v>
      </c>
      <c r="F125" s="37">
        <v>107</v>
      </c>
      <c r="G125" s="48" t="s">
        <v>45</v>
      </c>
      <c r="H125" s="39">
        <f t="shared" si="22"/>
        <v>107</v>
      </c>
      <c r="I125" s="40" t="s">
        <v>46</v>
      </c>
      <c r="J125" s="40">
        <f t="shared" si="21"/>
        <v>0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</row>
    <row r="126" s="4" customFormat="1" ht="18.95" customHeight="1" spans="1:42">
      <c r="A126" s="41"/>
      <c r="B126" s="32"/>
      <c r="C126" s="32"/>
      <c r="D126" s="42"/>
      <c r="E126" s="47"/>
      <c r="F126" s="43"/>
      <c r="G126" s="49"/>
      <c r="H126" s="45"/>
      <c r="I126" s="46" t="s">
        <v>47</v>
      </c>
      <c r="J126" s="46">
        <f t="shared" si="21"/>
        <v>0</v>
      </c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</row>
    <row r="127" s="3" customFormat="1" ht="18.95" customHeight="1" spans="1:42">
      <c r="A127" s="33">
        <v>62</v>
      </c>
      <c r="B127" s="32" t="s">
        <v>1269</v>
      </c>
      <c r="C127" s="32" t="s">
        <v>1387</v>
      </c>
      <c r="D127" s="35" t="s">
        <v>1388</v>
      </c>
      <c r="E127" s="47" t="s">
        <v>55</v>
      </c>
      <c r="F127" s="37">
        <v>33</v>
      </c>
      <c r="G127" s="48" t="s">
        <v>45</v>
      </c>
      <c r="H127" s="39">
        <f t="shared" ref="H127:H131" si="23">F127+J127-J128</f>
        <v>33</v>
      </c>
      <c r="I127" s="40" t="s">
        <v>46</v>
      </c>
      <c r="J127" s="40">
        <f t="shared" si="21"/>
        <v>0</v>
      </c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</row>
    <row r="128" s="4" customFormat="1" ht="18.95" customHeight="1" spans="1:42">
      <c r="A128" s="41"/>
      <c r="B128" s="32"/>
      <c r="C128" s="32"/>
      <c r="D128" s="42"/>
      <c r="E128" s="47"/>
      <c r="F128" s="43"/>
      <c r="G128" s="49"/>
      <c r="H128" s="45"/>
      <c r="I128" s="46" t="s">
        <v>47</v>
      </c>
      <c r="J128" s="46">
        <f t="shared" si="21"/>
        <v>0</v>
      </c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</row>
    <row r="129" s="91" customFormat="1" ht="18.95" customHeight="1" spans="1:45">
      <c r="A129" s="33">
        <v>63</v>
      </c>
      <c r="B129" s="32" t="s">
        <v>1269</v>
      </c>
      <c r="C129" s="32" t="s">
        <v>1389</v>
      </c>
      <c r="D129" s="35" t="s">
        <v>1390</v>
      </c>
      <c r="E129" s="47" t="s">
        <v>55</v>
      </c>
      <c r="F129" s="37">
        <v>815</v>
      </c>
      <c r="G129" s="48" t="s">
        <v>45</v>
      </c>
      <c r="H129" s="39">
        <f t="shared" si="23"/>
        <v>815</v>
      </c>
      <c r="I129" s="40" t="s">
        <v>46</v>
      </c>
      <c r="J129" s="40">
        <f t="shared" si="21"/>
        <v>0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3"/>
      <c r="AR129" s="3"/>
      <c r="AS129" s="3"/>
    </row>
    <row r="130" s="4" customFormat="1" ht="18.95" customHeight="1" spans="1:42">
      <c r="A130" s="41"/>
      <c r="B130" s="32"/>
      <c r="C130" s="32"/>
      <c r="D130" s="42"/>
      <c r="E130" s="47"/>
      <c r="F130" s="43"/>
      <c r="G130" s="49"/>
      <c r="H130" s="45"/>
      <c r="I130" s="46" t="s">
        <v>47</v>
      </c>
      <c r="J130" s="46">
        <f t="shared" si="21"/>
        <v>0</v>
      </c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</row>
    <row r="131" s="91" customFormat="1" ht="18.95" customHeight="1" spans="1:45">
      <c r="A131" s="33">
        <v>64</v>
      </c>
      <c r="B131" s="32" t="s">
        <v>1269</v>
      </c>
      <c r="C131" s="32" t="s">
        <v>1391</v>
      </c>
      <c r="D131" s="35" t="s">
        <v>1392</v>
      </c>
      <c r="E131" s="47" t="s">
        <v>55</v>
      </c>
      <c r="F131" s="37">
        <v>18</v>
      </c>
      <c r="G131" s="48" t="s">
        <v>45</v>
      </c>
      <c r="H131" s="39">
        <f t="shared" si="23"/>
        <v>18</v>
      </c>
      <c r="I131" s="40" t="s">
        <v>46</v>
      </c>
      <c r="J131" s="40">
        <f t="shared" si="21"/>
        <v>0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3"/>
      <c r="AR131" s="3"/>
      <c r="AS131" s="3"/>
    </row>
    <row r="132" s="4" customFormat="1" ht="18.95" customHeight="1" spans="1:42">
      <c r="A132" s="41"/>
      <c r="B132" s="32"/>
      <c r="C132" s="32"/>
      <c r="D132" s="42"/>
      <c r="E132" s="47"/>
      <c r="F132" s="43"/>
      <c r="G132" s="49"/>
      <c r="H132" s="45"/>
      <c r="I132" s="46" t="s">
        <v>47</v>
      </c>
      <c r="J132" s="46">
        <f t="shared" si="21"/>
        <v>0</v>
      </c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</row>
    <row r="133" s="91" customFormat="1" ht="18.95" customHeight="1" spans="1:45">
      <c r="A133" s="33">
        <v>65</v>
      </c>
      <c r="B133" s="32" t="s">
        <v>1269</v>
      </c>
      <c r="C133" s="32" t="s">
        <v>1393</v>
      </c>
      <c r="D133" s="35" t="s">
        <v>1394</v>
      </c>
      <c r="E133" s="47" t="s">
        <v>55</v>
      </c>
      <c r="F133" s="37">
        <v>565</v>
      </c>
      <c r="G133" s="48" t="s">
        <v>45</v>
      </c>
      <c r="H133" s="39">
        <f t="shared" ref="H133:H137" si="24">F133+J133-J134</f>
        <v>565</v>
      </c>
      <c r="I133" s="40" t="s">
        <v>46</v>
      </c>
      <c r="J133" s="40">
        <f t="shared" si="21"/>
        <v>0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3"/>
      <c r="AR133" s="3"/>
      <c r="AS133" s="3"/>
    </row>
    <row r="134" s="4" customFormat="1" ht="18.95" customHeight="1" spans="1:42">
      <c r="A134" s="41"/>
      <c r="B134" s="32"/>
      <c r="C134" s="32"/>
      <c r="D134" s="42"/>
      <c r="E134" s="47"/>
      <c r="F134" s="43"/>
      <c r="G134" s="49"/>
      <c r="H134" s="45"/>
      <c r="I134" s="46" t="s">
        <v>47</v>
      </c>
      <c r="J134" s="46">
        <f t="shared" si="21"/>
        <v>0</v>
      </c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</row>
    <row r="135" s="91" customFormat="1" ht="18.95" customHeight="1" spans="1:45">
      <c r="A135" s="33">
        <v>66</v>
      </c>
      <c r="B135" s="32" t="s">
        <v>1269</v>
      </c>
      <c r="C135" s="32" t="s">
        <v>1395</v>
      </c>
      <c r="D135" s="35" t="s">
        <v>1396</v>
      </c>
      <c r="E135" s="47" t="s">
        <v>55</v>
      </c>
      <c r="F135" s="37">
        <v>47</v>
      </c>
      <c r="G135" s="48" t="s">
        <v>45</v>
      </c>
      <c r="H135" s="39">
        <f t="shared" si="24"/>
        <v>47</v>
      </c>
      <c r="I135" s="40" t="s">
        <v>46</v>
      </c>
      <c r="J135" s="40">
        <f t="shared" si="21"/>
        <v>0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3"/>
      <c r="AR135" s="3"/>
      <c r="AS135" s="3"/>
    </row>
    <row r="136" s="4" customFormat="1" ht="18.95" customHeight="1" spans="1:42">
      <c r="A136" s="41"/>
      <c r="B136" s="32"/>
      <c r="C136" s="32"/>
      <c r="D136" s="42"/>
      <c r="E136" s="47"/>
      <c r="F136" s="43"/>
      <c r="G136" s="49"/>
      <c r="H136" s="45"/>
      <c r="I136" s="46" t="s">
        <v>47</v>
      </c>
      <c r="J136" s="46">
        <f t="shared" si="21"/>
        <v>0</v>
      </c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</row>
    <row r="137" s="91" customFormat="1" ht="18.95" customHeight="1" spans="1:45">
      <c r="A137" s="33">
        <v>67</v>
      </c>
      <c r="B137" s="32" t="s">
        <v>1269</v>
      </c>
      <c r="C137" s="32" t="s">
        <v>1397</v>
      </c>
      <c r="D137" s="35" t="s">
        <v>1398</v>
      </c>
      <c r="E137" s="47" t="s">
        <v>55</v>
      </c>
      <c r="F137" s="37">
        <v>23</v>
      </c>
      <c r="G137" s="48" t="s">
        <v>45</v>
      </c>
      <c r="H137" s="39">
        <f t="shared" si="24"/>
        <v>23</v>
      </c>
      <c r="I137" s="40" t="s">
        <v>46</v>
      </c>
      <c r="J137" s="40">
        <f t="shared" si="21"/>
        <v>0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3"/>
      <c r="AR137" s="3"/>
      <c r="AS137" s="3"/>
    </row>
    <row r="138" s="4" customFormat="1" ht="18.95" customHeight="1" spans="1:42">
      <c r="A138" s="41"/>
      <c r="B138" s="32"/>
      <c r="C138" s="32"/>
      <c r="D138" s="42"/>
      <c r="E138" s="47"/>
      <c r="F138" s="43"/>
      <c r="G138" s="49"/>
      <c r="H138" s="45"/>
      <c r="I138" s="46" t="s">
        <v>47</v>
      </c>
      <c r="J138" s="46">
        <f t="shared" si="21"/>
        <v>0</v>
      </c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</row>
    <row r="139" s="91" customFormat="1" ht="18.95" customHeight="1" spans="1:45">
      <c r="A139" s="33">
        <v>68</v>
      </c>
      <c r="B139" s="32" t="s">
        <v>1269</v>
      </c>
      <c r="C139" s="32" t="s">
        <v>1399</v>
      </c>
      <c r="D139" s="35" t="s">
        <v>1400</v>
      </c>
      <c r="E139" s="47" t="s">
        <v>55</v>
      </c>
      <c r="F139" s="37">
        <v>137</v>
      </c>
      <c r="G139" s="48" t="s">
        <v>45</v>
      </c>
      <c r="H139" s="39">
        <f t="shared" ref="H139:H143" si="25">F139+J139-J140</f>
        <v>137</v>
      </c>
      <c r="I139" s="40" t="s">
        <v>46</v>
      </c>
      <c r="J139" s="40">
        <f t="shared" si="21"/>
        <v>0</v>
      </c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3"/>
      <c r="AR139" s="3"/>
      <c r="AS139" s="3"/>
    </row>
    <row r="140" s="4" customFormat="1" ht="18.95" customHeight="1" spans="1:42">
      <c r="A140" s="41"/>
      <c r="B140" s="32"/>
      <c r="C140" s="32"/>
      <c r="D140" s="42"/>
      <c r="E140" s="47"/>
      <c r="F140" s="43"/>
      <c r="G140" s="49"/>
      <c r="H140" s="45"/>
      <c r="I140" s="46" t="s">
        <v>47</v>
      </c>
      <c r="J140" s="46">
        <f t="shared" si="21"/>
        <v>0</v>
      </c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</row>
    <row r="141" s="91" customFormat="1" ht="18.95" customHeight="1" spans="1:45">
      <c r="A141" s="33">
        <v>69</v>
      </c>
      <c r="B141" s="32" t="s">
        <v>1269</v>
      </c>
      <c r="C141" s="32" t="s">
        <v>1401</v>
      </c>
      <c r="D141" s="35" t="s">
        <v>1402</v>
      </c>
      <c r="E141" s="47" t="s">
        <v>48</v>
      </c>
      <c r="F141" s="37">
        <v>113</v>
      </c>
      <c r="G141" s="48" t="s">
        <v>45</v>
      </c>
      <c r="H141" s="39">
        <f t="shared" si="25"/>
        <v>113</v>
      </c>
      <c r="I141" s="40" t="s">
        <v>46</v>
      </c>
      <c r="J141" s="40">
        <f t="shared" si="21"/>
        <v>0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3"/>
      <c r="AR141" s="3"/>
      <c r="AS141" s="3"/>
    </row>
    <row r="142" s="4" customFormat="1" ht="18.95" customHeight="1" spans="1:42">
      <c r="A142" s="41"/>
      <c r="B142" s="32"/>
      <c r="C142" s="32"/>
      <c r="D142" s="42"/>
      <c r="E142" s="47"/>
      <c r="F142" s="43"/>
      <c r="G142" s="49"/>
      <c r="H142" s="45"/>
      <c r="I142" s="46" t="s">
        <v>47</v>
      </c>
      <c r="J142" s="46">
        <f t="shared" si="21"/>
        <v>0</v>
      </c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</row>
    <row r="143" s="91" customFormat="1" ht="18.95" customHeight="1" spans="1:45">
      <c r="A143" s="33">
        <v>70</v>
      </c>
      <c r="B143" s="32" t="s">
        <v>1269</v>
      </c>
      <c r="C143" s="32" t="s">
        <v>1403</v>
      </c>
      <c r="D143" s="35" t="s">
        <v>1404</v>
      </c>
      <c r="E143" s="47" t="s">
        <v>67</v>
      </c>
      <c r="F143" s="37">
        <v>1167</v>
      </c>
      <c r="G143" s="48" t="s">
        <v>45</v>
      </c>
      <c r="H143" s="39">
        <f t="shared" si="25"/>
        <v>1167</v>
      </c>
      <c r="I143" s="40" t="s">
        <v>46</v>
      </c>
      <c r="J143" s="40">
        <f t="shared" si="21"/>
        <v>0</v>
      </c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3"/>
      <c r="AR143" s="3"/>
      <c r="AS143" s="3"/>
    </row>
    <row r="144" s="4" customFormat="1" ht="18.95" customHeight="1" spans="1:42">
      <c r="A144" s="41"/>
      <c r="B144" s="32"/>
      <c r="C144" s="32"/>
      <c r="D144" s="42"/>
      <c r="E144" s="47"/>
      <c r="F144" s="43"/>
      <c r="G144" s="49"/>
      <c r="H144" s="45"/>
      <c r="I144" s="46" t="s">
        <v>47</v>
      </c>
      <c r="J144" s="46">
        <f t="shared" si="21"/>
        <v>0</v>
      </c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</row>
    <row r="145" s="91" customFormat="1" ht="18.95" customHeight="1" spans="1:45">
      <c r="A145" s="33">
        <v>71</v>
      </c>
      <c r="B145" s="32" t="s">
        <v>1269</v>
      </c>
      <c r="C145" s="32" t="s">
        <v>1405</v>
      </c>
      <c r="D145" s="35" t="s">
        <v>1406</v>
      </c>
      <c r="E145" s="47" t="s">
        <v>44</v>
      </c>
      <c r="F145" s="37">
        <v>256</v>
      </c>
      <c r="G145" s="48" t="s">
        <v>45</v>
      </c>
      <c r="H145" s="39">
        <f t="shared" ref="H145:H149" si="26">F145+J145-J146</f>
        <v>37</v>
      </c>
      <c r="I145" s="40" t="s">
        <v>46</v>
      </c>
      <c r="J145" s="40">
        <f t="shared" si="21"/>
        <v>2790</v>
      </c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>
        <f>1280+1020</f>
        <v>2300</v>
      </c>
      <c r="AG145" s="67">
        <v>490</v>
      </c>
      <c r="AH145" s="67"/>
      <c r="AI145" s="67"/>
      <c r="AJ145" s="67"/>
      <c r="AK145" s="67"/>
      <c r="AL145" s="67"/>
      <c r="AM145" s="67"/>
      <c r="AN145" s="67"/>
      <c r="AO145" s="67"/>
      <c r="AP145" s="67"/>
      <c r="AQ145" s="3"/>
      <c r="AR145" s="3"/>
      <c r="AS145" s="3"/>
    </row>
    <row r="146" s="4" customFormat="1" ht="18.95" customHeight="1" spans="1:42">
      <c r="A146" s="41"/>
      <c r="B146" s="32"/>
      <c r="C146" s="32"/>
      <c r="D146" s="42"/>
      <c r="E146" s="47"/>
      <c r="F146" s="43"/>
      <c r="G146" s="49"/>
      <c r="H146" s="45"/>
      <c r="I146" s="46" t="s">
        <v>47</v>
      </c>
      <c r="J146" s="46">
        <f t="shared" si="21"/>
        <v>3009</v>
      </c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>
        <v>3009</v>
      </c>
      <c r="AH146" s="65"/>
      <c r="AI146" s="65"/>
      <c r="AJ146" s="65"/>
      <c r="AK146" s="65"/>
      <c r="AL146" s="65"/>
      <c r="AM146" s="65"/>
      <c r="AN146" s="65"/>
      <c r="AO146" s="65"/>
      <c r="AP146" s="65"/>
    </row>
    <row r="147" s="3" customFormat="1" ht="18.95" customHeight="1" spans="1:42">
      <c r="A147" s="33">
        <v>72</v>
      </c>
      <c r="B147" s="32" t="s">
        <v>1269</v>
      </c>
      <c r="C147" s="32" t="s">
        <v>1407</v>
      </c>
      <c r="D147" s="35" t="s">
        <v>1408</v>
      </c>
      <c r="E147" s="47" t="s">
        <v>44</v>
      </c>
      <c r="F147" s="37">
        <v>16</v>
      </c>
      <c r="G147" s="48" t="s">
        <v>45</v>
      </c>
      <c r="H147" s="39">
        <f t="shared" si="26"/>
        <v>16</v>
      </c>
      <c r="I147" s="40" t="s">
        <v>46</v>
      </c>
      <c r="J147" s="40">
        <f t="shared" si="21"/>
        <v>0</v>
      </c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</row>
    <row r="148" s="4" customFormat="1" ht="18.95" customHeight="1" spans="1:42">
      <c r="A148" s="41"/>
      <c r="B148" s="32"/>
      <c r="C148" s="32"/>
      <c r="D148" s="42"/>
      <c r="E148" s="47"/>
      <c r="F148" s="43"/>
      <c r="G148" s="49"/>
      <c r="H148" s="45"/>
      <c r="I148" s="46" t="s">
        <v>47</v>
      </c>
      <c r="J148" s="46">
        <f t="shared" si="21"/>
        <v>0</v>
      </c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</row>
    <row r="149" s="3" customFormat="1" ht="18.95" customHeight="1" spans="1:42">
      <c r="A149" s="33">
        <v>73</v>
      </c>
      <c r="B149" s="32" t="s">
        <v>1269</v>
      </c>
      <c r="C149" s="32" t="s">
        <v>1409</v>
      </c>
      <c r="D149" s="35" t="s">
        <v>1410</v>
      </c>
      <c r="E149" s="47" t="s">
        <v>44</v>
      </c>
      <c r="F149" s="37">
        <v>82</v>
      </c>
      <c r="G149" s="48" t="s">
        <v>45</v>
      </c>
      <c r="H149" s="39">
        <f t="shared" si="26"/>
        <v>82</v>
      </c>
      <c r="I149" s="40" t="s">
        <v>46</v>
      </c>
      <c r="J149" s="40">
        <f t="shared" si="21"/>
        <v>0</v>
      </c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</row>
    <row r="150" s="4" customFormat="1" ht="18.95" customHeight="1" spans="1:42">
      <c r="A150" s="41"/>
      <c r="B150" s="32"/>
      <c r="C150" s="32"/>
      <c r="D150" s="42"/>
      <c r="E150" s="47"/>
      <c r="F150" s="43"/>
      <c r="G150" s="49"/>
      <c r="H150" s="45"/>
      <c r="I150" s="46" t="s">
        <v>47</v>
      </c>
      <c r="J150" s="46">
        <f t="shared" si="21"/>
        <v>0</v>
      </c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</row>
    <row r="151" s="3" customFormat="1" ht="18.95" customHeight="1" spans="1:42">
      <c r="A151" s="33">
        <v>74</v>
      </c>
      <c r="B151" s="32" t="s">
        <v>1269</v>
      </c>
      <c r="C151" s="32" t="s">
        <v>1411</v>
      </c>
      <c r="D151" s="35" t="s">
        <v>1412</v>
      </c>
      <c r="E151" s="47" t="s">
        <v>44</v>
      </c>
      <c r="F151" s="37">
        <v>21</v>
      </c>
      <c r="G151" s="48" t="s">
        <v>45</v>
      </c>
      <c r="H151" s="39">
        <f t="shared" ref="H151:H155" si="27">F151+J151-J152</f>
        <v>21</v>
      </c>
      <c r="I151" s="40" t="s">
        <v>46</v>
      </c>
      <c r="J151" s="40">
        <f t="shared" si="21"/>
        <v>0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</row>
    <row r="152" s="4" customFormat="1" ht="18.95" customHeight="1" spans="1:42">
      <c r="A152" s="41"/>
      <c r="B152" s="32"/>
      <c r="C152" s="32"/>
      <c r="D152" s="42"/>
      <c r="E152" s="47"/>
      <c r="F152" s="43"/>
      <c r="G152" s="49"/>
      <c r="H152" s="45"/>
      <c r="I152" s="46" t="s">
        <v>47</v>
      </c>
      <c r="J152" s="46">
        <f t="shared" si="21"/>
        <v>0</v>
      </c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</row>
    <row r="153" s="3" customFormat="1" ht="18.95" customHeight="1" spans="1:42">
      <c r="A153" s="33">
        <v>75</v>
      </c>
      <c r="B153" s="32" t="s">
        <v>1269</v>
      </c>
      <c r="C153" s="32" t="s">
        <v>1413</v>
      </c>
      <c r="D153" s="35" t="s">
        <v>1414</v>
      </c>
      <c r="E153" s="47" t="s">
        <v>66</v>
      </c>
      <c r="F153" s="37">
        <v>20</v>
      </c>
      <c r="G153" s="48" t="s">
        <v>45</v>
      </c>
      <c r="H153" s="39">
        <f t="shared" si="27"/>
        <v>20</v>
      </c>
      <c r="I153" s="40" t="s">
        <v>46</v>
      </c>
      <c r="J153" s="40">
        <f t="shared" si="21"/>
        <v>0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</row>
    <row r="154" s="4" customFormat="1" ht="18.95" customHeight="1" spans="1:42">
      <c r="A154" s="41"/>
      <c r="B154" s="32"/>
      <c r="C154" s="32"/>
      <c r="D154" s="42"/>
      <c r="E154" s="47"/>
      <c r="F154" s="43"/>
      <c r="G154" s="49"/>
      <c r="H154" s="45"/>
      <c r="I154" s="46" t="s">
        <v>47</v>
      </c>
      <c r="J154" s="46">
        <f t="shared" si="21"/>
        <v>0</v>
      </c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</row>
    <row r="155" s="3" customFormat="1" ht="18.95" customHeight="1" spans="1:42">
      <c r="A155" s="33">
        <v>76</v>
      </c>
      <c r="B155" s="32" t="s">
        <v>1269</v>
      </c>
      <c r="C155" s="32" t="s">
        <v>1415</v>
      </c>
      <c r="D155" s="35" t="s">
        <v>1416</v>
      </c>
      <c r="E155" s="47" t="s">
        <v>66</v>
      </c>
      <c r="F155" s="37">
        <v>91</v>
      </c>
      <c r="G155" s="48" t="s">
        <v>45</v>
      </c>
      <c r="H155" s="39">
        <f t="shared" si="27"/>
        <v>91</v>
      </c>
      <c r="I155" s="40" t="s">
        <v>46</v>
      </c>
      <c r="J155" s="40">
        <f t="shared" si="21"/>
        <v>0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</row>
    <row r="156" s="4" customFormat="1" ht="18.95" customHeight="1" spans="1:42">
      <c r="A156" s="41"/>
      <c r="B156" s="32"/>
      <c r="C156" s="32"/>
      <c r="D156" s="42"/>
      <c r="E156" s="47"/>
      <c r="F156" s="43"/>
      <c r="G156" s="49"/>
      <c r="H156" s="45"/>
      <c r="I156" s="46" t="s">
        <v>47</v>
      </c>
      <c r="J156" s="46">
        <f t="shared" si="21"/>
        <v>0</v>
      </c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</row>
    <row r="157" s="91" customFormat="1" ht="18.95" customHeight="1" spans="1:45">
      <c r="A157" s="33">
        <v>77</v>
      </c>
      <c r="B157" s="32" t="s">
        <v>1269</v>
      </c>
      <c r="C157" s="32" t="s">
        <v>1417</v>
      </c>
      <c r="D157" s="35" t="s">
        <v>1418</v>
      </c>
      <c r="E157" s="47" t="s">
        <v>44</v>
      </c>
      <c r="F157" s="37">
        <v>83</v>
      </c>
      <c r="G157" s="48" t="s">
        <v>45</v>
      </c>
      <c r="H157" s="39">
        <f t="shared" ref="H157:H161" si="28">F157+J157-J158</f>
        <v>83</v>
      </c>
      <c r="I157" s="40" t="s">
        <v>46</v>
      </c>
      <c r="J157" s="40">
        <f t="shared" si="21"/>
        <v>0</v>
      </c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3"/>
      <c r="AR157" s="3"/>
      <c r="AS157" s="3"/>
    </row>
    <row r="158" s="4" customFormat="1" ht="18.95" customHeight="1" spans="1:42">
      <c r="A158" s="41"/>
      <c r="B158" s="32"/>
      <c r="C158" s="32"/>
      <c r="D158" s="42"/>
      <c r="E158" s="47"/>
      <c r="F158" s="43"/>
      <c r="G158" s="49"/>
      <c r="H158" s="45"/>
      <c r="I158" s="46" t="s">
        <v>47</v>
      </c>
      <c r="J158" s="46">
        <f t="shared" si="21"/>
        <v>0</v>
      </c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</row>
    <row r="159" s="91" customFormat="1" ht="18.95" customHeight="1" spans="1:45">
      <c r="A159" s="33">
        <v>78</v>
      </c>
      <c r="B159" s="32" t="s">
        <v>1269</v>
      </c>
      <c r="C159" s="32" t="s">
        <v>1419</v>
      </c>
      <c r="D159" s="35" t="s">
        <v>1420</v>
      </c>
      <c r="E159" s="47" t="s">
        <v>44</v>
      </c>
      <c r="F159" s="37">
        <v>245</v>
      </c>
      <c r="G159" s="48" t="s">
        <v>45</v>
      </c>
      <c r="H159" s="39">
        <f t="shared" si="28"/>
        <v>245</v>
      </c>
      <c r="I159" s="40" t="s">
        <v>46</v>
      </c>
      <c r="J159" s="40">
        <f t="shared" si="21"/>
        <v>0</v>
      </c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3"/>
      <c r="AR159" s="3"/>
      <c r="AS159" s="3"/>
    </row>
    <row r="160" s="4" customFormat="1" ht="18.95" customHeight="1" spans="1:42">
      <c r="A160" s="41"/>
      <c r="B160" s="32"/>
      <c r="C160" s="32"/>
      <c r="D160" s="42"/>
      <c r="E160" s="47"/>
      <c r="F160" s="43"/>
      <c r="G160" s="49"/>
      <c r="H160" s="45"/>
      <c r="I160" s="46" t="s">
        <v>47</v>
      </c>
      <c r="J160" s="46">
        <f t="shared" si="21"/>
        <v>0</v>
      </c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</row>
    <row r="161" s="91" customFormat="1" ht="18.95" customHeight="1" spans="1:45">
      <c r="A161" s="33">
        <v>79</v>
      </c>
      <c r="B161" s="32" t="s">
        <v>1269</v>
      </c>
      <c r="C161" s="32" t="s">
        <v>1421</v>
      </c>
      <c r="D161" s="35" t="s">
        <v>1422</v>
      </c>
      <c r="E161" s="47" t="s">
        <v>44</v>
      </c>
      <c r="F161" s="37">
        <v>272</v>
      </c>
      <c r="G161" s="48" t="s">
        <v>45</v>
      </c>
      <c r="H161" s="39">
        <f t="shared" si="28"/>
        <v>272</v>
      </c>
      <c r="I161" s="40" t="s">
        <v>46</v>
      </c>
      <c r="J161" s="40">
        <f t="shared" si="21"/>
        <v>0</v>
      </c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3"/>
      <c r="AR161" s="3"/>
      <c r="AS161" s="3"/>
    </row>
    <row r="162" s="4" customFormat="1" ht="18.95" customHeight="1" spans="1:42">
      <c r="A162" s="41"/>
      <c r="B162" s="32"/>
      <c r="C162" s="32"/>
      <c r="D162" s="42"/>
      <c r="E162" s="47"/>
      <c r="F162" s="43"/>
      <c r="G162" s="49"/>
      <c r="H162" s="45"/>
      <c r="I162" s="46" t="s">
        <v>47</v>
      </c>
      <c r="J162" s="46">
        <f t="shared" si="21"/>
        <v>0</v>
      </c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</row>
    <row r="163" s="91" customFormat="1" ht="18.95" customHeight="1" spans="1:45">
      <c r="A163" s="33">
        <v>80</v>
      </c>
      <c r="B163" s="32" t="s">
        <v>1269</v>
      </c>
      <c r="C163" s="32" t="s">
        <v>1423</v>
      </c>
      <c r="D163" s="35" t="s">
        <v>1424</v>
      </c>
      <c r="E163" s="47" t="s">
        <v>44</v>
      </c>
      <c r="F163" s="37">
        <v>64</v>
      </c>
      <c r="G163" s="48" t="s">
        <v>45</v>
      </c>
      <c r="H163" s="39">
        <f t="shared" ref="H163:H167" si="29">F163+J163-J164</f>
        <v>64</v>
      </c>
      <c r="I163" s="40" t="s">
        <v>46</v>
      </c>
      <c r="J163" s="40">
        <f t="shared" si="21"/>
        <v>0</v>
      </c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3"/>
      <c r="AR163" s="3"/>
      <c r="AS163" s="3"/>
    </row>
    <row r="164" s="4" customFormat="1" ht="18.95" customHeight="1" spans="1:42">
      <c r="A164" s="41"/>
      <c r="B164" s="32"/>
      <c r="C164" s="32"/>
      <c r="D164" s="42"/>
      <c r="E164" s="47"/>
      <c r="F164" s="43"/>
      <c r="G164" s="49"/>
      <c r="H164" s="45"/>
      <c r="I164" s="46" t="s">
        <v>47</v>
      </c>
      <c r="J164" s="46">
        <f t="shared" si="21"/>
        <v>0</v>
      </c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</row>
    <row r="165" s="91" customFormat="1" ht="18.95" customHeight="1" spans="1:45">
      <c r="A165" s="33">
        <v>81</v>
      </c>
      <c r="B165" s="32" t="s">
        <v>1269</v>
      </c>
      <c r="C165" s="32" t="s">
        <v>1425</v>
      </c>
      <c r="D165" s="35" t="s">
        <v>1426</v>
      </c>
      <c r="E165" s="47" t="s">
        <v>44</v>
      </c>
      <c r="F165" s="37">
        <v>9</v>
      </c>
      <c r="G165" s="48" t="s">
        <v>45</v>
      </c>
      <c r="H165" s="39">
        <f t="shared" si="29"/>
        <v>9</v>
      </c>
      <c r="I165" s="40" t="s">
        <v>46</v>
      </c>
      <c r="J165" s="40">
        <f t="shared" si="21"/>
        <v>0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3"/>
      <c r="AR165" s="3"/>
      <c r="AS165" s="3"/>
    </row>
    <row r="166" s="4" customFormat="1" ht="18.95" customHeight="1" spans="1:42">
      <c r="A166" s="41"/>
      <c r="B166" s="32"/>
      <c r="C166" s="32"/>
      <c r="D166" s="42"/>
      <c r="E166" s="47"/>
      <c r="F166" s="43"/>
      <c r="G166" s="49"/>
      <c r="H166" s="45"/>
      <c r="I166" s="46" t="s">
        <v>47</v>
      </c>
      <c r="J166" s="46">
        <f t="shared" si="21"/>
        <v>0</v>
      </c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</row>
    <row r="167" s="91" customFormat="1" ht="18.95" customHeight="1" spans="1:45">
      <c r="A167" s="33">
        <v>82</v>
      </c>
      <c r="B167" s="32" t="s">
        <v>1269</v>
      </c>
      <c r="C167" s="32" t="s">
        <v>1427</v>
      </c>
      <c r="D167" s="35" t="s">
        <v>1428</v>
      </c>
      <c r="E167" s="47" t="s">
        <v>44</v>
      </c>
      <c r="F167" s="37">
        <v>16</v>
      </c>
      <c r="G167" s="48" t="s">
        <v>45</v>
      </c>
      <c r="H167" s="39">
        <f t="shared" si="29"/>
        <v>16</v>
      </c>
      <c r="I167" s="40" t="s">
        <v>46</v>
      </c>
      <c r="J167" s="40">
        <f t="shared" si="21"/>
        <v>0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3"/>
      <c r="AR167" s="3"/>
      <c r="AS167" s="3"/>
    </row>
    <row r="168" s="4" customFormat="1" ht="18.95" customHeight="1" spans="1:42">
      <c r="A168" s="41"/>
      <c r="B168" s="32"/>
      <c r="C168" s="32"/>
      <c r="D168" s="42"/>
      <c r="E168" s="47"/>
      <c r="F168" s="43"/>
      <c r="G168" s="49"/>
      <c r="H168" s="45"/>
      <c r="I168" s="46" t="s">
        <v>47</v>
      </c>
      <c r="J168" s="46">
        <f t="shared" si="21"/>
        <v>0</v>
      </c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</row>
    <row r="169" s="91" customFormat="1" ht="18.95" customHeight="1" spans="1:45">
      <c r="A169" s="33">
        <v>83</v>
      </c>
      <c r="B169" s="32" t="s">
        <v>1269</v>
      </c>
      <c r="C169" s="32" t="s">
        <v>1429</v>
      </c>
      <c r="D169" s="35" t="s">
        <v>1430</v>
      </c>
      <c r="E169" s="47" t="s">
        <v>44</v>
      </c>
      <c r="F169" s="37">
        <v>140</v>
      </c>
      <c r="G169" s="48" t="s">
        <v>45</v>
      </c>
      <c r="H169" s="39">
        <f t="shared" ref="H169:H173" si="30">F169+J169-J170</f>
        <v>140</v>
      </c>
      <c r="I169" s="40" t="s">
        <v>46</v>
      </c>
      <c r="J169" s="40">
        <f t="shared" si="21"/>
        <v>0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3"/>
      <c r="AR169" s="3"/>
      <c r="AS169" s="3"/>
    </row>
    <row r="170" s="4" customFormat="1" ht="18.95" customHeight="1" spans="1:42">
      <c r="A170" s="41"/>
      <c r="B170" s="32"/>
      <c r="C170" s="32"/>
      <c r="D170" s="42"/>
      <c r="E170" s="47"/>
      <c r="F170" s="43"/>
      <c r="G170" s="49"/>
      <c r="H170" s="45"/>
      <c r="I170" s="46" t="s">
        <v>47</v>
      </c>
      <c r="J170" s="46">
        <f t="shared" si="21"/>
        <v>0</v>
      </c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</row>
    <row r="171" s="91" customFormat="1" ht="18.95" customHeight="1" spans="1:45">
      <c r="A171" s="33">
        <v>84</v>
      </c>
      <c r="B171" s="32" t="s">
        <v>1269</v>
      </c>
      <c r="C171" s="32" t="s">
        <v>1431</v>
      </c>
      <c r="D171" s="35" t="s">
        <v>1365</v>
      </c>
      <c r="E171" s="47" t="s">
        <v>66</v>
      </c>
      <c r="F171" s="37">
        <v>1080</v>
      </c>
      <c r="G171" s="48" t="s">
        <v>45</v>
      </c>
      <c r="H171" s="39">
        <f t="shared" si="30"/>
        <v>1080</v>
      </c>
      <c r="I171" s="40" t="s">
        <v>46</v>
      </c>
      <c r="J171" s="40">
        <f t="shared" si="21"/>
        <v>0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3"/>
      <c r="AR171" s="3"/>
      <c r="AS171" s="3"/>
    </row>
    <row r="172" s="4" customFormat="1" ht="18.95" customHeight="1" spans="1:42">
      <c r="A172" s="41"/>
      <c r="B172" s="32"/>
      <c r="C172" s="32"/>
      <c r="D172" s="42"/>
      <c r="E172" s="47"/>
      <c r="F172" s="43"/>
      <c r="G172" s="49"/>
      <c r="H172" s="45"/>
      <c r="I172" s="46" t="s">
        <v>47</v>
      </c>
      <c r="J172" s="46">
        <f t="shared" si="21"/>
        <v>0</v>
      </c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</row>
    <row r="173" s="91" customFormat="1" ht="18.95" customHeight="1" spans="1:45">
      <c r="A173" s="33">
        <v>85</v>
      </c>
      <c r="B173" s="32" t="s">
        <v>1269</v>
      </c>
      <c r="C173" s="32" t="s">
        <v>1432</v>
      </c>
      <c r="D173" s="35" t="s">
        <v>1433</v>
      </c>
      <c r="E173" s="47" t="s">
        <v>44</v>
      </c>
      <c r="F173" s="37">
        <v>395</v>
      </c>
      <c r="G173" s="48" t="s">
        <v>45</v>
      </c>
      <c r="H173" s="39">
        <f t="shared" si="30"/>
        <v>395</v>
      </c>
      <c r="I173" s="40" t="s">
        <v>46</v>
      </c>
      <c r="J173" s="40">
        <f t="shared" si="21"/>
        <v>0</v>
      </c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3"/>
      <c r="AR173" s="3"/>
      <c r="AS173" s="3"/>
    </row>
    <row r="174" s="4" customFormat="1" ht="18.95" customHeight="1" spans="1:42">
      <c r="A174" s="41"/>
      <c r="B174" s="32"/>
      <c r="C174" s="32"/>
      <c r="D174" s="42"/>
      <c r="E174" s="47"/>
      <c r="F174" s="43"/>
      <c r="G174" s="49"/>
      <c r="H174" s="45"/>
      <c r="I174" s="46" t="s">
        <v>47</v>
      </c>
      <c r="J174" s="46">
        <f t="shared" si="21"/>
        <v>0</v>
      </c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</row>
    <row r="175" s="91" customFormat="1" ht="18.95" customHeight="1" spans="1:45">
      <c r="A175" s="33">
        <v>86</v>
      </c>
      <c r="B175" s="32" t="s">
        <v>1269</v>
      </c>
      <c r="C175" s="32" t="s">
        <v>1434</v>
      </c>
      <c r="D175" s="35" t="s">
        <v>1435</v>
      </c>
      <c r="E175" s="47" t="s">
        <v>66</v>
      </c>
      <c r="F175" s="37">
        <v>50</v>
      </c>
      <c r="G175" s="48" t="s">
        <v>45</v>
      </c>
      <c r="H175" s="39">
        <f t="shared" ref="H175:H179" si="31">F175+J175-J176</f>
        <v>50</v>
      </c>
      <c r="I175" s="40" t="s">
        <v>46</v>
      </c>
      <c r="J175" s="40">
        <f t="shared" si="21"/>
        <v>0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3"/>
      <c r="AR175" s="3"/>
      <c r="AS175" s="3"/>
    </row>
    <row r="176" s="4" customFormat="1" ht="18.95" customHeight="1" spans="1:42">
      <c r="A176" s="41"/>
      <c r="B176" s="32"/>
      <c r="C176" s="32"/>
      <c r="D176" s="42"/>
      <c r="E176" s="47"/>
      <c r="F176" s="43"/>
      <c r="G176" s="49"/>
      <c r="H176" s="45"/>
      <c r="I176" s="46" t="s">
        <v>47</v>
      </c>
      <c r="J176" s="46">
        <f t="shared" si="21"/>
        <v>0</v>
      </c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</row>
    <row r="177" s="91" customFormat="1" ht="18.95" customHeight="1" spans="1:45">
      <c r="A177" s="33">
        <v>87</v>
      </c>
      <c r="B177" s="32" t="s">
        <v>1269</v>
      </c>
      <c r="C177" s="32" t="s">
        <v>1436</v>
      </c>
      <c r="D177" s="35" t="s">
        <v>1437</v>
      </c>
      <c r="E177" s="47" t="s">
        <v>44</v>
      </c>
      <c r="F177" s="37">
        <v>93</v>
      </c>
      <c r="G177" s="48" t="s">
        <v>45</v>
      </c>
      <c r="H177" s="39">
        <f t="shared" si="31"/>
        <v>93</v>
      </c>
      <c r="I177" s="40" t="s">
        <v>46</v>
      </c>
      <c r="J177" s="40">
        <f t="shared" si="21"/>
        <v>0</v>
      </c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3"/>
      <c r="AR177" s="3"/>
      <c r="AS177" s="3"/>
    </row>
    <row r="178" s="4" customFormat="1" ht="18.95" customHeight="1" spans="1:42">
      <c r="A178" s="41"/>
      <c r="B178" s="32"/>
      <c r="C178" s="32"/>
      <c r="D178" s="42"/>
      <c r="E178" s="47"/>
      <c r="F178" s="43"/>
      <c r="G178" s="49"/>
      <c r="H178" s="45"/>
      <c r="I178" s="46" t="s">
        <v>47</v>
      </c>
      <c r="J178" s="46">
        <f t="shared" si="21"/>
        <v>0</v>
      </c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</row>
    <row r="179" s="3" customFormat="1" ht="18.95" customHeight="1" spans="1:42">
      <c r="A179" s="33">
        <v>88</v>
      </c>
      <c r="B179" s="32" t="s">
        <v>1269</v>
      </c>
      <c r="C179" s="32" t="s">
        <v>1438</v>
      </c>
      <c r="D179" s="35" t="s">
        <v>1439</v>
      </c>
      <c r="E179" s="47" t="s">
        <v>67</v>
      </c>
      <c r="F179" s="37">
        <v>565</v>
      </c>
      <c r="G179" s="48" t="s">
        <v>45</v>
      </c>
      <c r="H179" s="39">
        <f t="shared" si="31"/>
        <v>565</v>
      </c>
      <c r="I179" s="40" t="s">
        <v>46</v>
      </c>
      <c r="J179" s="40">
        <f t="shared" si="21"/>
        <v>0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</row>
    <row r="180" s="4" customFormat="1" ht="18.95" customHeight="1" spans="1:42">
      <c r="A180" s="41"/>
      <c r="B180" s="32"/>
      <c r="C180" s="32"/>
      <c r="D180" s="42"/>
      <c r="E180" s="47"/>
      <c r="F180" s="43"/>
      <c r="G180" s="49"/>
      <c r="H180" s="45"/>
      <c r="I180" s="46" t="s">
        <v>47</v>
      </c>
      <c r="J180" s="46">
        <f t="shared" si="21"/>
        <v>0</v>
      </c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</row>
    <row r="181" s="3" customFormat="1" ht="18.95" customHeight="1" spans="1:42">
      <c r="A181" s="33">
        <v>89</v>
      </c>
      <c r="B181" s="32" t="s">
        <v>1269</v>
      </c>
      <c r="C181" s="32" t="s">
        <v>1440</v>
      </c>
      <c r="D181" s="35" t="s">
        <v>1441</v>
      </c>
      <c r="E181" s="47" t="s">
        <v>44</v>
      </c>
      <c r="F181" s="37">
        <v>24</v>
      </c>
      <c r="G181" s="48" t="s">
        <v>45</v>
      </c>
      <c r="H181" s="39">
        <f t="shared" ref="H181:H185" si="32">F181+J181-J182</f>
        <v>24</v>
      </c>
      <c r="I181" s="40" t="s">
        <v>46</v>
      </c>
      <c r="J181" s="40">
        <f t="shared" si="21"/>
        <v>0</v>
      </c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</row>
    <row r="182" s="4" customFormat="1" ht="18.95" customHeight="1" spans="1:42">
      <c r="A182" s="41"/>
      <c r="B182" s="32"/>
      <c r="C182" s="32"/>
      <c r="D182" s="42"/>
      <c r="E182" s="47"/>
      <c r="F182" s="43"/>
      <c r="G182" s="49"/>
      <c r="H182" s="45"/>
      <c r="I182" s="46" t="s">
        <v>47</v>
      </c>
      <c r="J182" s="46">
        <f t="shared" si="21"/>
        <v>0</v>
      </c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</row>
    <row r="183" s="3" customFormat="1" ht="18.95" customHeight="1" spans="1:42">
      <c r="A183" s="33">
        <v>90</v>
      </c>
      <c r="B183" s="32" t="s">
        <v>1269</v>
      </c>
      <c r="C183" s="32" t="s">
        <v>1442</v>
      </c>
      <c r="D183" s="35" t="s">
        <v>1443</v>
      </c>
      <c r="E183" s="47" t="s">
        <v>44</v>
      </c>
      <c r="F183" s="37">
        <v>8</v>
      </c>
      <c r="G183" s="48" t="s">
        <v>45</v>
      </c>
      <c r="H183" s="39">
        <f t="shared" si="32"/>
        <v>8</v>
      </c>
      <c r="I183" s="40" t="s">
        <v>46</v>
      </c>
      <c r="J183" s="40">
        <f t="shared" ref="J183:J246" si="33">SUM(K183:AP183)</f>
        <v>0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</row>
    <row r="184" s="4" customFormat="1" ht="18.95" customHeight="1" spans="1:42">
      <c r="A184" s="41"/>
      <c r="B184" s="32"/>
      <c r="C184" s="32"/>
      <c r="D184" s="42"/>
      <c r="E184" s="47"/>
      <c r="F184" s="43"/>
      <c r="G184" s="49"/>
      <c r="H184" s="45"/>
      <c r="I184" s="46" t="s">
        <v>47</v>
      </c>
      <c r="J184" s="46">
        <f t="shared" si="33"/>
        <v>0</v>
      </c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</row>
    <row r="185" s="3" customFormat="1" ht="18.95" customHeight="1" spans="1:42">
      <c r="A185" s="33">
        <v>91</v>
      </c>
      <c r="B185" s="32" t="s">
        <v>1269</v>
      </c>
      <c r="C185" s="32" t="s">
        <v>1444</v>
      </c>
      <c r="D185" s="35" t="s">
        <v>1445</v>
      </c>
      <c r="E185" s="47" t="s">
        <v>44</v>
      </c>
      <c r="F185" s="37">
        <v>50</v>
      </c>
      <c r="G185" s="48" t="s">
        <v>45</v>
      </c>
      <c r="H185" s="39">
        <f t="shared" si="32"/>
        <v>50</v>
      </c>
      <c r="I185" s="40" t="s">
        <v>46</v>
      </c>
      <c r="J185" s="40">
        <f t="shared" si="33"/>
        <v>0</v>
      </c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</row>
    <row r="186" s="4" customFormat="1" ht="18.95" customHeight="1" spans="1:42">
      <c r="A186" s="41"/>
      <c r="B186" s="32"/>
      <c r="C186" s="32"/>
      <c r="D186" s="42"/>
      <c r="E186" s="47"/>
      <c r="F186" s="43"/>
      <c r="G186" s="49"/>
      <c r="H186" s="45"/>
      <c r="I186" s="46" t="s">
        <v>47</v>
      </c>
      <c r="J186" s="46">
        <f t="shared" si="33"/>
        <v>0</v>
      </c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</row>
    <row r="187" s="3" customFormat="1" ht="18.95" customHeight="1" spans="1:42">
      <c r="A187" s="33">
        <v>92</v>
      </c>
      <c r="B187" s="32" t="s">
        <v>1269</v>
      </c>
      <c r="C187" s="32" t="s">
        <v>1446</v>
      </c>
      <c r="D187" s="35" t="s">
        <v>1447</v>
      </c>
      <c r="E187" s="47" t="s">
        <v>44</v>
      </c>
      <c r="F187" s="37">
        <v>9</v>
      </c>
      <c r="G187" s="48" t="s">
        <v>45</v>
      </c>
      <c r="H187" s="39">
        <f t="shared" ref="H187:H191" si="34">F187+J187-J188</f>
        <v>9</v>
      </c>
      <c r="I187" s="40" t="s">
        <v>46</v>
      </c>
      <c r="J187" s="40">
        <f t="shared" si="33"/>
        <v>0</v>
      </c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</row>
    <row r="188" s="4" customFormat="1" ht="18.95" customHeight="1" spans="1:42">
      <c r="A188" s="41"/>
      <c r="B188" s="32"/>
      <c r="C188" s="32"/>
      <c r="D188" s="42"/>
      <c r="E188" s="47"/>
      <c r="F188" s="43"/>
      <c r="G188" s="49"/>
      <c r="H188" s="45"/>
      <c r="I188" s="46" t="s">
        <v>47</v>
      </c>
      <c r="J188" s="46">
        <f t="shared" si="33"/>
        <v>0</v>
      </c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</row>
    <row r="189" s="91" customFormat="1" ht="18.95" customHeight="1" spans="1:45">
      <c r="A189" s="33">
        <v>93</v>
      </c>
      <c r="B189" s="32" t="s">
        <v>1269</v>
      </c>
      <c r="C189" s="32" t="s">
        <v>1448</v>
      </c>
      <c r="D189" s="35" t="s">
        <v>1449</v>
      </c>
      <c r="E189" s="47" t="s">
        <v>44</v>
      </c>
      <c r="F189" s="37">
        <v>285</v>
      </c>
      <c r="G189" s="48" t="s">
        <v>45</v>
      </c>
      <c r="H189" s="39">
        <f t="shared" si="34"/>
        <v>285</v>
      </c>
      <c r="I189" s="40" t="s">
        <v>46</v>
      </c>
      <c r="J189" s="40">
        <f t="shared" si="33"/>
        <v>0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3"/>
      <c r="AR189" s="3"/>
      <c r="AS189" s="3"/>
    </row>
    <row r="190" s="4" customFormat="1" ht="18.95" customHeight="1" spans="1:42">
      <c r="A190" s="41"/>
      <c r="B190" s="32"/>
      <c r="C190" s="32"/>
      <c r="D190" s="42"/>
      <c r="E190" s="47"/>
      <c r="F190" s="43"/>
      <c r="G190" s="49"/>
      <c r="H190" s="45"/>
      <c r="I190" s="46" t="s">
        <v>47</v>
      </c>
      <c r="J190" s="46">
        <f t="shared" si="33"/>
        <v>0</v>
      </c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</row>
    <row r="191" s="91" customFormat="1" ht="18.95" customHeight="1" spans="1:45">
      <c r="A191" s="33">
        <v>94</v>
      </c>
      <c r="B191" s="32" t="s">
        <v>1269</v>
      </c>
      <c r="C191" s="32" t="s">
        <v>1450</v>
      </c>
      <c r="D191" s="35" t="s">
        <v>1451</v>
      </c>
      <c r="E191" s="47" t="s">
        <v>1452</v>
      </c>
      <c r="F191" s="37">
        <v>330</v>
      </c>
      <c r="G191" s="48" t="s">
        <v>45</v>
      </c>
      <c r="H191" s="39">
        <f t="shared" si="34"/>
        <v>330</v>
      </c>
      <c r="I191" s="40" t="s">
        <v>46</v>
      </c>
      <c r="J191" s="40">
        <f t="shared" si="33"/>
        <v>0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3"/>
      <c r="AR191" s="3"/>
      <c r="AS191" s="3"/>
    </row>
    <row r="192" s="4" customFormat="1" ht="18.95" customHeight="1" spans="1:42">
      <c r="A192" s="41"/>
      <c r="B192" s="32"/>
      <c r="C192" s="32"/>
      <c r="D192" s="42"/>
      <c r="E192" s="47"/>
      <c r="F192" s="43"/>
      <c r="G192" s="49"/>
      <c r="H192" s="45"/>
      <c r="I192" s="46" t="s">
        <v>47</v>
      </c>
      <c r="J192" s="46">
        <f t="shared" si="33"/>
        <v>0</v>
      </c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</row>
    <row r="193" s="91" customFormat="1" ht="18.95" customHeight="1" spans="1:45">
      <c r="A193" s="33">
        <v>95</v>
      </c>
      <c r="B193" s="32" t="s">
        <v>1269</v>
      </c>
      <c r="C193" s="32" t="s">
        <v>1453</v>
      </c>
      <c r="D193" s="35" t="s">
        <v>1454</v>
      </c>
      <c r="E193" s="47" t="s">
        <v>53</v>
      </c>
      <c r="F193" s="37">
        <v>9</v>
      </c>
      <c r="G193" s="48" t="s">
        <v>45</v>
      </c>
      <c r="H193" s="39">
        <f t="shared" ref="H193:H197" si="35">F193+J193-J194</f>
        <v>9</v>
      </c>
      <c r="I193" s="40" t="s">
        <v>46</v>
      </c>
      <c r="J193" s="40">
        <f t="shared" si="33"/>
        <v>0</v>
      </c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3"/>
      <c r="AR193" s="3"/>
      <c r="AS193" s="3"/>
    </row>
    <row r="194" s="4" customFormat="1" ht="18.95" customHeight="1" spans="1:42">
      <c r="A194" s="41"/>
      <c r="B194" s="32"/>
      <c r="C194" s="32"/>
      <c r="D194" s="42"/>
      <c r="E194" s="47"/>
      <c r="F194" s="43"/>
      <c r="G194" s="49"/>
      <c r="H194" s="45"/>
      <c r="I194" s="46" t="s">
        <v>47</v>
      </c>
      <c r="J194" s="46">
        <f t="shared" si="33"/>
        <v>0</v>
      </c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</row>
    <row r="195" s="91" customFormat="1" ht="18.95" customHeight="1" spans="1:45">
      <c r="A195" s="33">
        <v>96</v>
      </c>
      <c r="B195" s="32" t="s">
        <v>1269</v>
      </c>
      <c r="C195" s="32" t="s">
        <v>1455</v>
      </c>
      <c r="D195" s="35" t="s">
        <v>1456</v>
      </c>
      <c r="E195" s="47" t="s">
        <v>44</v>
      </c>
      <c r="F195" s="37">
        <v>107</v>
      </c>
      <c r="G195" s="48" t="s">
        <v>45</v>
      </c>
      <c r="H195" s="39">
        <f t="shared" si="35"/>
        <v>107</v>
      </c>
      <c r="I195" s="40" t="s">
        <v>46</v>
      </c>
      <c r="J195" s="40">
        <f t="shared" si="33"/>
        <v>0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3"/>
      <c r="AR195" s="3"/>
      <c r="AS195" s="3"/>
    </row>
    <row r="196" s="4" customFormat="1" ht="18.95" customHeight="1" spans="1:42">
      <c r="A196" s="41"/>
      <c r="B196" s="32"/>
      <c r="C196" s="32"/>
      <c r="D196" s="42"/>
      <c r="E196" s="47"/>
      <c r="F196" s="43"/>
      <c r="G196" s="49"/>
      <c r="H196" s="45"/>
      <c r="I196" s="46" t="s">
        <v>47</v>
      </c>
      <c r="J196" s="46">
        <f t="shared" si="33"/>
        <v>0</v>
      </c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</row>
    <row r="197" s="91" customFormat="1" ht="18.95" customHeight="1" spans="1:45">
      <c r="A197" s="33">
        <v>97</v>
      </c>
      <c r="B197" s="32" t="s">
        <v>1269</v>
      </c>
      <c r="C197" s="32" t="s">
        <v>1457</v>
      </c>
      <c r="D197" s="35" t="s">
        <v>1458</v>
      </c>
      <c r="E197" s="47" t="s">
        <v>183</v>
      </c>
      <c r="F197" s="37">
        <v>310</v>
      </c>
      <c r="G197" s="48" t="s">
        <v>45</v>
      </c>
      <c r="H197" s="39">
        <f t="shared" si="35"/>
        <v>310</v>
      </c>
      <c r="I197" s="40" t="s">
        <v>46</v>
      </c>
      <c r="J197" s="40">
        <f t="shared" si="33"/>
        <v>0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3"/>
      <c r="AR197" s="3"/>
      <c r="AS197" s="3"/>
    </row>
    <row r="198" s="4" customFormat="1" ht="18.95" customHeight="1" spans="1:42">
      <c r="A198" s="41"/>
      <c r="B198" s="32"/>
      <c r="C198" s="32"/>
      <c r="D198" s="42"/>
      <c r="E198" s="47"/>
      <c r="F198" s="43"/>
      <c r="G198" s="49"/>
      <c r="H198" s="45"/>
      <c r="I198" s="46" t="s">
        <v>47</v>
      </c>
      <c r="J198" s="46">
        <f t="shared" si="33"/>
        <v>0</v>
      </c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</row>
    <row r="199" s="91" customFormat="1" ht="18.95" customHeight="1" spans="1:45">
      <c r="A199" s="33">
        <v>98</v>
      </c>
      <c r="B199" s="32" t="s">
        <v>1269</v>
      </c>
      <c r="C199" s="32" t="s">
        <v>1459</v>
      </c>
      <c r="D199" s="35" t="s">
        <v>1460</v>
      </c>
      <c r="E199" s="47" t="s">
        <v>44</v>
      </c>
      <c r="F199" s="37">
        <v>35</v>
      </c>
      <c r="G199" s="48" t="s">
        <v>45</v>
      </c>
      <c r="H199" s="39">
        <f t="shared" ref="H199:H203" si="36">F199+J199-J200</f>
        <v>35</v>
      </c>
      <c r="I199" s="40" t="s">
        <v>46</v>
      </c>
      <c r="J199" s="40">
        <f t="shared" si="33"/>
        <v>0</v>
      </c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3"/>
      <c r="AR199" s="3"/>
      <c r="AS199" s="3"/>
    </row>
    <row r="200" s="4" customFormat="1" ht="18.95" customHeight="1" spans="1:42">
      <c r="A200" s="41"/>
      <c r="B200" s="32"/>
      <c r="C200" s="32"/>
      <c r="D200" s="42"/>
      <c r="E200" s="47"/>
      <c r="F200" s="43"/>
      <c r="G200" s="49"/>
      <c r="H200" s="45"/>
      <c r="I200" s="46" t="s">
        <v>47</v>
      </c>
      <c r="J200" s="46">
        <f t="shared" si="33"/>
        <v>0</v>
      </c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</row>
    <row r="201" s="91" customFormat="1" ht="18.95" customHeight="1" spans="1:45">
      <c r="A201" s="33">
        <v>99</v>
      </c>
      <c r="B201" s="32" t="s">
        <v>1269</v>
      </c>
      <c r="C201" s="32" t="s">
        <v>1461</v>
      </c>
      <c r="D201" s="35" t="s">
        <v>1462</v>
      </c>
      <c r="E201" s="47" t="s">
        <v>44</v>
      </c>
      <c r="F201" s="37">
        <v>84</v>
      </c>
      <c r="G201" s="48" t="s">
        <v>45</v>
      </c>
      <c r="H201" s="39">
        <f t="shared" si="36"/>
        <v>84</v>
      </c>
      <c r="I201" s="40" t="s">
        <v>46</v>
      </c>
      <c r="J201" s="40">
        <f t="shared" si="33"/>
        <v>0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3"/>
      <c r="AR201" s="3"/>
      <c r="AS201" s="3"/>
    </row>
    <row r="202" s="4" customFormat="1" ht="18.95" customHeight="1" spans="1:42">
      <c r="A202" s="41"/>
      <c r="B202" s="32"/>
      <c r="C202" s="32"/>
      <c r="D202" s="42"/>
      <c r="E202" s="47"/>
      <c r="F202" s="43"/>
      <c r="G202" s="49"/>
      <c r="H202" s="45"/>
      <c r="I202" s="46" t="s">
        <v>47</v>
      </c>
      <c r="J202" s="46">
        <f t="shared" si="33"/>
        <v>0</v>
      </c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</row>
    <row r="203" s="91" customFormat="1" ht="18.95" customHeight="1" spans="1:45">
      <c r="A203" s="33">
        <v>100</v>
      </c>
      <c r="B203" s="32" t="s">
        <v>1269</v>
      </c>
      <c r="C203" s="32" t="s">
        <v>1463</v>
      </c>
      <c r="D203" s="35" t="s">
        <v>1464</v>
      </c>
      <c r="E203" s="47" t="s">
        <v>44</v>
      </c>
      <c r="F203" s="37">
        <v>49</v>
      </c>
      <c r="G203" s="48" t="s">
        <v>45</v>
      </c>
      <c r="H203" s="39">
        <f t="shared" si="36"/>
        <v>49</v>
      </c>
      <c r="I203" s="40" t="s">
        <v>46</v>
      </c>
      <c r="J203" s="40">
        <f t="shared" si="33"/>
        <v>0</v>
      </c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3"/>
      <c r="AR203" s="3"/>
      <c r="AS203" s="3"/>
    </row>
    <row r="204" s="4" customFormat="1" ht="18.95" customHeight="1" spans="1:42">
      <c r="A204" s="41"/>
      <c r="B204" s="32"/>
      <c r="C204" s="32"/>
      <c r="D204" s="42"/>
      <c r="E204" s="47"/>
      <c r="F204" s="43"/>
      <c r="G204" s="49"/>
      <c r="H204" s="45"/>
      <c r="I204" s="46" t="s">
        <v>47</v>
      </c>
      <c r="J204" s="46">
        <f t="shared" si="33"/>
        <v>0</v>
      </c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</row>
    <row r="205" s="91" customFormat="1" ht="18.95" customHeight="1" spans="1:45">
      <c r="A205" s="33">
        <v>101</v>
      </c>
      <c r="B205" s="32" t="s">
        <v>1269</v>
      </c>
      <c r="C205" s="32" t="s">
        <v>1465</v>
      </c>
      <c r="D205" s="35" t="s">
        <v>1466</v>
      </c>
      <c r="E205" s="47" t="s">
        <v>44</v>
      </c>
      <c r="F205" s="37">
        <v>80</v>
      </c>
      <c r="G205" s="48" t="s">
        <v>45</v>
      </c>
      <c r="H205" s="39">
        <f t="shared" ref="H205:H209" si="37">F205+J205-J206</f>
        <v>80</v>
      </c>
      <c r="I205" s="40" t="s">
        <v>46</v>
      </c>
      <c r="J205" s="40">
        <f t="shared" si="33"/>
        <v>0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3"/>
      <c r="AR205" s="3"/>
      <c r="AS205" s="3"/>
    </row>
    <row r="206" s="4" customFormat="1" ht="18.95" customHeight="1" spans="1:42">
      <c r="A206" s="41"/>
      <c r="B206" s="32"/>
      <c r="C206" s="32"/>
      <c r="D206" s="42"/>
      <c r="E206" s="47"/>
      <c r="F206" s="43"/>
      <c r="G206" s="49"/>
      <c r="H206" s="45"/>
      <c r="I206" s="46" t="s">
        <v>47</v>
      </c>
      <c r="J206" s="46">
        <f t="shared" si="33"/>
        <v>0</v>
      </c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</row>
    <row r="207" s="91" customFormat="1" ht="18.95" customHeight="1" spans="1:45">
      <c r="A207" s="33">
        <v>102</v>
      </c>
      <c r="B207" s="32" t="s">
        <v>1269</v>
      </c>
      <c r="C207" s="32" t="s">
        <v>1467</v>
      </c>
      <c r="D207" s="35" t="s">
        <v>176</v>
      </c>
      <c r="E207" s="47" t="s">
        <v>55</v>
      </c>
      <c r="F207" s="37">
        <v>90</v>
      </c>
      <c r="G207" s="48" t="s">
        <v>45</v>
      </c>
      <c r="H207" s="39">
        <f t="shared" si="37"/>
        <v>90</v>
      </c>
      <c r="I207" s="40" t="s">
        <v>46</v>
      </c>
      <c r="J207" s="40">
        <f t="shared" si="33"/>
        <v>0</v>
      </c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3"/>
      <c r="AR207" s="3"/>
      <c r="AS207" s="3"/>
    </row>
    <row r="208" s="4" customFormat="1" ht="18.95" customHeight="1" spans="1:42">
      <c r="A208" s="41"/>
      <c r="B208" s="32"/>
      <c r="C208" s="32"/>
      <c r="D208" s="42"/>
      <c r="E208" s="47"/>
      <c r="F208" s="43"/>
      <c r="G208" s="49"/>
      <c r="H208" s="45"/>
      <c r="I208" s="46" t="s">
        <v>47</v>
      </c>
      <c r="J208" s="46">
        <f t="shared" si="33"/>
        <v>0</v>
      </c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</row>
    <row r="209" s="3" customFormat="1" ht="18.95" customHeight="1" spans="1:42">
      <c r="A209" s="33">
        <v>103</v>
      </c>
      <c r="B209" s="32" t="s">
        <v>1269</v>
      </c>
      <c r="C209" s="32" t="s">
        <v>1468</v>
      </c>
      <c r="D209" s="35" t="s">
        <v>1469</v>
      </c>
      <c r="E209" s="47" t="s">
        <v>55</v>
      </c>
      <c r="F209" s="37">
        <v>80</v>
      </c>
      <c r="G209" s="48" t="s">
        <v>45</v>
      </c>
      <c r="H209" s="39">
        <f t="shared" si="37"/>
        <v>80</v>
      </c>
      <c r="I209" s="40" t="s">
        <v>46</v>
      </c>
      <c r="J209" s="40">
        <f t="shared" si="33"/>
        <v>0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</row>
    <row r="210" s="4" customFormat="1" ht="18.95" customHeight="1" spans="1:42">
      <c r="A210" s="41"/>
      <c r="B210" s="32"/>
      <c r="C210" s="32"/>
      <c r="D210" s="42"/>
      <c r="E210" s="47"/>
      <c r="F210" s="43"/>
      <c r="G210" s="49"/>
      <c r="H210" s="45"/>
      <c r="I210" s="46" t="s">
        <v>47</v>
      </c>
      <c r="J210" s="46">
        <f t="shared" si="33"/>
        <v>0</v>
      </c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</row>
    <row r="211" s="3" customFormat="1" ht="18.95" customHeight="1" spans="1:42">
      <c r="A211" s="33">
        <v>104</v>
      </c>
      <c r="B211" s="32" t="s">
        <v>1269</v>
      </c>
      <c r="C211" s="32" t="s">
        <v>1470</v>
      </c>
      <c r="D211" s="35" t="s">
        <v>1471</v>
      </c>
      <c r="E211" s="47" t="s">
        <v>55</v>
      </c>
      <c r="F211" s="37">
        <v>1063</v>
      </c>
      <c r="G211" s="48" t="s">
        <v>45</v>
      </c>
      <c r="H211" s="39">
        <f t="shared" ref="H211:H215" si="38">F211+J211-J212</f>
        <v>1063</v>
      </c>
      <c r="I211" s="40" t="s">
        <v>46</v>
      </c>
      <c r="J211" s="40">
        <f t="shared" si="33"/>
        <v>0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</row>
    <row r="212" s="4" customFormat="1" ht="18.95" customHeight="1" spans="1:42">
      <c r="A212" s="41"/>
      <c r="B212" s="32"/>
      <c r="C212" s="32"/>
      <c r="D212" s="42"/>
      <c r="E212" s="47"/>
      <c r="F212" s="43"/>
      <c r="G212" s="49"/>
      <c r="H212" s="45"/>
      <c r="I212" s="46" t="s">
        <v>47</v>
      </c>
      <c r="J212" s="46">
        <f t="shared" si="33"/>
        <v>0</v>
      </c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</row>
    <row r="213" s="3" customFormat="1" ht="18.95" customHeight="1" spans="1:42">
      <c r="A213" s="33">
        <v>105</v>
      </c>
      <c r="B213" s="32" t="s">
        <v>1269</v>
      </c>
      <c r="C213" s="32" t="s">
        <v>1472</v>
      </c>
      <c r="D213" s="35" t="s">
        <v>1473</v>
      </c>
      <c r="E213" s="47" t="s">
        <v>44</v>
      </c>
      <c r="F213" s="37">
        <v>154</v>
      </c>
      <c r="G213" s="48" t="s">
        <v>45</v>
      </c>
      <c r="H213" s="39">
        <f t="shared" si="38"/>
        <v>154</v>
      </c>
      <c r="I213" s="40" t="s">
        <v>46</v>
      </c>
      <c r="J213" s="40">
        <f t="shared" si="33"/>
        <v>0</v>
      </c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</row>
    <row r="214" s="4" customFormat="1" ht="18.95" customHeight="1" spans="1:42">
      <c r="A214" s="41"/>
      <c r="B214" s="32"/>
      <c r="C214" s="32"/>
      <c r="D214" s="42"/>
      <c r="E214" s="47"/>
      <c r="F214" s="43"/>
      <c r="G214" s="49"/>
      <c r="H214" s="45"/>
      <c r="I214" s="46" t="s">
        <v>47</v>
      </c>
      <c r="J214" s="46">
        <f t="shared" si="33"/>
        <v>0</v>
      </c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</row>
    <row r="215" s="3" customFormat="1" ht="18.95" customHeight="1" spans="1:42">
      <c r="A215" s="33">
        <v>106</v>
      </c>
      <c r="B215" s="32" t="s">
        <v>1269</v>
      </c>
      <c r="C215" s="32" t="s">
        <v>1474</v>
      </c>
      <c r="D215" s="35" t="s">
        <v>1475</v>
      </c>
      <c r="E215" s="47" t="s">
        <v>44</v>
      </c>
      <c r="F215" s="37">
        <v>615</v>
      </c>
      <c r="G215" s="48" t="s">
        <v>45</v>
      </c>
      <c r="H215" s="39">
        <f t="shared" si="38"/>
        <v>615</v>
      </c>
      <c r="I215" s="40" t="s">
        <v>46</v>
      </c>
      <c r="J215" s="40">
        <f t="shared" si="33"/>
        <v>0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</row>
    <row r="216" s="4" customFormat="1" ht="18.95" customHeight="1" spans="1:42">
      <c r="A216" s="41"/>
      <c r="B216" s="32"/>
      <c r="C216" s="32"/>
      <c r="D216" s="42"/>
      <c r="E216" s="47"/>
      <c r="F216" s="43"/>
      <c r="G216" s="49"/>
      <c r="H216" s="45"/>
      <c r="I216" s="46" t="s">
        <v>47</v>
      </c>
      <c r="J216" s="46">
        <f t="shared" si="33"/>
        <v>0</v>
      </c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</row>
    <row r="217" s="3" customFormat="1" ht="18.95" customHeight="1" spans="1:42">
      <c r="A217" s="33">
        <v>107</v>
      </c>
      <c r="B217" s="32" t="s">
        <v>1269</v>
      </c>
      <c r="C217" s="32" t="s">
        <v>1472</v>
      </c>
      <c r="D217" s="35" t="s">
        <v>1476</v>
      </c>
      <c r="E217" s="47" t="s">
        <v>66</v>
      </c>
      <c r="F217" s="37">
        <v>325</v>
      </c>
      <c r="G217" s="48" t="s">
        <v>45</v>
      </c>
      <c r="H217" s="39">
        <f t="shared" ref="H217:H221" si="39">F217+J217-J218</f>
        <v>325</v>
      </c>
      <c r="I217" s="40" t="s">
        <v>46</v>
      </c>
      <c r="J217" s="40">
        <f t="shared" si="33"/>
        <v>0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</row>
    <row r="218" s="4" customFormat="1" ht="18.95" customHeight="1" spans="1:42">
      <c r="A218" s="41"/>
      <c r="B218" s="32"/>
      <c r="C218" s="32"/>
      <c r="D218" s="42"/>
      <c r="E218" s="47"/>
      <c r="F218" s="43"/>
      <c r="G218" s="49"/>
      <c r="H218" s="45"/>
      <c r="I218" s="46" t="s">
        <v>47</v>
      </c>
      <c r="J218" s="46">
        <f t="shared" si="33"/>
        <v>0</v>
      </c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</row>
    <row r="219" s="91" customFormat="1" ht="18.95" customHeight="1" spans="1:45">
      <c r="A219" s="33">
        <v>108</v>
      </c>
      <c r="B219" s="32" t="s">
        <v>1269</v>
      </c>
      <c r="C219" s="32" t="s">
        <v>1477</v>
      </c>
      <c r="D219" s="35" t="s">
        <v>1478</v>
      </c>
      <c r="E219" s="47" t="s">
        <v>66</v>
      </c>
      <c r="F219" s="37">
        <v>90</v>
      </c>
      <c r="G219" s="48" t="s">
        <v>45</v>
      </c>
      <c r="H219" s="39">
        <f t="shared" si="39"/>
        <v>90</v>
      </c>
      <c r="I219" s="40" t="s">
        <v>46</v>
      </c>
      <c r="J219" s="40">
        <f t="shared" si="33"/>
        <v>0</v>
      </c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3"/>
      <c r="AR219" s="3"/>
      <c r="AS219" s="3"/>
    </row>
    <row r="220" s="4" customFormat="1" ht="18.95" customHeight="1" spans="1:42">
      <c r="A220" s="41"/>
      <c r="B220" s="32"/>
      <c r="C220" s="32"/>
      <c r="D220" s="42"/>
      <c r="E220" s="47"/>
      <c r="F220" s="43"/>
      <c r="G220" s="49"/>
      <c r="H220" s="45"/>
      <c r="I220" s="46" t="s">
        <v>47</v>
      </c>
      <c r="J220" s="46">
        <f t="shared" si="33"/>
        <v>0</v>
      </c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</row>
    <row r="221" s="91" customFormat="1" ht="18.95" customHeight="1" spans="1:45">
      <c r="A221" s="33">
        <v>109</v>
      </c>
      <c r="B221" s="32" t="s">
        <v>1269</v>
      </c>
      <c r="C221" s="32" t="s">
        <v>1479</v>
      </c>
      <c r="D221" s="35" t="s">
        <v>1480</v>
      </c>
      <c r="E221" s="47" t="s">
        <v>53</v>
      </c>
      <c r="F221" s="37">
        <v>105</v>
      </c>
      <c r="G221" s="48" t="s">
        <v>45</v>
      </c>
      <c r="H221" s="39">
        <f t="shared" si="39"/>
        <v>105</v>
      </c>
      <c r="I221" s="40" t="s">
        <v>46</v>
      </c>
      <c r="J221" s="40">
        <f t="shared" si="33"/>
        <v>0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3"/>
      <c r="AR221" s="3"/>
      <c r="AS221" s="3"/>
    </row>
    <row r="222" s="4" customFormat="1" ht="18.95" customHeight="1" spans="1:42">
      <c r="A222" s="41"/>
      <c r="B222" s="32"/>
      <c r="C222" s="32"/>
      <c r="D222" s="42"/>
      <c r="E222" s="47"/>
      <c r="F222" s="43"/>
      <c r="G222" s="49"/>
      <c r="H222" s="45"/>
      <c r="I222" s="46" t="s">
        <v>47</v>
      </c>
      <c r="J222" s="46">
        <f t="shared" si="33"/>
        <v>0</v>
      </c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</row>
    <row r="223" s="91" customFormat="1" ht="18.95" customHeight="1" spans="1:45">
      <c r="A223" s="33">
        <v>110</v>
      </c>
      <c r="B223" s="32" t="s">
        <v>1269</v>
      </c>
      <c r="C223" s="32" t="s">
        <v>1481</v>
      </c>
      <c r="D223" s="35" t="s">
        <v>1482</v>
      </c>
      <c r="E223" s="47" t="s">
        <v>55</v>
      </c>
      <c r="F223" s="37">
        <v>140</v>
      </c>
      <c r="G223" s="48" t="s">
        <v>45</v>
      </c>
      <c r="H223" s="39">
        <f t="shared" ref="H223:H227" si="40">F223+J223-J224</f>
        <v>140</v>
      </c>
      <c r="I223" s="40" t="s">
        <v>46</v>
      </c>
      <c r="J223" s="40">
        <f t="shared" si="33"/>
        <v>0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3"/>
      <c r="AR223" s="3"/>
      <c r="AS223" s="3"/>
    </row>
    <row r="224" s="4" customFormat="1" ht="18.95" customHeight="1" spans="1:42">
      <c r="A224" s="41"/>
      <c r="B224" s="32"/>
      <c r="C224" s="32"/>
      <c r="D224" s="42"/>
      <c r="E224" s="47"/>
      <c r="F224" s="43"/>
      <c r="G224" s="49"/>
      <c r="H224" s="45"/>
      <c r="I224" s="46" t="s">
        <v>47</v>
      </c>
      <c r="J224" s="46">
        <f t="shared" si="33"/>
        <v>0</v>
      </c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</row>
    <row r="225" s="91" customFormat="1" ht="18.95" customHeight="1" spans="1:45">
      <c r="A225" s="33">
        <v>111</v>
      </c>
      <c r="B225" s="32" t="s">
        <v>1269</v>
      </c>
      <c r="C225" s="32" t="s">
        <v>1483</v>
      </c>
      <c r="D225" s="35" t="s">
        <v>1484</v>
      </c>
      <c r="E225" s="47" t="s">
        <v>44</v>
      </c>
      <c r="F225" s="37">
        <v>40</v>
      </c>
      <c r="G225" s="48" t="s">
        <v>45</v>
      </c>
      <c r="H225" s="39">
        <f t="shared" si="40"/>
        <v>40</v>
      </c>
      <c r="I225" s="40" t="s">
        <v>46</v>
      </c>
      <c r="J225" s="40">
        <f t="shared" si="33"/>
        <v>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3"/>
      <c r="AR225" s="3"/>
      <c r="AS225" s="3"/>
    </row>
    <row r="226" s="4" customFormat="1" ht="18.95" customHeight="1" spans="1:42">
      <c r="A226" s="41"/>
      <c r="B226" s="32"/>
      <c r="C226" s="32"/>
      <c r="D226" s="42"/>
      <c r="E226" s="47"/>
      <c r="F226" s="43"/>
      <c r="G226" s="49"/>
      <c r="H226" s="45"/>
      <c r="I226" s="46" t="s">
        <v>47</v>
      </c>
      <c r="J226" s="46">
        <f t="shared" si="33"/>
        <v>0</v>
      </c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</row>
    <row r="227" s="91" customFormat="1" ht="18.95" customHeight="1" spans="1:45">
      <c r="A227" s="33">
        <v>112</v>
      </c>
      <c r="B227" s="32" t="s">
        <v>1269</v>
      </c>
      <c r="C227" s="32" t="s">
        <v>1485</v>
      </c>
      <c r="D227" s="35" t="s">
        <v>1486</v>
      </c>
      <c r="E227" s="47" t="s">
        <v>44</v>
      </c>
      <c r="F227" s="37">
        <v>192</v>
      </c>
      <c r="G227" s="48" t="s">
        <v>45</v>
      </c>
      <c r="H227" s="39">
        <f t="shared" si="40"/>
        <v>192</v>
      </c>
      <c r="I227" s="40" t="s">
        <v>46</v>
      </c>
      <c r="J227" s="40">
        <f t="shared" si="33"/>
        <v>0</v>
      </c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3"/>
      <c r="AR227" s="3"/>
      <c r="AS227" s="3"/>
    </row>
    <row r="228" s="4" customFormat="1" ht="18.95" customHeight="1" spans="1:42">
      <c r="A228" s="41"/>
      <c r="B228" s="32"/>
      <c r="C228" s="32"/>
      <c r="D228" s="42"/>
      <c r="E228" s="47"/>
      <c r="F228" s="43"/>
      <c r="G228" s="49"/>
      <c r="H228" s="45"/>
      <c r="I228" s="46" t="s">
        <v>47</v>
      </c>
      <c r="J228" s="46">
        <f t="shared" si="33"/>
        <v>0</v>
      </c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</row>
    <row r="229" s="91" customFormat="1" ht="18.95" customHeight="1" spans="1:45">
      <c r="A229" s="33">
        <v>113</v>
      </c>
      <c r="B229" s="32" t="s">
        <v>1269</v>
      </c>
      <c r="C229" s="32" t="s">
        <v>1487</v>
      </c>
      <c r="D229" s="35" t="s">
        <v>1488</v>
      </c>
      <c r="E229" s="47" t="s">
        <v>66</v>
      </c>
      <c r="F229" s="37">
        <v>72</v>
      </c>
      <c r="G229" s="48" t="s">
        <v>45</v>
      </c>
      <c r="H229" s="39">
        <f t="shared" ref="H229:H233" si="41">F229+J229-J230</f>
        <v>72</v>
      </c>
      <c r="I229" s="40" t="s">
        <v>46</v>
      </c>
      <c r="J229" s="40">
        <f t="shared" si="33"/>
        <v>0</v>
      </c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3"/>
      <c r="AR229" s="3"/>
      <c r="AS229" s="3"/>
    </row>
    <row r="230" s="4" customFormat="1" ht="18.95" customHeight="1" spans="1:42">
      <c r="A230" s="41"/>
      <c r="B230" s="32"/>
      <c r="C230" s="32"/>
      <c r="D230" s="42"/>
      <c r="E230" s="47"/>
      <c r="F230" s="43"/>
      <c r="G230" s="49"/>
      <c r="H230" s="45"/>
      <c r="I230" s="46" t="s">
        <v>47</v>
      </c>
      <c r="J230" s="46">
        <f t="shared" si="33"/>
        <v>0</v>
      </c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</row>
    <row r="231" s="91" customFormat="1" ht="18.95" customHeight="1" spans="1:45">
      <c r="A231" s="33">
        <v>114</v>
      </c>
      <c r="B231" s="32" t="s">
        <v>1269</v>
      </c>
      <c r="C231" s="32" t="s">
        <v>1489</v>
      </c>
      <c r="D231" s="35" t="s">
        <v>1490</v>
      </c>
      <c r="E231" s="47" t="s">
        <v>1198</v>
      </c>
      <c r="F231" s="37">
        <v>350</v>
      </c>
      <c r="G231" s="48" t="s">
        <v>45</v>
      </c>
      <c r="H231" s="39">
        <f t="shared" si="41"/>
        <v>350</v>
      </c>
      <c r="I231" s="40" t="s">
        <v>46</v>
      </c>
      <c r="J231" s="40">
        <f t="shared" si="33"/>
        <v>0</v>
      </c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3"/>
      <c r="AR231" s="3"/>
      <c r="AS231" s="3"/>
    </row>
    <row r="232" s="4" customFormat="1" ht="18.95" customHeight="1" spans="1:42">
      <c r="A232" s="41"/>
      <c r="B232" s="32"/>
      <c r="C232" s="32"/>
      <c r="D232" s="42"/>
      <c r="E232" s="47"/>
      <c r="F232" s="43"/>
      <c r="G232" s="49"/>
      <c r="H232" s="45"/>
      <c r="I232" s="46" t="s">
        <v>47</v>
      </c>
      <c r="J232" s="46">
        <f t="shared" si="33"/>
        <v>0</v>
      </c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</row>
    <row r="233" s="91" customFormat="1" ht="18.95" customHeight="1" spans="1:45">
      <c r="A233" s="33">
        <v>115</v>
      </c>
      <c r="B233" s="32" t="s">
        <v>1269</v>
      </c>
      <c r="C233" s="32" t="s">
        <v>1491</v>
      </c>
      <c r="D233" s="35" t="s">
        <v>1492</v>
      </c>
      <c r="E233" s="47" t="s">
        <v>1493</v>
      </c>
      <c r="F233" s="37">
        <v>300</v>
      </c>
      <c r="G233" s="48" t="s">
        <v>45</v>
      </c>
      <c r="H233" s="39">
        <f t="shared" si="41"/>
        <v>300</v>
      </c>
      <c r="I233" s="40" t="s">
        <v>46</v>
      </c>
      <c r="J233" s="40">
        <f t="shared" si="33"/>
        <v>0</v>
      </c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3"/>
      <c r="AR233" s="3"/>
      <c r="AS233" s="3"/>
    </row>
    <row r="234" s="4" customFormat="1" ht="18.95" customHeight="1" spans="1:42">
      <c r="A234" s="41"/>
      <c r="B234" s="32"/>
      <c r="C234" s="32"/>
      <c r="D234" s="42"/>
      <c r="E234" s="47"/>
      <c r="F234" s="43"/>
      <c r="G234" s="49"/>
      <c r="H234" s="45"/>
      <c r="I234" s="46" t="s">
        <v>47</v>
      </c>
      <c r="J234" s="46">
        <f t="shared" si="33"/>
        <v>0</v>
      </c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</row>
    <row r="235" s="91" customFormat="1" ht="18.95" customHeight="1" spans="1:45">
      <c r="A235" s="33">
        <v>116</v>
      </c>
      <c r="B235" s="32" t="s">
        <v>1269</v>
      </c>
      <c r="C235" s="32" t="s">
        <v>1494</v>
      </c>
      <c r="D235" s="35" t="s">
        <v>1495</v>
      </c>
      <c r="E235" s="47" t="s">
        <v>44</v>
      </c>
      <c r="F235" s="37">
        <v>120</v>
      </c>
      <c r="G235" s="48" t="s">
        <v>45</v>
      </c>
      <c r="H235" s="39">
        <f t="shared" ref="H235:H239" si="42">F235+J235-J236</f>
        <v>120</v>
      </c>
      <c r="I235" s="40" t="s">
        <v>46</v>
      </c>
      <c r="J235" s="40">
        <f t="shared" si="33"/>
        <v>0</v>
      </c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3"/>
      <c r="AR235" s="3"/>
      <c r="AS235" s="3"/>
    </row>
    <row r="236" s="4" customFormat="1" ht="18.95" customHeight="1" spans="1:42">
      <c r="A236" s="41"/>
      <c r="B236" s="32"/>
      <c r="C236" s="32"/>
      <c r="D236" s="42"/>
      <c r="E236" s="47"/>
      <c r="F236" s="43"/>
      <c r="G236" s="49"/>
      <c r="H236" s="45"/>
      <c r="I236" s="46" t="s">
        <v>47</v>
      </c>
      <c r="J236" s="46">
        <f t="shared" si="33"/>
        <v>0</v>
      </c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</row>
    <row r="237" s="91" customFormat="1" ht="18.95" customHeight="1" spans="1:45">
      <c r="A237" s="33">
        <v>117</v>
      </c>
      <c r="B237" s="32" t="s">
        <v>1269</v>
      </c>
      <c r="C237" s="32" t="s">
        <v>1496</v>
      </c>
      <c r="D237" s="35" t="s">
        <v>1328</v>
      </c>
      <c r="E237" s="47" t="s">
        <v>67</v>
      </c>
      <c r="F237" s="37">
        <v>0</v>
      </c>
      <c r="G237" s="48" t="s">
        <v>45</v>
      </c>
      <c r="H237" s="39">
        <f t="shared" si="42"/>
        <v>0</v>
      </c>
      <c r="I237" s="40" t="s">
        <v>46</v>
      </c>
      <c r="J237" s="40">
        <f t="shared" si="33"/>
        <v>0</v>
      </c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3"/>
      <c r="AR237" s="3"/>
      <c r="AS237" s="3"/>
    </row>
    <row r="238" s="4" customFormat="1" ht="18.95" customHeight="1" spans="1:42">
      <c r="A238" s="41"/>
      <c r="B238" s="32"/>
      <c r="C238" s="32"/>
      <c r="D238" s="42"/>
      <c r="E238" s="47"/>
      <c r="F238" s="43"/>
      <c r="G238" s="49"/>
      <c r="H238" s="45"/>
      <c r="I238" s="46" t="s">
        <v>47</v>
      </c>
      <c r="J238" s="46">
        <f t="shared" si="33"/>
        <v>0</v>
      </c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</row>
    <row r="239" s="3" customFormat="1" ht="18.95" customHeight="1" spans="1:42">
      <c r="A239" s="33">
        <v>118</v>
      </c>
      <c r="B239" s="32" t="s">
        <v>1269</v>
      </c>
      <c r="C239" s="32" t="s">
        <v>1497</v>
      </c>
      <c r="D239" s="35" t="s">
        <v>1498</v>
      </c>
      <c r="E239" s="47" t="s">
        <v>1493</v>
      </c>
      <c r="F239" s="37">
        <v>15</v>
      </c>
      <c r="G239" s="48" t="s">
        <v>45</v>
      </c>
      <c r="H239" s="39">
        <f t="shared" si="42"/>
        <v>15</v>
      </c>
      <c r="I239" s="40" t="s">
        <v>46</v>
      </c>
      <c r="J239" s="40">
        <f t="shared" si="33"/>
        <v>0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</row>
    <row r="240" s="4" customFormat="1" ht="18.95" customHeight="1" spans="1:42">
      <c r="A240" s="41"/>
      <c r="B240" s="32"/>
      <c r="C240" s="32"/>
      <c r="D240" s="42"/>
      <c r="E240" s="47"/>
      <c r="F240" s="43"/>
      <c r="G240" s="49"/>
      <c r="H240" s="45"/>
      <c r="I240" s="46" t="s">
        <v>47</v>
      </c>
      <c r="J240" s="46">
        <f t="shared" si="33"/>
        <v>0</v>
      </c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</row>
    <row r="241" s="3" customFormat="1" ht="18.95" customHeight="1" spans="1:42">
      <c r="A241" s="33">
        <v>119</v>
      </c>
      <c r="B241" s="32" t="s">
        <v>1269</v>
      </c>
      <c r="C241" s="32" t="s">
        <v>1499</v>
      </c>
      <c r="D241" s="35" t="s">
        <v>1500</v>
      </c>
      <c r="E241" s="47" t="s">
        <v>67</v>
      </c>
      <c r="F241" s="37">
        <v>605</v>
      </c>
      <c r="G241" s="48" t="s">
        <v>45</v>
      </c>
      <c r="H241" s="39">
        <f t="shared" ref="H241:H245" si="43">F241+J241-J242</f>
        <v>605</v>
      </c>
      <c r="I241" s="40" t="s">
        <v>46</v>
      </c>
      <c r="J241" s="40">
        <f t="shared" si="33"/>
        <v>0</v>
      </c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</row>
    <row r="242" s="4" customFormat="1" ht="18.95" customHeight="1" spans="1:42">
      <c r="A242" s="41"/>
      <c r="B242" s="32"/>
      <c r="C242" s="32"/>
      <c r="D242" s="42"/>
      <c r="E242" s="47"/>
      <c r="F242" s="43"/>
      <c r="G242" s="49"/>
      <c r="H242" s="45"/>
      <c r="I242" s="46" t="s">
        <v>47</v>
      </c>
      <c r="J242" s="46">
        <f t="shared" si="33"/>
        <v>0</v>
      </c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</row>
    <row r="243" s="3" customFormat="1" ht="18.95" customHeight="1" spans="1:42">
      <c r="A243" s="33">
        <v>120</v>
      </c>
      <c r="B243" s="32" t="s">
        <v>1269</v>
      </c>
      <c r="C243" s="32" t="s">
        <v>1501</v>
      </c>
      <c r="D243" s="35" t="s">
        <v>1502</v>
      </c>
      <c r="E243" s="47" t="s">
        <v>1503</v>
      </c>
      <c r="F243" s="37">
        <v>4300</v>
      </c>
      <c r="G243" s="48" t="s">
        <v>45</v>
      </c>
      <c r="H243" s="39">
        <f t="shared" si="43"/>
        <v>4300</v>
      </c>
      <c r="I243" s="40" t="s">
        <v>46</v>
      </c>
      <c r="J243" s="40">
        <f t="shared" si="33"/>
        <v>0</v>
      </c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</row>
    <row r="244" s="4" customFormat="1" ht="18.95" customHeight="1" spans="1:42">
      <c r="A244" s="41"/>
      <c r="B244" s="32"/>
      <c r="C244" s="32"/>
      <c r="D244" s="42"/>
      <c r="E244" s="47"/>
      <c r="F244" s="43"/>
      <c r="G244" s="49"/>
      <c r="H244" s="45"/>
      <c r="I244" s="46" t="s">
        <v>47</v>
      </c>
      <c r="J244" s="46">
        <f t="shared" si="33"/>
        <v>0</v>
      </c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</row>
    <row r="245" s="3" customFormat="1" ht="18.95" customHeight="1" spans="1:42">
      <c r="A245" s="33">
        <v>121</v>
      </c>
      <c r="B245" s="32" t="s">
        <v>1269</v>
      </c>
      <c r="C245" s="32" t="s">
        <v>1341</v>
      </c>
      <c r="D245" s="35" t="s">
        <v>1504</v>
      </c>
      <c r="E245" s="47" t="s">
        <v>55</v>
      </c>
      <c r="F245" s="37">
        <v>18</v>
      </c>
      <c r="G245" s="48" t="s">
        <v>45</v>
      </c>
      <c r="H245" s="39">
        <f t="shared" si="43"/>
        <v>18</v>
      </c>
      <c r="I245" s="40" t="s">
        <v>46</v>
      </c>
      <c r="J245" s="40">
        <f t="shared" si="33"/>
        <v>0</v>
      </c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</row>
    <row r="246" s="4" customFormat="1" ht="18.95" customHeight="1" spans="1:42">
      <c r="A246" s="41"/>
      <c r="B246" s="32"/>
      <c r="C246" s="32"/>
      <c r="D246" s="42"/>
      <c r="E246" s="47"/>
      <c r="F246" s="43"/>
      <c r="G246" s="49"/>
      <c r="H246" s="45"/>
      <c r="I246" s="46" t="s">
        <v>47</v>
      </c>
      <c r="J246" s="46">
        <f t="shared" si="33"/>
        <v>0</v>
      </c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</row>
    <row r="247" s="3" customFormat="1" ht="18.95" customHeight="1" spans="1:42">
      <c r="A247" s="33">
        <v>122</v>
      </c>
      <c r="B247" s="32" t="s">
        <v>1269</v>
      </c>
      <c r="C247" s="32" t="s">
        <v>1505</v>
      </c>
      <c r="D247" s="35" t="s">
        <v>1506</v>
      </c>
      <c r="E247" s="47" t="s">
        <v>55</v>
      </c>
      <c r="F247" s="37">
        <v>80</v>
      </c>
      <c r="G247" s="48" t="s">
        <v>45</v>
      </c>
      <c r="H247" s="39">
        <f t="shared" ref="H247:H251" si="44">F247+J247-J248</f>
        <v>80</v>
      </c>
      <c r="I247" s="40" t="s">
        <v>46</v>
      </c>
      <c r="J247" s="40">
        <f t="shared" ref="J247:J310" si="45">SUM(K247:AP247)</f>
        <v>0</v>
      </c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</row>
    <row r="248" s="4" customFormat="1" ht="18.95" customHeight="1" spans="1:42">
      <c r="A248" s="41"/>
      <c r="B248" s="32"/>
      <c r="C248" s="32"/>
      <c r="D248" s="42"/>
      <c r="E248" s="47"/>
      <c r="F248" s="43"/>
      <c r="G248" s="49"/>
      <c r="H248" s="45"/>
      <c r="I248" s="46" t="s">
        <v>47</v>
      </c>
      <c r="J248" s="46">
        <f t="shared" si="45"/>
        <v>0</v>
      </c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</row>
    <row r="249" s="91" customFormat="1" ht="18.95" customHeight="1" spans="1:45">
      <c r="A249" s="33">
        <v>123</v>
      </c>
      <c r="B249" s="32" t="s">
        <v>1269</v>
      </c>
      <c r="C249" s="32" t="s">
        <v>1507</v>
      </c>
      <c r="D249" s="35" t="s">
        <v>1508</v>
      </c>
      <c r="E249" s="47" t="s">
        <v>55</v>
      </c>
      <c r="F249" s="37">
        <v>25</v>
      </c>
      <c r="G249" s="48" t="s">
        <v>45</v>
      </c>
      <c r="H249" s="39">
        <f t="shared" si="44"/>
        <v>25</v>
      </c>
      <c r="I249" s="40" t="s">
        <v>46</v>
      </c>
      <c r="J249" s="40">
        <f t="shared" si="45"/>
        <v>0</v>
      </c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3"/>
      <c r="AR249" s="3"/>
      <c r="AS249" s="3"/>
    </row>
    <row r="250" s="4" customFormat="1" ht="18.95" customHeight="1" spans="1:42">
      <c r="A250" s="41"/>
      <c r="B250" s="32"/>
      <c r="C250" s="32"/>
      <c r="D250" s="42"/>
      <c r="E250" s="47"/>
      <c r="F250" s="43"/>
      <c r="G250" s="49"/>
      <c r="H250" s="45"/>
      <c r="I250" s="46" t="s">
        <v>47</v>
      </c>
      <c r="J250" s="46">
        <f t="shared" si="45"/>
        <v>0</v>
      </c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</row>
    <row r="251" s="91" customFormat="1" ht="18.95" customHeight="1" spans="1:45">
      <c r="A251" s="33">
        <v>124</v>
      </c>
      <c r="B251" s="32" t="s">
        <v>1269</v>
      </c>
      <c r="C251" s="32" t="s">
        <v>1509</v>
      </c>
      <c r="D251" s="35" t="s">
        <v>1510</v>
      </c>
      <c r="E251" s="47" t="s">
        <v>55</v>
      </c>
      <c r="F251" s="37">
        <v>70</v>
      </c>
      <c r="G251" s="48" t="s">
        <v>45</v>
      </c>
      <c r="H251" s="39">
        <f t="shared" si="44"/>
        <v>70</v>
      </c>
      <c r="I251" s="40" t="s">
        <v>46</v>
      </c>
      <c r="J251" s="40">
        <f t="shared" si="45"/>
        <v>0</v>
      </c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3"/>
      <c r="AR251" s="3"/>
      <c r="AS251" s="3"/>
    </row>
    <row r="252" s="4" customFormat="1" ht="18.95" customHeight="1" spans="1:42">
      <c r="A252" s="41"/>
      <c r="B252" s="32"/>
      <c r="C252" s="32"/>
      <c r="D252" s="42"/>
      <c r="E252" s="47"/>
      <c r="F252" s="43"/>
      <c r="G252" s="49"/>
      <c r="H252" s="45"/>
      <c r="I252" s="46" t="s">
        <v>47</v>
      </c>
      <c r="J252" s="46">
        <f t="shared" si="45"/>
        <v>0</v>
      </c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="91" customFormat="1" ht="18.95" customHeight="1" spans="1:45">
      <c r="A253" s="33">
        <v>125</v>
      </c>
      <c r="B253" s="32" t="s">
        <v>1269</v>
      </c>
      <c r="C253" s="32" t="s">
        <v>1511</v>
      </c>
      <c r="D253" s="35" t="s">
        <v>1512</v>
      </c>
      <c r="E253" s="47" t="s">
        <v>1493</v>
      </c>
      <c r="F253" s="37">
        <v>240</v>
      </c>
      <c r="G253" s="48" t="s">
        <v>45</v>
      </c>
      <c r="H253" s="39">
        <f t="shared" ref="H253:H257" si="46">F253+J253-J254</f>
        <v>240</v>
      </c>
      <c r="I253" s="40" t="s">
        <v>46</v>
      </c>
      <c r="J253" s="40">
        <f t="shared" si="45"/>
        <v>0</v>
      </c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3"/>
      <c r="AR253" s="3"/>
      <c r="AS253" s="3"/>
    </row>
    <row r="254" s="4" customFormat="1" ht="18.95" customHeight="1" spans="1:42">
      <c r="A254" s="41"/>
      <c r="B254" s="32"/>
      <c r="C254" s="32"/>
      <c r="D254" s="42"/>
      <c r="E254" s="47"/>
      <c r="F254" s="43"/>
      <c r="G254" s="49"/>
      <c r="H254" s="45"/>
      <c r="I254" s="46" t="s">
        <v>47</v>
      </c>
      <c r="J254" s="46">
        <f t="shared" si="45"/>
        <v>0</v>
      </c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="91" customFormat="1" ht="18.95" customHeight="1" spans="1:45">
      <c r="A255" s="33">
        <v>126</v>
      </c>
      <c r="B255" s="32" t="s">
        <v>1269</v>
      </c>
      <c r="C255" s="32" t="s">
        <v>1513</v>
      </c>
      <c r="D255" s="35" t="s">
        <v>1514</v>
      </c>
      <c r="E255" s="47" t="s">
        <v>44</v>
      </c>
      <c r="F255" s="37">
        <v>1570</v>
      </c>
      <c r="G255" s="48" t="s">
        <v>45</v>
      </c>
      <c r="H255" s="39">
        <f t="shared" si="46"/>
        <v>1570</v>
      </c>
      <c r="I255" s="40" t="s">
        <v>46</v>
      </c>
      <c r="J255" s="40">
        <f t="shared" si="45"/>
        <v>0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3"/>
      <c r="AR255" s="3"/>
      <c r="AS255" s="3"/>
    </row>
    <row r="256" s="4" customFormat="1" ht="18.95" customHeight="1" spans="1:42">
      <c r="A256" s="41"/>
      <c r="B256" s="32"/>
      <c r="C256" s="32"/>
      <c r="D256" s="42"/>
      <c r="E256" s="47"/>
      <c r="F256" s="43"/>
      <c r="G256" s="49"/>
      <c r="H256" s="45"/>
      <c r="I256" s="46" t="s">
        <v>47</v>
      </c>
      <c r="J256" s="46">
        <f t="shared" si="45"/>
        <v>0</v>
      </c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="91" customFormat="1" ht="18.95" customHeight="1" spans="1:45">
      <c r="A257" s="33">
        <v>127</v>
      </c>
      <c r="B257" s="32" t="s">
        <v>1269</v>
      </c>
      <c r="C257" s="32" t="s">
        <v>1515</v>
      </c>
      <c r="D257" s="35" t="s">
        <v>1516</v>
      </c>
      <c r="E257" s="47" t="s">
        <v>66</v>
      </c>
      <c r="F257" s="37">
        <v>358</v>
      </c>
      <c r="G257" s="48" t="s">
        <v>45</v>
      </c>
      <c r="H257" s="39">
        <f t="shared" si="46"/>
        <v>358</v>
      </c>
      <c r="I257" s="40" t="s">
        <v>46</v>
      </c>
      <c r="J257" s="40">
        <f t="shared" si="45"/>
        <v>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3"/>
      <c r="AR257" s="3"/>
      <c r="AS257" s="3"/>
    </row>
    <row r="258" s="4" customFormat="1" ht="18.95" customHeight="1" spans="1:42">
      <c r="A258" s="41"/>
      <c r="B258" s="32"/>
      <c r="C258" s="32"/>
      <c r="D258" s="42"/>
      <c r="E258" s="47"/>
      <c r="F258" s="43"/>
      <c r="G258" s="49"/>
      <c r="H258" s="45"/>
      <c r="I258" s="46" t="s">
        <v>47</v>
      </c>
      <c r="J258" s="46">
        <f t="shared" si="45"/>
        <v>0</v>
      </c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="91" customFormat="1" ht="18.95" customHeight="1" spans="1:45">
      <c r="A259" s="33">
        <v>128</v>
      </c>
      <c r="B259" s="32" t="s">
        <v>1269</v>
      </c>
      <c r="C259" s="32" t="s">
        <v>1517</v>
      </c>
      <c r="D259" s="35" t="s">
        <v>1518</v>
      </c>
      <c r="E259" s="47" t="s">
        <v>1519</v>
      </c>
      <c r="F259" s="37">
        <v>370</v>
      </c>
      <c r="G259" s="48" t="s">
        <v>45</v>
      </c>
      <c r="H259" s="39">
        <f t="shared" ref="H259:H263" si="47">F259+J259-J260</f>
        <v>370</v>
      </c>
      <c r="I259" s="40" t="s">
        <v>46</v>
      </c>
      <c r="J259" s="40">
        <f t="shared" si="45"/>
        <v>0</v>
      </c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3"/>
      <c r="AR259" s="3"/>
      <c r="AS259" s="3"/>
    </row>
    <row r="260" s="4" customFormat="1" ht="18.95" customHeight="1" spans="1:42">
      <c r="A260" s="41"/>
      <c r="B260" s="32"/>
      <c r="C260" s="32"/>
      <c r="D260" s="42"/>
      <c r="E260" s="47"/>
      <c r="F260" s="43"/>
      <c r="G260" s="49"/>
      <c r="H260" s="45"/>
      <c r="I260" s="46" t="s">
        <v>47</v>
      </c>
      <c r="J260" s="46">
        <f t="shared" si="45"/>
        <v>0</v>
      </c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="91" customFormat="1" ht="18.95" customHeight="1" spans="1:45">
      <c r="A261" s="33">
        <v>129</v>
      </c>
      <c r="B261" s="32" t="s">
        <v>1269</v>
      </c>
      <c r="C261" s="32" t="s">
        <v>1520</v>
      </c>
      <c r="D261" s="118" t="s">
        <v>1521</v>
      </c>
      <c r="E261" s="47" t="s">
        <v>1519</v>
      </c>
      <c r="F261" s="37">
        <v>123</v>
      </c>
      <c r="G261" s="48" t="s">
        <v>45</v>
      </c>
      <c r="H261" s="39">
        <f t="shared" si="47"/>
        <v>123</v>
      </c>
      <c r="I261" s="40" t="s">
        <v>46</v>
      </c>
      <c r="J261" s="40">
        <f t="shared" si="45"/>
        <v>0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3"/>
      <c r="AR261" s="3"/>
      <c r="AS261" s="3"/>
    </row>
    <row r="262" s="4" customFormat="1" ht="18.95" customHeight="1" spans="1:42">
      <c r="A262" s="41"/>
      <c r="B262" s="32"/>
      <c r="C262" s="32"/>
      <c r="D262" s="42"/>
      <c r="E262" s="47"/>
      <c r="F262" s="43"/>
      <c r="G262" s="49"/>
      <c r="H262" s="45"/>
      <c r="I262" s="46" t="s">
        <v>47</v>
      </c>
      <c r="J262" s="46">
        <f t="shared" si="45"/>
        <v>0</v>
      </c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="91" customFormat="1" ht="18.95" customHeight="1" spans="1:45">
      <c r="A263" s="33">
        <v>130</v>
      </c>
      <c r="B263" s="32" t="s">
        <v>1269</v>
      </c>
      <c r="C263" s="32" t="s">
        <v>1522</v>
      </c>
      <c r="D263" s="35" t="s">
        <v>1523</v>
      </c>
      <c r="E263" s="47" t="s">
        <v>44</v>
      </c>
      <c r="F263" s="37">
        <v>170</v>
      </c>
      <c r="G263" s="48" t="s">
        <v>45</v>
      </c>
      <c r="H263" s="39">
        <f t="shared" si="47"/>
        <v>170</v>
      </c>
      <c r="I263" s="40" t="s">
        <v>46</v>
      </c>
      <c r="J263" s="40">
        <f t="shared" si="45"/>
        <v>0</v>
      </c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3"/>
      <c r="AR263" s="3"/>
      <c r="AS263" s="3"/>
    </row>
    <row r="264" s="4" customFormat="1" ht="18.95" customHeight="1" spans="1:42">
      <c r="A264" s="41"/>
      <c r="B264" s="32"/>
      <c r="C264" s="32"/>
      <c r="D264" s="42"/>
      <c r="E264" s="47"/>
      <c r="F264" s="43"/>
      <c r="G264" s="49"/>
      <c r="H264" s="45"/>
      <c r="I264" s="46" t="s">
        <v>47</v>
      </c>
      <c r="J264" s="46">
        <f t="shared" si="45"/>
        <v>0</v>
      </c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="91" customFormat="1" ht="18.95" customHeight="1" spans="1:45">
      <c r="A265" s="33">
        <v>131</v>
      </c>
      <c r="B265" s="32" t="s">
        <v>1269</v>
      </c>
      <c r="C265" s="32" t="s">
        <v>1524</v>
      </c>
      <c r="D265" s="35" t="s">
        <v>1525</v>
      </c>
      <c r="E265" s="47" t="s">
        <v>44</v>
      </c>
      <c r="F265" s="37">
        <v>335</v>
      </c>
      <c r="G265" s="48" t="s">
        <v>45</v>
      </c>
      <c r="H265" s="39">
        <f t="shared" ref="H265:H269" si="48">F265+J265-J266</f>
        <v>335</v>
      </c>
      <c r="I265" s="40" t="s">
        <v>46</v>
      </c>
      <c r="J265" s="40">
        <f t="shared" si="45"/>
        <v>0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3"/>
      <c r="AR265" s="3"/>
      <c r="AS265" s="3"/>
    </row>
    <row r="266" s="4" customFormat="1" ht="18.95" customHeight="1" spans="1:42">
      <c r="A266" s="41"/>
      <c r="B266" s="32"/>
      <c r="C266" s="32"/>
      <c r="D266" s="42"/>
      <c r="E266" s="47"/>
      <c r="F266" s="43"/>
      <c r="G266" s="49"/>
      <c r="H266" s="45"/>
      <c r="I266" s="46" t="s">
        <v>47</v>
      </c>
      <c r="J266" s="46">
        <f t="shared" si="45"/>
        <v>0</v>
      </c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="91" customFormat="1" ht="18.95" customHeight="1" spans="1:45">
      <c r="A267" s="33">
        <v>132</v>
      </c>
      <c r="B267" s="32" t="s">
        <v>1269</v>
      </c>
      <c r="C267" s="32" t="s">
        <v>1526</v>
      </c>
      <c r="D267" s="35" t="s">
        <v>1527</v>
      </c>
      <c r="E267" s="47" t="s">
        <v>44</v>
      </c>
      <c r="F267" s="37">
        <v>130</v>
      </c>
      <c r="G267" s="48" t="s">
        <v>45</v>
      </c>
      <c r="H267" s="39">
        <f t="shared" si="48"/>
        <v>130</v>
      </c>
      <c r="I267" s="40" t="s">
        <v>46</v>
      </c>
      <c r="J267" s="40">
        <f t="shared" si="45"/>
        <v>0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3"/>
      <c r="AR267" s="3"/>
      <c r="AS267" s="3"/>
    </row>
    <row r="268" s="4" customFormat="1" ht="18.95" customHeight="1" spans="1:42">
      <c r="A268" s="41"/>
      <c r="B268" s="32"/>
      <c r="C268" s="32"/>
      <c r="D268" s="42"/>
      <c r="E268" s="47"/>
      <c r="F268" s="43"/>
      <c r="G268" s="49"/>
      <c r="H268" s="45"/>
      <c r="I268" s="46" t="s">
        <v>47</v>
      </c>
      <c r="J268" s="46">
        <f t="shared" si="45"/>
        <v>0</v>
      </c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 s="3" customFormat="1" ht="18.95" customHeight="1" spans="1:42">
      <c r="A269" s="33">
        <v>133</v>
      </c>
      <c r="B269" s="32" t="s">
        <v>1269</v>
      </c>
      <c r="C269" s="32" t="s">
        <v>1528</v>
      </c>
      <c r="D269" s="118" t="s">
        <v>1529</v>
      </c>
      <c r="E269" s="47" t="s">
        <v>44</v>
      </c>
      <c r="F269" s="37">
        <v>38</v>
      </c>
      <c r="G269" s="48" t="s">
        <v>45</v>
      </c>
      <c r="H269" s="39">
        <f t="shared" si="48"/>
        <v>38</v>
      </c>
      <c r="I269" s="40" t="s">
        <v>46</v>
      </c>
      <c r="J269" s="40">
        <f t="shared" si="45"/>
        <v>0</v>
      </c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</row>
    <row r="270" s="4" customFormat="1" ht="18.95" customHeight="1" spans="1:42">
      <c r="A270" s="41"/>
      <c r="B270" s="32"/>
      <c r="C270" s="32"/>
      <c r="D270" s="42"/>
      <c r="E270" s="47"/>
      <c r="F270" s="43"/>
      <c r="G270" s="49"/>
      <c r="H270" s="45"/>
      <c r="I270" s="46" t="s">
        <v>47</v>
      </c>
      <c r="J270" s="46">
        <f t="shared" si="45"/>
        <v>0</v>
      </c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 s="3" customFormat="1" ht="18.95" customHeight="1" spans="1:42">
      <c r="A271" s="33">
        <v>134</v>
      </c>
      <c r="B271" s="32" t="s">
        <v>1269</v>
      </c>
      <c r="C271" s="32" t="s">
        <v>1530</v>
      </c>
      <c r="D271" s="35" t="s">
        <v>1531</v>
      </c>
      <c r="E271" s="47" t="s">
        <v>66</v>
      </c>
      <c r="F271" s="37">
        <v>223</v>
      </c>
      <c r="G271" s="48" t="s">
        <v>45</v>
      </c>
      <c r="H271" s="39">
        <f t="shared" ref="H271:H275" si="49">F271+J271-J272</f>
        <v>223</v>
      </c>
      <c r="I271" s="40" t="s">
        <v>46</v>
      </c>
      <c r="J271" s="40">
        <f t="shared" si="45"/>
        <v>0</v>
      </c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</row>
    <row r="272" s="4" customFormat="1" ht="18.95" customHeight="1" spans="1:42">
      <c r="A272" s="41"/>
      <c r="B272" s="32"/>
      <c r="C272" s="32"/>
      <c r="D272" s="42"/>
      <c r="E272" s="47"/>
      <c r="F272" s="43"/>
      <c r="G272" s="49"/>
      <c r="H272" s="45"/>
      <c r="I272" s="46" t="s">
        <v>47</v>
      </c>
      <c r="J272" s="46">
        <f t="shared" si="45"/>
        <v>0</v>
      </c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 s="3" customFormat="1" ht="18.95" customHeight="1" spans="1:42">
      <c r="A273" s="33">
        <v>135</v>
      </c>
      <c r="B273" s="32" t="s">
        <v>1269</v>
      </c>
      <c r="C273" s="32" t="s">
        <v>1532</v>
      </c>
      <c r="D273" s="35" t="s">
        <v>1533</v>
      </c>
      <c r="E273" s="47" t="s">
        <v>44</v>
      </c>
      <c r="F273" s="37">
        <v>550</v>
      </c>
      <c r="G273" s="48" t="s">
        <v>45</v>
      </c>
      <c r="H273" s="39">
        <f t="shared" si="49"/>
        <v>550</v>
      </c>
      <c r="I273" s="40" t="s">
        <v>46</v>
      </c>
      <c r="J273" s="40">
        <f t="shared" si="45"/>
        <v>0</v>
      </c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</row>
    <row r="274" s="4" customFormat="1" ht="18.95" customHeight="1" spans="1:42">
      <c r="A274" s="41"/>
      <c r="B274" s="32"/>
      <c r="C274" s="32"/>
      <c r="D274" s="42"/>
      <c r="E274" s="47"/>
      <c r="F274" s="43"/>
      <c r="G274" s="49"/>
      <c r="H274" s="45"/>
      <c r="I274" s="46" t="s">
        <v>47</v>
      </c>
      <c r="J274" s="46">
        <f t="shared" si="45"/>
        <v>0</v>
      </c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 s="3" customFormat="1" ht="18.95" customHeight="1" spans="1:42">
      <c r="A275" s="33">
        <v>136</v>
      </c>
      <c r="B275" s="32" t="s">
        <v>1269</v>
      </c>
      <c r="C275" s="32" t="s">
        <v>1534</v>
      </c>
      <c r="D275" s="35" t="s">
        <v>1535</v>
      </c>
      <c r="E275" s="47" t="s">
        <v>66</v>
      </c>
      <c r="F275" s="37">
        <v>34</v>
      </c>
      <c r="G275" s="48" t="s">
        <v>45</v>
      </c>
      <c r="H275" s="39">
        <f t="shared" si="49"/>
        <v>34</v>
      </c>
      <c r="I275" s="40" t="s">
        <v>46</v>
      </c>
      <c r="J275" s="40">
        <f t="shared" si="45"/>
        <v>0</v>
      </c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</row>
    <row r="276" s="4" customFormat="1" ht="18.95" customHeight="1" spans="1:42">
      <c r="A276" s="41"/>
      <c r="B276" s="32"/>
      <c r="C276" s="32"/>
      <c r="D276" s="42"/>
      <c r="E276" s="47"/>
      <c r="F276" s="43"/>
      <c r="G276" s="49"/>
      <c r="H276" s="45"/>
      <c r="I276" s="46" t="s">
        <v>47</v>
      </c>
      <c r="J276" s="46">
        <f t="shared" si="45"/>
        <v>0</v>
      </c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 s="3" customFormat="1" ht="18.95" customHeight="1" spans="1:42">
      <c r="A277" s="33">
        <v>137</v>
      </c>
      <c r="B277" s="32" t="s">
        <v>1269</v>
      </c>
      <c r="C277" s="32" t="s">
        <v>1536</v>
      </c>
      <c r="D277" s="35" t="s">
        <v>1537</v>
      </c>
      <c r="E277" s="47" t="s">
        <v>44</v>
      </c>
      <c r="F277" s="37">
        <v>960</v>
      </c>
      <c r="G277" s="48" t="s">
        <v>45</v>
      </c>
      <c r="H277" s="39">
        <f t="shared" ref="H277:H281" si="50">F277+J277-J278</f>
        <v>960</v>
      </c>
      <c r="I277" s="40" t="s">
        <v>46</v>
      </c>
      <c r="J277" s="40">
        <f t="shared" si="45"/>
        <v>0</v>
      </c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</row>
    <row r="278" s="4" customFormat="1" ht="18.95" customHeight="1" spans="1:42">
      <c r="A278" s="41"/>
      <c r="B278" s="32"/>
      <c r="C278" s="32"/>
      <c r="D278" s="42"/>
      <c r="E278" s="47"/>
      <c r="F278" s="43"/>
      <c r="G278" s="49"/>
      <c r="H278" s="45"/>
      <c r="I278" s="46" t="s">
        <v>47</v>
      </c>
      <c r="J278" s="46">
        <f t="shared" si="45"/>
        <v>0</v>
      </c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 s="91" customFormat="1" ht="18.95" customHeight="1" spans="1:45">
      <c r="A279" s="33">
        <v>138</v>
      </c>
      <c r="B279" s="32" t="s">
        <v>1269</v>
      </c>
      <c r="C279" s="32" t="s">
        <v>1538</v>
      </c>
      <c r="D279" s="35" t="s">
        <v>1330</v>
      </c>
      <c r="E279" s="47" t="s">
        <v>67</v>
      </c>
      <c r="F279" s="37">
        <v>13</v>
      </c>
      <c r="G279" s="48" t="s">
        <v>45</v>
      </c>
      <c r="H279" s="39">
        <f t="shared" si="50"/>
        <v>13</v>
      </c>
      <c r="I279" s="40" t="s">
        <v>46</v>
      </c>
      <c r="J279" s="40">
        <f t="shared" si="45"/>
        <v>0</v>
      </c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3"/>
      <c r="AR279" s="3"/>
      <c r="AS279" s="3"/>
    </row>
    <row r="280" s="4" customFormat="1" ht="18.95" customHeight="1" spans="1:42">
      <c r="A280" s="41"/>
      <c r="B280" s="32"/>
      <c r="C280" s="32"/>
      <c r="D280" s="42"/>
      <c r="E280" s="47"/>
      <c r="F280" s="43"/>
      <c r="G280" s="49"/>
      <c r="H280" s="45"/>
      <c r="I280" s="46" t="s">
        <v>47</v>
      </c>
      <c r="J280" s="46">
        <f t="shared" si="45"/>
        <v>0</v>
      </c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  <row r="281" s="91" customFormat="1" ht="18.95" customHeight="1" spans="1:45">
      <c r="A281" s="33">
        <v>139</v>
      </c>
      <c r="B281" s="32" t="s">
        <v>1269</v>
      </c>
      <c r="C281" s="32" t="s">
        <v>1539</v>
      </c>
      <c r="D281" s="35" t="s">
        <v>1540</v>
      </c>
      <c r="E281" s="47" t="s">
        <v>66</v>
      </c>
      <c r="F281" s="37">
        <v>38</v>
      </c>
      <c r="G281" s="48" t="s">
        <v>45</v>
      </c>
      <c r="H281" s="39">
        <f t="shared" si="50"/>
        <v>38</v>
      </c>
      <c r="I281" s="40" t="s">
        <v>46</v>
      </c>
      <c r="J281" s="40">
        <f t="shared" si="45"/>
        <v>0</v>
      </c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3"/>
      <c r="AR281" s="3"/>
      <c r="AS281" s="3"/>
    </row>
    <row r="282" s="4" customFormat="1" ht="18.95" customHeight="1" spans="1:42">
      <c r="A282" s="41"/>
      <c r="B282" s="32"/>
      <c r="C282" s="32"/>
      <c r="D282" s="42"/>
      <c r="E282" s="47"/>
      <c r="F282" s="43"/>
      <c r="G282" s="49"/>
      <c r="H282" s="45"/>
      <c r="I282" s="46" t="s">
        <v>47</v>
      </c>
      <c r="J282" s="46">
        <f t="shared" si="45"/>
        <v>0</v>
      </c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</row>
    <row r="283" s="91" customFormat="1" ht="18.95" customHeight="1" spans="1:45">
      <c r="A283" s="33">
        <v>140</v>
      </c>
      <c r="B283" s="32" t="s">
        <v>1269</v>
      </c>
      <c r="C283" s="32" t="s">
        <v>1541</v>
      </c>
      <c r="D283" s="35" t="s">
        <v>1542</v>
      </c>
      <c r="E283" s="47" t="s">
        <v>66</v>
      </c>
      <c r="F283" s="37">
        <v>580</v>
      </c>
      <c r="G283" s="48" t="s">
        <v>45</v>
      </c>
      <c r="H283" s="39">
        <f t="shared" ref="H283:H287" si="51">F283+J283-J284</f>
        <v>580</v>
      </c>
      <c r="I283" s="40" t="s">
        <v>46</v>
      </c>
      <c r="J283" s="40">
        <f t="shared" si="45"/>
        <v>0</v>
      </c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3"/>
      <c r="AR283" s="3"/>
      <c r="AS283" s="3"/>
    </row>
    <row r="284" s="4" customFormat="1" ht="18.95" customHeight="1" spans="1:42">
      <c r="A284" s="41"/>
      <c r="B284" s="32"/>
      <c r="C284" s="32"/>
      <c r="D284" s="42"/>
      <c r="E284" s="47"/>
      <c r="F284" s="43"/>
      <c r="G284" s="49"/>
      <c r="H284" s="45"/>
      <c r="I284" s="46" t="s">
        <v>47</v>
      </c>
      <c r="J284" s="46">
        <f t="shared" si="45"/>
        <v>0</v>
      </c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 s="91" customFormat="1" ht="18.95" customHeight="1" spans="1:45">
      <c r="A285" s="33">
        <v>141</v>
      </c>
      <c r="B285" s="32" t="s">
        <v>1269</v>
      </c>
      <c r="C285" s="32" t="s">
        <v>1543</v>
      </c>
      <c r="D285" s="35" t="s">
        <v>1544</v>
      </c>
      <c r="E285" s="47" t="s">
        <v>66</v>
      </c>
      <c r="F285" s="37">
        <v>7490</v>
      </c>
      <c r="G285" s="48" t="s">
        <v>45</v>
      </c>
      <c r="H285" s="39">
        <f t="shared" si="51"/>
        <v>7490</v>
      </c>
      <c r="I285" s="40" t="s">
        <v>46</v>
      </c>
      <c r="J285" s="40">
        <f t="shared" si="45"/>
        <v>0</v>
      </c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3"/>
      <c r="AR285" s="3"/>
      <c r="AS285" s="3"/>
    </row>
    <row r="286" s="4" customFormat="1" ht="18.95" customHeight="1" spans="1:42">
      <c r="A286" s="41"/>
      <c r="B286" s="32"/>
      <c r="C286" s="32"/>
      <c r="D286" s="42"/>
      <c r="E286" s="47"/>
      <c r="F286" s="43"/>
      <c r="G286" s="49"/>
      <c r="H286" s="45"/>
      <c r="I286" s="46" t="s">
        <v>47</v>
      </c>
      <c r="J286" s="46">
        <f t="shared" si="45"/>
        <v>0</v>
      </c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 s="91" customFormat="1" ht="18.95" customHeight="1" spans="1:45">
      <c r="A287" s="33">
        <v>142</v>
      </c>
      <c r="B287" s="32" t="s">
        <v>1269</v>
      </c>
      <c r="C287" s="32" t="s">
        <v>1545</v>
      </c>
      <c r="D287" s="35" t="s">
        <v>1546</v>
      </c>
      <c r="E287" s="47" t="s">
        <v>66</v>
      </c>
      <c r="F287" s="37">
        <v>127</v>
      </c>
      <c r="G287" s="48" t="s">
        <v>45</v>
      </c>
      <c r="H287" s="39">
        <f t="shared" si="51"/>
        <v>127</v>
      </c>
      <c r="I287" s="40" t="s">
        <v>46</v>
      </c>
      <c r="J287" s="40">
        <f t="shared" si="45"/>
        <v>0</v>
      </c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3"/>
      <c r="AR287" s="3"/>
      <c r="AS287" s="3"/>
    </row>
    <row r="288" s="4" customFormat="1" ht="18.95" customHeight="1" spans="1:42">
      <c r="A288" s="41"/>
      <c r="B288" s="32"/>
      <c r="C288" s="32"/>
      <c r="D288" s="42"/>
      <c r="E288" s="47"/>
      <c r="F288" s="43"/>
      <c r="G288" s="49"/>
      <c r="H288" s="45"/>
      <c r="I288" s="46" t="s">
        <v>47</v>
      </c>
      <c r="J288" s="46">
        <f t="shared" si="45"/>
        <v>0</v>
      </c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 s="91" customFormat="1" ht="18.95" customHeight="1" spans="1:45">
      <c r="A289" s="33">
        <v>143</v>
      </c>
      <c r="B289" s="32" t="s">
        <v>1269</v>
      </c>
      <c r="C289" s="32" t="s">
        <v>1547</v>
      </c>
      <c r="D289" s="35" t="s">
        <v>1548</v>
      </c>
      <c r="E289" s="47" t="s">
        <v>1361</v>
      </c>
      <c r="F289" s="37">
        <v>140</v>
      </c>
      <c r="G289" s="48" t="s">
        <v>45</v>
      </c>
      <c r="H289" s="39">
        <f t="shared" ref="H289:H293" si="52">F289+J289-J290</f>
        <v>140</v>
      </c>
      <c r="I289" s="40" t="s">
        <v>46</v>
      </c>
      <c r="J289" s="40">
        <f t="shared" si="45"/>
        <v>0</v>
      </c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3"/>
      <c r="AR289" s="3"/>
      <c r="AS289" s="3"/>
    </row>
    <row r="290" s="4" customFormat="1" ht="18.95" customHeight="1" spans="1:42">
      <c r="A290" s="41"/>
      <c r="B290" s="32"/>
      <c r="C290" s="32"/>
      <c r="D290" s="42"/>
      <c r="E290" s="47"/>
      <c r="F290" s="43"/>
      <c r="G290" s="49"/>
      <c r="H290" s="45"/>
      <c r="I290" s="46" t="s">
        <v>47</v>
      </c>
      <c r="J290" s="46">
        <f t="shared" si="45"/>
        <v>0</v>
      </c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 s="91" customFormat="1" ht="18.95" customHeight="1" spans="1:45">
      <c r="A291" s="33">
        <v>144</v>
      </c>
      <c r="B291" s="32" t="s">
        <v>1269</v>
      </c>
      <c r="C291" s="32" t="s">
        <v>1549</v>
      </c>
      <c r="D291" s="35" t="s">
        <v>1550</v>
      </c>
      <c r="E291" s="47" t="s">
        <v>1361</v>
      </c>
      <c r="F291" s="37">
        <v>110</v>
      </c>
      <c r="G291" s="48" t="s">
        <v>45</v>
      </c>
      <c r="H291" s="39">
        <f t="shared" si="52"/>
        <v>110</v>
      </c>
      <c r="I291" s="40" t="s">
        <v>46</v>
      </c>
      <c r="J291" s="40">
        <f t="shared" si="45"/>
        <v>0</v>
      </c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3"/>
      <c r="AR291" s="3"/>
      <c r="AS291" s="3"/>
    </row>
    <row r="292" s="4" customFormat="1" ht="18.95" customHeight="1" spans="1:42">
      <c r="A292" s="41"/>
      <c r="B292" s="32"/>
      <c r="C292" s="32"/>
      <c r="D292" s="42"/>
      <c r="E292" s="47"/>
      <c r="F292" s="43"/>
      <c r="G292" s="49"/>
      <c r="H292" s="45"/>
      <c r="I292" s="46" t="s">
        <v>47</v>
      </c>
      <c r="J292" s="46">
        <f t="shared" si="45"/>
        <v>0</v>
      </c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 s="91" customFormat="1" ht="18.95" customHeight="1" spans="1:45">
      <c r="A293" s="33">
        <v>145</v>
      </c>
      <c r="B293" s="32" t="s">
        <v>1269</v>
      </c>
      <c r="C293" s="32" t="s">
        <v>1551</v>
      </c>
      <c r="D293" s="35" t="s">
        <v>1552</v>
      </c>
      <c r="E293" s="47" t="s">
        <v>1361</v>
      </c>
      <c r="F293" s="37">
        <v>36</v>
      </c>
      <c r="G293" s="48" t="s">
        <v>45</v>
      </c>
      <c r="H293" s="39">
        <f t="shared" si="52"/>
        <v>36</v>
      </c>
      <c r="I293" s="40" t="s">
        <v>46</v>
      </c>
      <c r="J293" s="40">
        <f t="shared" si="45"/>
        <v>0</v>
      </c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3"/>
      <c r="AR293" s="3"/>
      <c r="AS293" s="3"/>
    </row>
    <row r="294" s="4" customFormat="1" ht="18.95" customHeight="1" spans="1:42">
      <c r="A294" s="41"/>
      <c r="B294" s="32"/>
      <c r="C294" s="32"/>
      <c r="D294" s="42"/>
      <c r="E294" s="47"/>
      <c r="F294" s="43"/>
      <c r="G294" s="49"/>
      <c r="H294" s="45"/>
      <c r="I294" s="46" t="s">
        <v>47</v>
      </c>
      <c r="J294" s="46">
        <f t="shared" si="45"/>
        <v>0</v>
      </c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 s="91" customFormat="1" ht="18.95" customHeight="1" spans="1:45">
      <c r="A295" s="33">
        <v>146</v>
      </c>
      <c r="B295" s="32" t="s">
        <v>1269</v>
      </c>
      <c r="C295" s="32" t="s">
        <v>1553</v>
      </c>
      <c r="D295" s="35" t="s">
        <v>1554</v>
      </c>
      <c r="E295" s="47" t="s">
        <v>1555</v>
      </c>
      <c r="F295" s="37">
        <v>500</v>
      </c>
      <c r="G295" s="48" t="s">
        <v>45</v>
      </c>
      <c r="H295" s="39">
        <f t="shared" ref="H295:H299" si="53">F295+J295-J296</f>
        <v>500</v>
      </c>
      <c r="I295" s="40" t="s">
        <v>46</v>
      </c>
      <c r="J295" s="40">
        <f t="shared" si="45"/>
        <v>0</v>
      </c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3"/>
      <c r="AR295" s="3"/>
      <c r="AS295" s="3"/>
    </row>
    <row r="296" s="4" customFormat="1" ht="18.95" customHeight="1" spans="1:42">
      <c r="A296" s="41"/>
      <c r="B296" s="32"/>
      <c r="C296" s="32"/>
      <c r="D296" s="42"/>
      <c r="E296" s="47"/>
      <c r="F296" s="43"/>
      <c r="G296" s="49"/>
      <c r="H296" s="45"/>
      <c r="I296" s="46" t="s">
        <v>47</v>
      </c>
      <c r="J296" s="46">
        <f t="shared" si="45"/>
        <v>0</v>
      </c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 s="91" customFormat="1" ht="18.95" customHeight="1" spans="1:45">
      <c r="A297" s="33">
        <v>147</v>
      </c>
      <c r="B297" s="32" t="s">
        <v>1269</v>
      </c>
      <c r="C297" s="32" t="s">
        <v>1556</v>
      </c>
      <c r="D297" s="35" t="s">
        <v>1557</v>
      </c>
      <c r="E297" s="47" t="s">
        <v>44</v>
      </c>
      <c r="F297" s="37">
        <v>8</v>
      </c>
      <c r="G297" s="48" t="s">
        <v>45</v>
      </c>
      <c r="H297" s="39">
        <f t="shared" si="53"/>
        <v>8</v>
      </c>
      <c r="I297" s="40" t="s">
        <v>46</v>
      </c>
      <c r="J297" s="40">
        <f t="shared" si="45"/>
        <v>0</v>
      </c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3"/>
      <c r="AR297" s="3"/>
      <c r="AS297" s="3"/>
    </row>
    <row r="298" s="4" customFormat="1" ht="18.95" customHeight="1" spans="1:42">
      <c r="A298" s="41"/>
      <c r="B298" s="32"/>
      <c r="C298" s="32"/>
      <c r="D298" s="42"/>
      <c r="E298" s="47"/>
      <c r="F298" s="43"/>
      <c r="G298" s="49"/>
      <c r="H298" s="45"/>
      <c r="I298" s="46" t="s">
        <v>47</v>
      </c>
      <c r="J298" s="46">
        <f t="shared" si="45"/>
        <v>0</v>
      </c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 s="3" customFormat="1" ht="18.95" customHeight="1" spans="1:42">
      <c r="A299" s="33">
        <v>148</v>
      </c>
      <c r="B299" s="32" t="s">
        <v>1269</v>
      </c>
      <c r="C299" s="32" t="s">
        <v>1558</v>
      </c>
      <c r="D299" s="35" t="s">
        <v>1557</v>
      </c>
      <c r="E299" s="47" t="s">
        <v>44</v>
      </c>
      <c r="F299" s="37">
        <v>9</v>
      </c>
      <c r="G299" s="48" t="s">
        <v>45</v>
      </c>
      <c r="H299" s="39">
        <f t="shared" si="53"/>
        <v>9</v>
      </c>
      <c r="I299" s="40" t="s">
        <v>46</v>
      </c>
      <c r="J299" s="40">
        <f t="shared" si="45"/>
        <v>0</v>
      </c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</row>
    <row r="300" s="4" customFormat="1" ht="18.95" customHeight="1" spans="1:42">
      <c r="A300" s="41"/>
      <c r="B300" s="32"/>
      <c r="C300" s="32"/>
      <c r="D300" s="42"/>
      <c r="E300" s="47"/>
      <c r="F300" s="43"/>
      <c r="G300" s="49"/>
      <c r="H300" s="45"/>
      <c r="I300" s="46" t="s">
        <v>47</v>
      </c>
      <c r="J300" s="46">
        <f t="shared" si="45"/>
        <v>0</v>
      </c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 s="3" customFormat="1" ht="18.95" customHeight="1" spans="1:42">
      <c r="A301" s="33">
        <v>149</v>
      </c>
      <c r="B301" s="32" t="s">
        <v>1269</v>
      </c>
      <c r="C301" s="32" t="s">
        <v>1559</v>
      </c>
      <c r="D301" s="35" t="s">
        <v>1560</v>
      </c>
      <c r="E301" s="47" t="s">
        <v>53</v>
      </c>
      <c r="F301" s="37">
        <v>50</v>
      </c>
      <c r="G301" s="48" t="s">
        <v>45</v>
      </c>
      <c r="H301" s="39">
        <f t="shared" ref="H301:H305" si="54">F301+J301-J302</f>
        <v>50</v>
      </c>
      <c r="I301" s="40" t="s">
        <v>46</v>
      </c>
      <c r="J301" s="40">
        <f t="shared" si="45"/>
        <v>0</v>
      </c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</row>
    <row r="302" s="4" customFormat="1" ht="18.95" customHeight="1" spans="1:42">
      <c r="A302" s="41"/>
      <c r="B302" s="32"/>
      <c r="C302" s="32"/>
      <c r="D302" s="42"/>
      <c r="E302" s="47"/>
      <c r="F302" s="43"/>
      <c r="G302" s="49"/>
      <c r="H302" s="45"/>
      <c r="I302" s="46" t="s">
        <v>47</v>
      </c>
      <c r="J302" s="46">
        <f t="shared" si="45"/>
        <v>0</v>
      </c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 s="3" customFormat="1" ht="18.95" customHeight="1" spans="1:42">
      <c r="A303" s="33">
        <v>150</v>
      </c>
      <c r="B303" s="32" t="s">
        <v>1269</v>
      </c>
      <c r="C303" s="32" t="s">
        <v>1561</v>
      </c>
      <c r="D303" s="35" t="s">
        <v>1562</v>
      </c>
      <c r="E303" s="47" t="s">
        <v>55</v>
      </c>
      <c r="F303" s="37">
        <v>30</v>
      </c>
      <c r="G303" s="48" t="s">
        <v>45</v>
      </c>
      <c r="H303" s="39">
        <f t="shared" si="54"/>
        <v>30</v>
      </c>
      <c r="I303" s="40" t="s">
        <v>46</v>
      </c>
      <c r="J303" s="40">
        <f t="shared" si="45"/>
        <v>0</v>
      </c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</row>
    <row r="304" s="4" customFormat="1" ht="18.95" customHeight="1" spans="1:42">
      <c r="A304" s="41"/>
      <c r="B304" s="32"/>
      <c r="C304" s="32"/>
      <c r="D304" s="42"/>
      <c r="E304" s="47"/>
      <c r="F304" s="43"/>
      <c r="G304" s="49"/>
      <c r="H304" s="45"/>
      <c r="I304" s="46" t="s">
        <v>47</v>
      </c>
      <c r="J304" s="46">
        <f t="shared" si="45"/>
        <v>0</v>
      </c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 s="3" customFormat="1" ht="18.95" customHeight="1" spans="1:42">
      <c r="A305" s="33">
        <v>151</v>
      </c>
      <c r="B305" s="32" t="s">
        <v>1269</v>
      </c>
      <c r="C305" s="32" t="s">
        <v>1563</v>
      </c>
      <c r="D305" s="35" t="s">
        <v>1564</v>
      </c>
      <c r="E305" s="47" t="s">
        <v>44</v>
      </c>
      <c r="F305" s="37">
        <v>3920</v>
      </c>
      <c r="G305" s="48" t="s">
        <v>45</v>
      </c>
      <c r="H305" s="39">
        <f t="shared" si="54"/>
        <v>3920</v>
      </c>
      <c r="I305" s="40" t="s">
        <v>46</v>
      </c>
      <c r="J305" s="40">
        <f t="shared" si="45"/>
        <v>0</v>
      </c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</row>
    <row r="306" s="4" customFormat="1" ht="18.95" customHeight="1" spans="1:42">
      <c r="A306" s="41"/>
      <c r="B306" s="32"/>
      <c r="C306" s="32"/>
      <c r="D306" s="42"/>
      <c r="E306" s="47"/>
      <c r="F306" s="43"/>
      <c r="G306" s="49"/>
      <c r="H306" s="45"/>
      <c r="I306" s="46" t="s">
        <v>47</v>
      </c>
      <c r="J306" s="46">
        <f t="shared" si="45"/>
        <v>0</v>
      </c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 s="3" customFormat="1" ht="18.95" customHeight="1" spans="1:42">
      <c r="A307" s="33">
        <v>152</v>
      </c>
      <c r="B307" s="32" t="s">
        <v>1269</v>
      </c>
      <c r="C307" s="32" t="s">
        <v>1565</v>
      </c>
      <c r="D307" s="35" t="s">
        <v>1566</v>
      </c>
      <c r="E307" s="47" t="s">
        <v>44</v>
      </c>
      <c r="F307" s="37">
        <v>2415</v>
      </c>
      <c r="G307" s="48" t="s">
        <v>45</v>
      </c>
      <c r="H307" s="39">
        <f t="shared" ref="H307:H311" si="55">F307+J307-J308</f>
        <v>2415</v>
      </c>
      <c r="I307" s="40" t="s">
        <v>46</v>
      </c>
      <c r="J307" s="40">
        <f t="shared" si="45"/>
        <v>0</v>
      </c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</row>
    <row r="308" s="4" customFormat="1" ht="18.95" customHeight="1" spans="1:42">
      <c r="A308" s="41"/>
      <c r="B308" s="32"/>
      <c r="C308" s="32"/>
      <c r="D308" s="42"/>
      <c r="E308" s="47"/>
      <c r="F308" s="43"/>
      <c r="G308" s="49"/>
      <c r="H308" s="45"/>
      <c r="I308" s="46" t="s">
        <v>47</v>
      </c>
      <c r="J308" s="46">
        <f t="shared" si="45"/>
        <v>0</v>
      </c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 s="91" customFormat="1" ht="18.95" customHeight="1" spans="1:45">
      <c r="A309" s="33">
        <v>153</v>
      </c>
      <c r="B309" s="32" t="s">
        <v>1269</v>
      </c>
      <c r="C309" s="32" t="s">
        <v>1567</v>
      </c>
      <c r="D309" s="35" t="s">
        <v>1568</v>
      </c>
      <c r="E309" s="47" t="s">
        <v>44</v>
      </c>
      <c r="F309" s="37">
        <v>2608</v>
      </c>
      <c r="G309" s="48" t="s">
        <v>45</v>
      </c>
      <c r="H309" s="39">
        <f t="shared" si="55"/>
        <v>2608</v>
      </c>
      <c r="I309" s="40" t="s">
        <v>46</v>
      </c>
      <c r="J309" s="40">
        <f t="shared" si="45"/>
        <v>0</v>
      </c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3"/>
      <c r="AR309" s="3"/>
      <c r="AS309" s="3"/>
    </row>
    <row r="310" s="4" customFormat="1" ht="18.95" customHeight="1" spans="1:42">
      <c r="A310" s="41"/>
      <c r="B310" s="32"/>
      <c r="C310" s="32"/>
      <c r="D310" s="42"/>
      <c r="E310" s="47"/>
      <c r="F310" s="43"/>
      <c r="G310" s="49"/>
      <c r="H310" s="45"/>
      <c r="I310" s="46" t="s">
        <v>47</v>
      </c>
      <c r="J310" s="46">
        <f t="shared" si="45"/>
        <v>0</v>
      </c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 s="91" customFormat="1" ht="18.95" customHeight="1" spans="1:45">
      <c r="A311" s="33">
        <v>154</v>
      </c>
      <c r="B311" s="32" t="s">
        <v>1269</v>
      </c>
      <c r="C311" s="32" t="s">
        <v>1569</v>
      </c>
      <c r="D311" s="35" t="s">
        <v>1570</v>
      </c>
      <c r="E311" s="47" t="s">
        <v>44</v>
      </c>
      <c r="F311" s="37">
        <v>0</v>
      </c>
      <c r="G311" s="48" t="s">
        <v>45</v>
      </c>
      <c r="H311" s="39">
        <f t="shared" si="55"/>
        <v>0</v>
      </c>
      <c r="I311" s="40" t="s">
        <v>46</v>
      </c>
      <c r="J311" s="40">
        <f t="shared" ref="J311:J374" si="56">SUM(K311:AP311)</f>
        <v>0</v>
      </c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3"/>
      <c r="AR311" s="3"/>
      <c r="AS311" s="3"/>
    </row>
    <row r="312" s="4" customFormat="1" ht="18.95" customHeight="1" spans="1:42">
      <c r="A312" s="41"/>
      <c r="B312" s="32"/>
      <c r="C312" s="32"/>
      <c r="D312" s="42"/>
      <c r="E312" s="47"/>
      <c r="F312" s="43"/>
      <c r="G312" s="49"/>
      <c r="H312" s="45"/>
      <c r="I312" s="46" t="s">
        <v>47</v>
      </c>
      <c r="J312" s="46">
        <f t="shared" si="56"/>
        <v>0</v>
      </c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 s="91" customFormat="1" ht="18.95" customHeight="1" spans="1:45">
      <c r="A313" s="33">
        <v>155</v>
      </c>
      <c r="B313" s="32" t="s">
        <v>1269</v>
      </c>
      <c r="C313" s="32" t="s">
        <v>1571</v>
      </c>
      <c r="D313" s="35" t="s">
        <v>1572</v>
      </c>
      <c r="E313" s="47" t="s">
        <v>66</v>
      </c>
      <c r="F313" s="37">
        <v>140</v>
      </c>
      <c r="G313" s="48" t="s">
        <v>45</v>
      </c>
      <c r="H313" s="39">
        <f t="shared" ref="H313:H317" si="57">F313+J313-J314</f>
        <v>140</v>
      </c>
      <c r="I313" s="40" t="s">
        <v>46</v>
      </c>
      <c r="J313" s="40">
        <f t="shared" si="56"/>
        <v>0</v>
      </c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3"/>
      <c r="AR313" s="3"/>
      <c r="AS313" s="3"/>
    </row>
    <row r="314" s="4" customFormat="1" ht="18.95" customHeight="1" spans="1:42">
      <c r="A314" s="41"/>
      <c r="B314" s="32"/>
      <c r="C314" s="32"/>
      <c r="D314" s="42"/>
      <c r="E314" s="47"/>
      <c r="F314" s="43"/>
      <c r="G314" s="49"/>
      <c r="H314" s="45"/>
      <c r="I314" s="46" t="s">
        <v>47</v>
      </c>
      <c r="J314" s="46">
        <f t="shared" si="56"/>
        <v>0</v>
      </c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 s="91" customFormat="1" ht="18.95" customHeight="1" spans="1:45">
      <c r="A315" s="33">
        <v>156</v>
      </c>
      <c r="B315" s="32" t="s">
        <v>1269</v>
      </c>
      <c r="C315" s="32" t="s">
        <v>1573</v>
      </c>
      <c r="D315" s="35" t="s">
        <v>1574</v>
      </c>
      <c r="E315" s="47" t="s">
        <v>55</v>
      </c>
      <c r="F315" s="37">
        <v>1713</v>
      </c>
      <c r="G315" s="48" t="s">
        <v>45</v>
      </c>
      <c r="H315" s="39">
        <f t="shared" si="57"/>
        <v>1713</v>
      </c>
      <c r="I315" s="40" t="s">
        <v>46</v>
      </c>
      <c r="J315" s="40">
        <f t="shared" si="56"/>
        <v>0</v>
      </c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3"/>
      <c r="AR315" s="3"/>
      <c r="AS315" s="3"/>
    </row>
    <row r="316" s="4" customFormat="1" ht="18.95" customHeight="1" spans="1:42">
      <c r="A316" s="41"/>
      <c r="B316" s="32"/>
      <c r="C316" s="32"/>
      <c r="D316" s="42"/>
      <c r="E316" s="47"/>
      <c r="F316" s="43"/>
      <c r="G316" s="49"/>
      <c r="H316" s="45"/>
      <c r="I316" s="46" t="s">
        <v>47</v>
      </c>
      <c r="J316" s="46">
        <f t="shared" si="56"/>
        <v>0</v>
      </c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 s="91" customFormat="1" ht="18.95" customHeight="1" spans="1:45">
      <c r="A317" s="33">
        <v>157</v>
      </c>
      <c r="B317" s="32" t="s">
        <v>1269</v>
      </c>
      <c r="C317" s="32" t="s">
        <v>1575</v>
      </c>
      <c r="D317" s="35" t="s">
        <v>1576</v>
      </c>
      <c r="E317" s="47" t="s">
        <v>55</v>
      </c>
      <c r="F317" s="37">
        <v>700</v>
      </c>
      <c r="G317" s="48" t="s">
        <v>45</v>
      </c>
      <c r="H317" s="39">
        <f t="shared" si="57"/>
        <v>700</v>
      </c>
      <c r="I317" s="40" t="s">
        <v>46</v>
      </c>
      <c r="J317" s="40">
        <f t="shared" si="56"/>
        <v>0</v>
      </c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3"/>
      <c r="AR317" s="3"/>
      <c r="AS317" s="3"/>
    </row>
    <row r="318" s="4" customFormat="1" ht="18.95" customHeight="1" spans="1:42">
      <c r="A318" s="41"/>
      <c r="B318" s="32"/>
      <c r="C318" s="32"/>
      <c r="D318" s="42"/>
      <c r="E318" s="47"/>
      <c r="F318" s="43"/>
      <c r="G318" s="49"/>
      <c r="H318" s="45"/>
      <c r="I318" s="46" t="s">
        <v>47</v>
      </c>
      <c r="J318" s="46">
        <f t="shared" si="56"/>
        <v>0</v>
      </c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 s="91" customFormat="1" ht="18.95" customHeight="1" spans="1:45">
      <c r="A319" s="33">
        <v>158</v>
      </c>
      <c r="B319" s="32" t="s">
        <v>1269</v>
      </c>
      <c r="C319" s="32" t="s">
        <v>1577</v>
      </c>
      <c r="D319" s="35" t="s">
        <v>1578</v>
      </c>
      <c r="E319" s="47" t="s">
        <v>55</v>
      </c>
      <c r="F319" s="37">
        <v>21</v>
      </c>
      <c r="G319" s="48" t="s">
        <v>45</v>
      </c>
      <c r="H319" s="39">
        <f t="shared" ref="H319:H323" si="58">F319+J319-J320</f>
        <v>21</v>
      </c>
      <c r="I319" s="40" t="s">
        <v>46</v>
      </c>
      <c r="J319" s="40">
        <f t="shared" si="56"/>
        <v>0</v>
      </c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3"/>
      <c r="AR319" s="3"/>
      <c r="AS319" s="3"/>
    </row>
    <row r="320" s="4" customFormat="1" ht="18.95" customHeight="1" spans="1:42">
      <c r="A320" s="41"/>
      <c r="B320" s="32"/>
      <c r="C320" s="32"/>
      <c r="D320" s="42"/>
      <c r="E320" s="47"/>
      <c r="F320" s="43"/>
      <c r="G320" s="49"/>
      <c r="H320" s="45"/>
      <c r="I320" s="46" t="s">
        <v>47</v>
      </c>
      <c r="J320" s="46">
        <f t="shared" si="56"/>
        <v>0</v>
      </c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 s="91" customFormat="1" ht="18.95" customHeight="1" spans="1:45">
      <c r="A321" s="33">
        <v>159</v>
      </c>
      <c r="B321" s="32" t="s">
        <v>1269</v>
      </c>
      <c r="C321" s="32" t="s">
        <v>1579</v>
      </c>
      <c r="D321" s="35" t="s">
        <v>1572</v>
      </c>
      <c r="E321" s="47" t="s">
        <v>44</v>
      </c>
      <c r="F321" s="37">
        <v>75675</v>
      </c>
      <c r="G321" s="48" t="s">
        <v>45</v>
      </c>
      <c r="H321" s="39">
        <f t="shared" si="58"/>
        <v>63675</v>
      </c>
      <c r="I321" s="40" t="s">
        <v>46</v>
      </c>
      <c r="J321" s="40">
        <f t="shared" si="56"/>
        <v>0</v>
      </c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3"/>
      <c r="AR321" s="3"/>
      <c r="AS321" s="3"/>
    </row>
    <row r="322" s="4" customFormat="1" ht="18.95" customHeight="1" spans="1:42">
      <c r="A322" s="41"/>
      <c r="B322" s="32"/>
      <c r="C322" s="32"/>
      <c r="D322" s="42"/>
      <c r="E322" s="47"/>
      <c r="F322" s="43"/>
      <c r="G322" s="49"/>
      <c r="H322" s="45"/>
      <c r="I322" s="46" t="s">
        <v>47</v>
      </c>
      <c r="J322" s="46">
        <f t="shared" si="56"/>
        <v>12000</v>
      </c>
      <c r="K322" s="65"/>
      <c r="L322" s="65"/>
      <c r="M322" s="65"/>
      <c r="N322" s="65"/>
      <c r="O322" s="65">
        <v>12000</v>
      </c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 s="91" customFormat="1" ht="18.95" customHeight="1" spans="1:45">
      <c r="A323" s="33">
        <v>160</v>
      </c>
      <c r="B323" s="32" t="s">
        <v>1269</v>
      </c>
      <c r="C323" s="32" t="s">
        <v>1580</v>
      </c>
      <c r="D323" s="35" t="s">
        <v>1581</v>
      </c>
      <c r="E323" s="47" t="s">
        <v>44</v>
      </c>
      <c r="F323" s="37">
        <v>42430</v>
      </c>
      <c r="G323" s="48" t="s">
        <v>45</v>
      </c>
      <c r="H323" s="39">
        <f t="shared" si="58"/>
        <v>48945</v>
      </c>
      <c r="I323" s="40" t="s">
        <v>46</v>
      </c>
      <c r="J323" s="40">
        <f t="shared" si="56"/>
        <v>19515</v>
      </c>
      <c r="K323" s="67"/>
      <c r="L323" s="67">
        <v>3970</v>
      </c>
      <c r="M323" s="67"/>
      <c r="N323" s="67"/>
      <c r="O323" s="67"/>
      <c r="P323" s="67">
        <v>10605</v>
      </c>
      <c r="Q323" s="67"/>
      <c r="R323" s="67"/>
      <c r="S323" s="67"/>
      <c r="T323" s="67"/>
      <c r="U323" s="67"/>
      <c r="V323" s="67"/>
      <c r="W323" s="67"/>
      <c r="X323" s="67">
        <v>4940</v>
      </c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3"/>
      <c r="AR323" s="3"/>
      <c r="AS323" s="3"/>
    </row>
    <row r="324" s="4" customFormat="1" ht="18.95" customHeight="1" spans="1:42">
      <c r="A324" s="41"/>
      <c r="B324" s="32"/>
      <c r="C324" s="32"/>
      <c r="D324" s="42"/>
      <c r="E324" s="47"/>
      <c r="F324" s="43"/>
      <c r="G324" s="49"/>
      <c r="H324" s="45"/>
      <c r="I324" s="46" t="s">
        <v>47</v>
      </c>
      <c r="J324" s="46">
        <f t="shared" si="56"/>
        <v>13000</v>
      </c>
      <c r="K324" s="65"/>
      <c r="L324" s="65"/>
      <c r="M324" s="65"/>
      <c r="N324" s="65"/>
      <c r="O324" s="65">
        <v>13000</v>
      </c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 s="91" customFormat="1" ht="18.95" customHeight="1" spans="1:45">
      <c r="A325" s="33">
        <v>161</v>
      </c>
      <c r="B325" s="32" t="s">
        <v>1269</v>
      </c>
      <c r="C325" s="32" t="s">
        <v>1582</v>
      </c>
      <c r="D325" s="35" t="s">
        <v>1583</v>
      </c>
      <c r="E325" s="47" t="s">
        <v>44</v>
      </c>
      <c r="F325" s="37">
        <v>56220</v>
      </c>
      <c r="G325" s="48" t="s">
        <v>45</v>
      </c>
      <c r="H325" s="39">
        <f t="shared" ref="H325:H329" si="59">F325+J325-J326</f>
        <v>51220</v>
      </c>
      <c r="I325" s="40" t="s">
        <v>46</v>
      </c>
      <c r="J325" s="40">
        <f t="shared" si="56"/>
        <v>0</v>
      </c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3"/>
      <c r="AR325" s="3"/>
      <c r="AS325" s="3"/>
    </row>
    <row r="326" s="4" customFormat="1" ht="18.95" customHeight="1" spans="1:42">
      <c r="A326" s="41"/>
      <c r="B326" s="32"/>
      <c r="C326" s="32"/>
      <c r="D326" s="42"/>
      <c r="E326" s="47"/>
      <c r="F326" s="43"/>
      <c r="G326" s="49"/>
      <c r="H326" s="45"/>
      <c r="I326" s="46" t="s">
        <v>47</v>
      </c>
      <c r="J326" s="46">
        <f t="shared" si="56"/>
        <v>5000</v>
      </c>
      <c r="K326" s="65"/>
      <c r="L326" s="65"/>
      <c r="M326" s="65"/>
      <c r="N326" s="65"/>
      <c r="O326" s="65">
        <v>5000</v>
      </c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 s="91" customFormat="1" ht="18.95" customHeight="1" spans="1:45">
      <c r="A327" s="33">
        <v>162</v>
      </c>
      <c r="B327" s="32" t="s">
        <v>1269</v>
      </c>
      <c r="C327" s="32" t="s">
        <v>1584</v>
      </c>
      <c r="D327" s="35" t="s">
        <v>1585</v>
      </c>
      <c r="E327" s="47" t="s">
        <v>55</v>
      </c>
      <c r="F327" s="37">
        <v>27</v>
      </c>
      <c r="G327" s="48" t="s">
        <v>45</v>
      </c>
      <c r="H327" s="39">
        <f t="shared" si="59"/>
        <v>27</v>
      </c>
      <c r="I327" s="40" t="s">
        <v>46</v>
      </c>
      <c r="J327" s="40">
        <f t="shared" si="56"/>
        <v>0</v>
      </c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3"/>
      <c r="AR327" s="3"/>
      <c r="AS327" s="3"/>
    </row>
    <row r="328" s="4" customFormat="1" ht="18.95" customHeight="1" spans="1:42">
      <c r="A328" s="41"/>
      <c r="B328" s="32"/>
      <c r="C328" s="32"/>
      <c r="D328" s="42"/>
      <c r="E328" s="47"/>
      <c r="F328" s="43"/>
      <c r="G328" s="49"/>
      <c r="H328" s="45"/>
      <c r="I328" s="46" t="s">
        <v>47</v>
      </c>
      <c r="J328" s="46">
        <f t="shared" si="56"/>
        <v>0</v>
      </c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 s="3" customFormat="1" ht="18.95" customHeight="1" spans="1:42">
      <c r="A329" s="33">
        <v>163</v>
      </c>
      <c r="B329" s="32" t="s">
        <v>1269</v>
      </c>
      <c r="C329" s="32" t="s">
        <v>1586</v>
      </c>
      <c r="D329" s="35" t="s">
        <v>1587</v>
      </c>
      <c r="E329" s="47" t="s">
        <v>55</v>
      </c>
      <c r="F329" s="37">
        <v>67</v>
      </c>
      <c r="G329" s="48" t="s">
        <v>45</v>
      </c>
      <c r="H329" s="39">
        <f t="shared" si="59"/>
        <v>67</v>
      </c>
      <c r="I329" s="40" t="s">
        <v>46</v>
      </c>
      <c r="J329" s="40">
        <f t="shared" si="56"/>
        <v>0</v>
      </c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</row>
    <row r="330" s="4" customFormat="1" ht="18.95" customHeight="1" spans="1:42">
      <c r="A330" s="41"/>
      <c r="B330" s="32"/>
      <c r="C330" s="32"/>
      <c r="D330" s="42"/>
      <c r="E330" s="47"/>
      <c r="F330" s="43"/>
      <c r="G330" s="49"/>
      <c r="H330" s="45"/>
      <c r="I330" s="46" t="s">
        <v>47</v>
      </c>
      <c r="J330" s="46">
        <f t="shared" si="56"/>
        <v>0</v>
      </c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 s="3" customFormat="1" ht="18.95" customHeight="1" spans="1:42">
      <c r="A331" s="33">
        <v>164</v>
      </c>
      <c r="B331" s="32" t="s">
        <v>1269</v>
      </c>
      <c r="C331" s="32" t="s">
        <v>1588</v>
      </c>
      <c r="D331" s="35" t="s">
        <v>286</v>
      </c>
      <c r="E331" s="47" t="s">
        <v>55</v>
      </c>
      <c r="F331" s="37">
        <v>67</v>
      </c>
      <c r="G331" s="48" t="s">
        <v>45</v>
      </c>
      <c r="H331" s="39">
        <f t="shared" ref="H331:H335" si="60">F331+J331-J332</f>
        <v>67</v>
      </c>
      <c r="I331" s="40" t="s">
        <v>46</v>
      </c>
      <c r="J331" s="40">
        <f t="shared" si="56"/>
        <v>0</v>
      </c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</row>
    <row r="332" s="4" customFormat="1" ht="18.95" customHeight="1" spans="1:42">
      <c r="A332" s="41"/>
      <c r="B332" s="32"/>
      <c r="C332" s="32"/>
      <c r="D332" s="42"/>
      <c r="E332" s="47"/>
      <c r="F332" s="43"/>
      <c r="G332" s="49"/>
      <c r="H332" s="45"/>
      <c r="I332" s="46" t="s">
        <v>47</v>
      </c>
      <c r="J332" s="46">
        <f t="shared" si="56"/>
        <v>0</v>
      </c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 s="3" customFormat="1" ht="18.95" customHeight="1" spans="1:42">
      <c r="A333" s="33">
        <v>165</v>
      </c>
      <c r="B333" s="32" t="s">
        <v>1269</v>
      </c>
      <c r="C333" s="32" t="s">
        <v>1589</v>
      </c>
      <c r="D333" s="35" t="s">
        <v>1590</v>
      </c>
      <c r="E333" s="47" t="s">
        <v>67</v>
      </c>
      <c r="F333" s="37">
        <v>223</v>
      </c>
      <c r="G333" s="48" t="s">
        <v>45</v>
      </c>
      <c r="H333" s="39">
        <f t="shared" si="60"/>
        <v>223</v>
      </c>
      <c r="I333" s="40" t="s">
        <v>46</v>
      </c>
      <c r="J333" s="40">
        <f t="shared" si="56"/>
        <v>0</v>
      </c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</row>
    <row r="334" s="4" customFormat="1" ht="18.95" customHeight="1" spans="1:42">
      <c r="A334" s="41"/>
      <c r="B334" s="32"/>
      <c r="C334" s="32"/>
      <c r="D334" s="42"/>
      <c r="E334" s="47"/>
      <c r="F334" s="43"/>
      <c r="G334" s="49"/>
      <c r="H334" s="45"/>
      <c r="I334" s="46" t="s">
        <v>47</v>
      </c>
      <c r="J334" s="46">
        <f t="shared" si="56"/>
        <v>0</v>
      </c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 s="3" customFormat="1" ht="18.95" customHeight="1" spans="1:42">
      <c r="A335" s="33">
        <v>166</v>
      </c>
      <c r="B335" s="32" t="s">
        <v>1269</v>
      </c>
      <c r="C335" s="32" t="s">
        <v>1591</v>
      </c>
      <c r="D335" s="35" t="s">
        <v>1592</v>
      </c>
      <c r="E335" s="47" t="s">
        <v>67</v>
      </c>
      <c r="F335" s="37">
        <v>525</v>
      </c>
      <c r="G335" s="48" t="s">
        <v>45</v>
      </c>
      <c r="H335" s="39">
        <f t="shared" si="60"/>
        <v>525</v>
      </c>
      <c r="I335" s="40" t="s">
        <v>46</v>
      </c>
      <c r="J335" s="40">
        <f t="shared" si="56"/>
        <v>0</v>
      </c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</row>
    <row r="336" s="4" customFormat="1" ht="18.95" customHeight="1" spans="1:42">
      <c r="A336" s="41"/>
      <c r="B336" s="32"/>
      <c r="C336" s="32"/>
      <c r="D336" s="42"/>
      <c r="E336" s="47"/>
      <c r="F336" s="43"/>
      <c r="G336" s="49"/>
      <c r="H336" s="45"/>
      <c r="I336" s="46" t="s">
        <v>47</v>
      </c>
      <c r="J336" s="46">
        <f t="shared" si="56"/>
        <v>0</v>
      </c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 s="3" customFormat="1" ht="18.95" customHeight="1" spans="1:42">
      <c r="A337" s="33">
        <v>167</v>
      </c>
      <c r="B337" s="32" t="s">
        <v>1269</v>
      </c>
      <c r="C337" s="32" t="s">
        <v>1593</v>
      </c>
      <c r="D337" s="35" t="s">
        <v>1594</v>
      </c>
      <c r="E337" s="47" t="s">
        <v>67</v>
      </c>
      <c r="F337" s="37">
        <v>230</v>
      </c>
      <c r="G337" s="48" t="s">
        <v>45</v>
      </c>
      <c r="H337" s="39">
        <f t="shared" ref="H337:H341" si="61">F337+J337-J338</f>
        <v>230</v>
      </c>
      <c r="I337" s="40" t="s">
        <v>46</v>
      </c>
      <c r="J337" s="40">
        <f t="shared" si="56"/>
        <v>0</v>
      </c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</row>
    <row r="338" s="4" customFormat="1" ht="18.95" customHeight="1" spans="1:42">
      <c r="A338" s="41"/>
      <c r="B338" s="32"/>
      <c r="C338" s="32"/>
      <c r="D338" s="42"/>
      <c r="E338" s="47"/>
      <c r="F338" s="43"/>
      <c r="G338" s="49"/>
      <c r="H338" s="45"/>
      <c r="I338" s="46" t="s">
        <v>47</v>
      </c>
      <c r="J338" s="46">
        <f t="shared" si="56"/>
        <v>0</v>
      </c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 s="91" customFormat="1" ht="18.95" customHeight="1" spans="1:45">
      <c r="A339" s="33">
        <v>168</v>
      </c>
      <c r="B339" s="32" t="s">
        <v>1269</v>
      </c>
      <c r="C339" s="32" t="s">
        <v>1595</v>
      </c>
      <c r="D339" s="35" t="s">
        <v>1596</v>
      </c>
      <c r="E339" s="47" t="s">
        <v>66</v>
      </c>
      <c r="F339" s="37">
        <v>87</v>
      </c>
      <c r="G339" s="48" t="s">
        <v>45</v>
      </c>
      <c r="H339" s="39">
        <f t="shared" si="61"/>
        <v>87</v>
      </c>
      <c r="I339" s="40" t="s">
        <v>46</v>
      </c>
      <c r="J339" s="40">
        <f t="shared" si="56"/>
        <v>0</v>
      </c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3"/>
      <c r="AR339" s="3"/>
      <c r="AS339" s="3"/>
    </row>
    <row r="340" s="4" customFormat="1" ht="18.95" customHeight="1" spans="1:42">
      <c r="A340" s="41"/>
      <c r="B340" s="32"/>
      <c r="C340" s="32"/>
      <c r="D340" s="42"/>
      <c r="E340" s="47"/>
      <c r="F340" s="43"/>
      <c r="G340" s="49"/>
      <c r="H340" s="45"/>
      <c r="I340" s="46" t="s">
        <v>47</v>
      </c>
      <c r="J340" s="46">
        <f t="shared" si="56"/>
        <v>0</v>
      </c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 s="91" customFormat="1" ht="18.95" customHeight="1" spans="1:45">
      <c r="A341" s="33">
        <v>169</v>
      </c>
      <c r="B341" s="32" t="s">
        <v>1269</v>
      </c>
      <c r="C341" s="32" t="s">
        <v>1597</v>
      </c>
      <c r="D341" s="35" t="s">
        <v>1598</v>
      </c>
      <c r="E341" s="47" t="s">
        <v>55</v>
      </c>
      <c r="F341" s="37">
        <v>39</v>
      </c>
      <c r="G341" s="48" t="s">
        <v>45</v>
      </c>
      <c r="H341" s="39">
        <f t="shared" si="61"/>
        <v>39</v>
      </c>
      <c r="I341" s="40" t="s">
        <v>46</v>
      </c>
      <c r="J341" s="40">
        <f t="shared" si="56"/>
        <v>0</v>
      </c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3"/>
      <c r="AR341" s="3"/>
      <c r="AS341" s="3"/>
    </row>
    <row r="342" s="4" customFormat="1" ht="18.95" customHeight="1" spans="1:42">
      <c r="A342" s="41"/>
      <c r="B342" s="32"/>
      <c r="C342" s="32"/>
      <c r="D342" s="42"/>
      <c r="E342" s="47"/>
      <c r="F342" s="43"/>
      <c r="G342" s="49"/>
      <c r="H342" s="45"/>
      <c r="I342" s="46" t="s">
        <v>47</v>
      </c>
      <c r="J342" s="46">
        <f t="shared" si="56"/>
        <v>0</v>
      </c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 s="91" customFormat="1" ht="18.95" customHeight="1" spans="1:45">
      <c r="A343" s="33">
        <v>170</v>
      </c>
      <c r="B343" s="32" t="s">
        <v>1269</v>
      </c>
      <c r="C343" s="32" t="s">
        <v>1599</v>
      </c>
      <c r="D343" s="35" t="s">
        <v>1600</v>
      </c>
      <c r="E343" s="47" t="s">
        <v>67</v>
      </c>
      <c r="F343" s="37">
        <v>2297</v>
      </c>
      <c r="G343" s="48" t="s">
        <v>45</v>
      </c>
      <c r="H343" s="39">
        <f t="shared" ref="H343:H347" si="62">F343+J343-J344</f>
        <v>2297</v>
      </c>
      <c r="I343" s="40" t="s">
        <v>46</v>
      </c>
      <c r="J343" s="40">
        <f t="shared" si="56"/>
        <v>0</v>
      </c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3"/>
      <c r="AR343" s="3"/>
      <c r="AS343" s="3"/>
    </row>
    <row r="344" s="4" customFormat="1" ht="18.95" customHeight="1" spans="1:42">
      <c r="A344" s="41"/>
      <c r="B344" s="32"/>
      <c r="C344" s="32"/>
      <c r="D344" s="42"/>
      <c r="E344" s="47"/>
      <c r="F344" s="43"/>
      <c r="G344" s="49"/>
      <c r="H344" s="45"/>
      <c r="I344" s="46" t="s">
        <v>47</v>
      </c>
      <c r="J344" s="46">
        <f t="shared" si="56"/>
        <v>0</v>
      </c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 s="91" customFormat="1" ht="18.95" customHeight="1" spans="1:45">
      <c r="A345" s="33">
        <v>171</v>
      </c>
      <c r="B345" s="32" t="s">
        <v>1269</v>
      </c>
      <c r="C345" s="32" t="s">
        <v>1601</v>
      </c>
      <c r="D345" s="118" t="s">
        <v>1602</v>
      </c>
      <c r="E345" s="47" t="s">
        <v>44</v>
      </c>
      <c r="F345" s="37">
        <v>940</v>
      </c>
      <c r="G345" s="48" t="s">
        <v>45</v>
      </c>
      <c r="H345" s="39">
        <f t="shared" si="62"/>
        <v>940</v>
      </c>
      <c r="I345" s="40" t="s">
        <v>46</v>
      </c>
      <c r="J345" s="40">
        <f t="shared" si="56"/>
        <v>0</v>
      </c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3"/>
      <c r="AR345" s="3"/>
      <c r="AS345" s="3"/>
    </row>
    <row r="346" s="4" customFormat="1" ht="18.95" customHeight="1" spans="1:42">
      <c r="A346" s="41"/>
      <c r="B346" s="32"/>
      <c r="C346" s="32"/>
      <c r="D346" s="42"/>
      <c r="E346" s="47"/>
      <c r="F346" s="43"/>
      <c r="G346" s="49"/>
      <c r="H346" s="45"/>
      <c r="I346" s="46" t="s">
        <v>47</v>
      </c>
      <c r="J346" s="46">
        <f t="shared" si="56"/>
        <v>0</v>
      </c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 s="91" customFormat="1" ht="18.95" customHeight="1" spans="1:45">
      <c r="A347" s="33">
        <v>172</v>
      </c>
      <c r="B347" s="32" t="s">
        <v>1269</v>
      </c>
      <c r="C347" s="32" t="s">
        <v>1603</v>
      </c>
      <c r="D347" s="35"/>
      <c r="E347" s="47" t="s">
        <v>55</v>
      </c>
      <c r="F347" s="37">
        <v>1077</v>
      </c>
      <c r="G347" s="48" t="s">
        <v>45</v>
      </c>
      <c r="H347" s="39">
        <f t="shared" si="62"/>
        <v>1077</v>
      </c>
      <c r="I347" s="40" t="s">
        <v>46</v>
      </c>
      <c r="J347" s="40">
        <f t="shared" si="56"/>
        <v>0</v>
      </c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3"/>
      <c r="AR347" s="3"/>
      <c r="AS347" s="3"/>
    </row>
    <row r="348" s="4" customFormat="1" ht="18.95" customHeight="1" spans="1:42">
      <c r="A348" s="41"/>
      <c r="B348" s="32"/>
      <c r="C348" s="32"/>
      <c r="D348" s="42"/>
      <c r="E348" s="47"/>
      <c r="F348" s="43"/>
      <c r="G348" s="49"/>
      <c r="H348" s="45"/>
      <c r="I348" s="46" t="s">
        <v>47</v>
      </c>
      <c r="J348" s="46">
        <f t="shared" si="56"/>
        <v>0</v>
      </c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 s="91" customFormat="1" ht="18.95" customHeight="1" spans="1:45">
      <c r="A349" s="33">
        <v>173</v>
      </c>
      <c r="B349" s="32" t="s">
        <v>1269</v>
      </c>
      <c r="C349" s="32" t="s">
        <v>1604</v>
      </c>
      <c r="D349" s="35"/>
      <c r="E349" s="47" t="s">
        <v>1605</v>
      </c>
      <c r="F349" s="37">
        <v>0</v>
      </c>
      <c r="G349" s="48" t="s">
        <v>45</v>
      </c>
      <c r="H349" s="39">
        <f t="shared" ref="H349:H353" si="63">F349+J349-J350</f>
        <v>0</v>
      </c>
      <c r="I349" s="40" t="s">
        <v>46</v>
      </c>
      <c r="J349" s="40">
        <f t="shared" si="56"/>
        <v>0</v>
      </c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3"/>
      <c r="AR349" s="3"/>
      <c r="AS349" s="3"/>
    </row>
    <row r="350" s="4" customFormat="1" ht="18.95" customHeight="1" spans="1:42">
      <c r="A350" s="41"/>
      <c r="B350" s="32"/>
      <c r="C350" s="32"/>
      <c r="D350" s="42"/>
      <c r="E350" s="47"/>
      <c r="F350" s="43"/>
      <c r="G350" s="49"/>
      <c r="H350" s="45"/>
      <c r="I350" s="46" t="s">
        <v>47</v>
      </c>
      <c r="J350" s="46">
        <f t="shared" si="56"/>
        <v>0</v>
      </c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 s="3" customFormat="1" ht="18.95" customHeight="1" spans="1:42">
      <c r="A351" s="33">
        <v>174</v>
      </c>
      <c r="B351" s="32" t="s">
        <v>1269</v>
      </c>
      <c r="C351" s="32" t="s">
        <v>1606</v>
      </c>
      <c r="D351" s="35" t="s">
        <v>1607</v>
      </c>
      <c r="E351" s="47" t="s">
        <v>44</v>
      </c>
      <c r="F351" s="37">
        <v>36</v>
      </c>
      <c r="G351" s="48" t="s">
        <v>45</v>
      </c>
      <c r="H351" s="39">
        <f t="shared" si="63"/>
        <v>36</v>
      </c>
      <c r="I351" s="40" t="s">
        <v>46</v>
      </c>
      <c r="J351" s="40">
        <f t="shared" si="56"/>
        <v>0</v>
      </c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</row>
    <row r="352" s="4" customFormat="1" ht="18.95" customHeight="1" spans="1:42">
      <c r="A352" s="41"/>
      <c r="B352" s="32"/>
      <c r="C352" s="32"/>
      <c r="D352" s="42"/>
      <c r="E352" s="47"/>
      <c r="F352" s="43"/>
      <c r="G352" s="49"/>
      <c r="H352" s="45"/>
      <c r="I352" s="46" t="s">
        <v>47</v>
      </c>
      <c r="J352" s="46">
        <f t="shared" si="56"/>
        <v>0</v>
      </c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 s="3" customFormat="1" ht="18.95" customHeight="1" spans="1:42">
      <c r="A353" s="33">
        <v>175</v>
      </c>
      <c r="B353" s="32" t="s">
        <v>1269</v>
      </c>
      <c r="C353" s="32" t="s">
        <v>1608</v>
      </c>
      <c r="D353" s="35"/>
      <c r="E353" s="47">
        <v>1215</v>
      </c>
      <c r="F353" s="37">
        <v>180</v>
      </c>
      <c r="G353" s="48" t="s">
        <v>45</v>
      </c>
      <c r="H353" s="39">
        <f t="shared" si="63"/>
        <v>180</v>
      </c>
      <c r="I353" s="40" t="s">
        <v>46</v>
      </c>
      <c r="J353" s="40">
        <f t="shared" si="56"/>
        <v>0</v>
      </c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</row>
    <row r="354" s="4" customFormat="1" ht="18.95" customHeight="1" spans="1:42">
      <c r="A354" s="41"/>
      <c r="B354" s="32"/>
      <c r="C354" s="32"/>
      <c r="D354" s="42"/>
      <c r="E354" s="47"/>
      <c r="F354" s="43"/>
      <c r="G354" s="49"/>
      <c r="H354" s="45"/>
      <c r="I354" s="46" t="s">
        <v>47</v>
      </c>
      <c r="J354" s="46">
        <f t="shared" si="56"/>
        <v>0</v>
      </c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 s="3" customFormat="1" ht="18.95" customHeight="1" spans="1:42">
      <c r="A355" s="33">
        <v>176</v>
      </c>
      <c r="B355" s="32" t="s">
        <v>1269</v>
      </c>
      <c r="C355" s="32" t="s">
        <v>1609</v>
      </c>
      <c r="D355" s="35"/>
      <c r="E355" s="47" t="s">
        <v>44</v>
      </c>
      <c r="F355" s="37">
        <v>395</v>
      </c>
      <c r="G355" s="48" t="s">
        <v>45</v>
      </c>
      <c r="H355" s="39">
        <f t="shared" ref="H355:H359" si="64">F355+J355-J356</f>
        <v>395</v>
      </c>
      <c r="I355" s="40" t="s">
        <v>46</v>
      </c>
      <c r="J355" s="40">
        <f t="shared" si="56"/>
        <v>0</v>
      </c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</row>
    <row r="356" s="4" customFormat="1" ht="18.95" customHeight="1" spans="1:42">
      <c r="A356" s="41"/>
      <c r="B356" s="32"/>
      <c r="C356" s="32"/>
      <c r="D356" s="42"/>
      <c r="E356" s="47"/>
      <c r="F356" s="43"/>
      <c r="G356" s="49"/>
      <c r="H356" s="45"/>
      <c r="I356" s="46" t="s">
        <v>47</v>
      </c>
      <c r="J356" s="46">
        <f t="shared" si="56"/>
        <v>0</v>
      </c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 s="3" customFormat="1" ht="18.95" customHeight="1" spans="1:42">
      <c r="A357" s="33">
        <v>177</v>
      </c>
      <c r="B357" s="32" t="s">
        <v>1269</v>
      </c>
      <c r="C357" s="32" t="s">
        <v>1610</v>
      </c>
      <c r="D357" s="35" t="s">
        <v>1611</v>
      </c>
      <c r="E357" s="47" t="s">
        <v>55</v>
      </c>
      <c r="F357" s="37">
        <v>18</v>
      </c>
      <c r="G357" s="48" t="s">
        <v>45</v>
      </c>
      <c r="H357" s="39">
        <f t="shared" si="64"/>
        <v>18</v>
      </c>
      <c r="I357" s="40" t="s">
        <v>46</v>
      </c>
      <c r="J357" s="40">
        <f t="shared" si="56"/>
        <v>0</v>
      </c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</row>
    <row r="358" s="4" customFormat="1" ht="18.95" customHeight="1" spans="1:42">
      <c r="A358" s="41"/>
      <c r="B358" s="32"/>
      <c r="C358" s="32"/>
      <c r="D358" s="42"/>
      <c r="E358" s="47"/>
      <c r="F358" s="43"/>
      <c r="G358" s="49"/>
      <c r="H358" s="45"/>
      <c r="I358" s="46" t="s">
        <v>47</v>
      </c>
      <c r="J358" s="46">
        <f t="shared" si="56"/>
        <v>0</v>
      </c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 s="3" customFormat="1" ht="18.95" customHeight="1" spans="1:42">
      <c r="A359" s="33">
        <v>178</v>
      </c>
      <c r="B359" s="32" t="s">
        <v>1269</v>
      </c>
      <c r="C359" s="32" t="s">
        <v>1612</v>
      </c>
      <c r="D359" s="35" t="s">
        <v>1611</v>
      </c>
      <c r="E359" s="47" t="s">
        <v>55</v>
      </c>
      <c r="F359" s="37">
        <v>13</v>
      </c>
      <c r="G359" s="48" t="s">
        <v>45</v>
      </c>
      <c r="H359" s="39">
        <f t="shared" si="64"/>
        <v>13</v>
      </c>
      <c r="I359" s="40" t="s">
        <v>46</v>
      </c>
      <c r="J359" s="40">
        <f t="shared" si="56"/>
        <v>0</v>
      </c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</row>
    <row r="360" s="4" customFormat="1" ht="18.95" customHeight="1" spans="1:42">
      <c r="A360" s="41"/>
      <c r="B360" s="32"/>
      <c r="C360" s="32"/>
      <c r="D360" s="42"/>
      <c r="E360" s="47"/>
      <c r="F360" s="43"/>
      <c r="G360" s="49"/>
      <c r="H360" s="45"/>
      <c r="I360" s="46" t="s">
        <v>47</v>
      </c>
      <c r="J360" s="46">
        <f t="shared" si="56"/>
        <v>0</v>
      </c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 s="3" customFormat="1" ht="18.95" customHeight="1" spans="1:42">
      <c r="A361" s="33">
        <v>179</v>
      </c>
      <c r="B361" s="32" t="s">
        <v>1269</v>
      </c>
      <c r="C361" s="32" t="s">
        <v>1613</v>
      </c>
      <c r="D361" s="35" t="s">
        <v>1614</v>
      </c>
      <c r="E361" s="47" t="s">
        <v>67</v>
      </c>
      <c r="F361" s="37">
        <v>2091</v>
      </c>
      <c r="G361" s="48" t="s">
        <v>45</v>
      </c>
      <c r="H361" s="39">
        <f t="shared" ref="H361:H365" si="65">F361+J361-J362</f>
        <v>2091</v>
      </c>
      <c r="I361" s="40" t="s">
        <v>46</v>
      </c>
      <c r="J361" s="40">
        <f t="shared" si="56"/>
        <v>0</v>
      </c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</row>
    <row r="362" s="4" customFormat="1" ht="18.95" customHeight="1" spans="1:42">
      <c r="A362" s="41"/>
      <c r="B362" s="32"/>
      <c r="C362" s="32"/>
      <c r="D362" s="42"/>
      <c r="E362" s="47"/>
      <c r="F362" s="43"/>
      <c r="G362" s="49"/>
      <c r="H362" s="45"/>
      <c r="I362" s="46" t="s">
        <v>47</v>
      </c>
      <c r="J362" s="46">
        <f t="shared" si="56"/>
        <v>0</v>
      </c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 s="91" customFormat="1" ht="18.95" customHeight="1" spans="1:45">
      <c r="A363" s="33">
        <v>180</v>
      </c>
      <c r="B363" s="32" t="s">
        <v>1269</v>
      </c>
      <c r="C363" s="32" t="s">
        <v>1615</v>
      </c>
      <c r="D363" s="35" t="s">
        <v>1616</v>
      </c>
      <c r="E363" s="47" t="s">
        <v>44</v>
      </c>
      <c r="F363" s="37">
        <v>2535</v>
      </c>
      <c r="G363" s="48" t="s">
        <v>45</v>
      </c>
      <c r="H363" s="39">
        <f t="shared" si="65"/>
        <v>2535</v>
      </c>
      <c r="I363" s="40" t="s">
        <v>46</v>
      </c>
      <c r="J363" s="40">
        <f t="shared" si="56"/>
        <v>0</v>
      </c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3"/>
      <c r="AR363" s="3"/>
      <c r="AS363" s="3"/>
    </row>
    <row r="364" s="4" customFormat="1" ht="18.95" customHeight="1" spans="1:42">
      <c r="A364" s="41"/>
      <c r="B364" s="32"/>
      <c r="C364" s="32"/>
      <c r="D364" s="42"/>
      <c r="E364" s="47"/>
      <c r="F364" s="43"/>
      <c r="G364" s="49"/>
      <c r="H364" s="45"/>
      <c r="I364" s="46" t="s">
        <v>47</v>
      </c>
      <c r="J364" s="46">
        <f t="shared" si="56"/>
        <v>0</v>
      </c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 s="91" customFormat="1" ht="18.95" customHeight="1" spans="1:45">
      <c r="A365" s="33">
        <v>181</v>
      </c>
      <c r="B365" s="32" t="s">
        <v>1269</v>
      </c>
      <c r="C365" s="32" t="s">
        <v>1617</v>
      </c>
      <c r="D365" s="35" t="s">
        <v>1618</v>
      </c>
      <c r="E365" s="47" t="s">
        <v>44</v>
      </c>
      <c r="F365" s="37">
        <v>60</v>
      </c>
      <c r="G365" s="48" t="s">
        <v>45</v>
      </c>
      <c r="H365" s="39">
        <f t="shared" si="65"/>
        <v>60</v>
      </c>
      <c r="I365" s="40" t="s">
        <v>46</v>
      </c>
      <c r="J365" s="40">
        <f t="shared" si="56"/>
        <v>0</v>
      </c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3"/>
      <c r="AR365" s="3"/>
      <c r="AS365" s="3"/>
    </row>
    <row r="366" s="4" customFormat="1" ht="18.95" customHeight="1" spans="1:42">
      <c r="A366" s="41"/>
      <c r="B366" s="32"/>
      <c r="C366" s="32"/>
      <c r="D366" s="42"/>
      <c r="E366" s="47"/>
      <c r="F366" s="43"/>
      <c r="G366" s="49"/>
      <c r="H366" s="45"/>
      <c r="I366" s="46" t="s">
        <v>47</v>
      </c>
      <c r="J366" s="46">
        <f t="shared" si="56"/>
        <v>0</v>
      </c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 s="91" customFormat="1" ht="18.95" customHeight="1" spans="1:45">
      <c r="A367" s="33">
        <v>182</v>
      </c>
      <c r="B367" s="32" t="s">
        <v>1269</v>
      </c>
      <c r="C367" s="32" t="s">
        <v>1619</v>
      </c>
      <c r="D367" s="35" t="s">
        <v>1620</v>
      </c>
      <c r="E367" s="47" t="s">
        <v>44</v>
      </c>
      <c r="F367" s="37">
        <v>115</v>
      </c>
      <c r="G367" s="48" t="s">
        <v>45</v>
      </c>
      <c r="H367" s="39">
        <f t="shared" ref="H367:H371" si="66">F367+J367-J368</f>
        <v>115</v>
      </c>
      <c r="I367" s="40" t="s">
        <v>46</v>
      </c>
      <c r="J367" s="40">
        <f t="shared" si="56"/>
        <v>0</v>
      </c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3"/>
      <c r="AR367" s="3"/>
      <c r="AS367" s="3"/>
    </row>
    <row r="368" s="4" customFormat="1" ht="18.95" customHeight="1" spans="1:42">
      <c r="A368" s="41"/>
      <c r="B368" s="32"/>
      <c r="C368" s="32"/>
      <c r="D368" s="42"/>
      <c r="E368" s="47"/>
      <c r="F368" s="43"/>
      <c r="G368" s="49"/>
      <c r="H368" s="45"/>
      <c r="I368" s="46" t="s">
        <v>47</v>
      </c>
      <c r="J368" s="46">
        <f t="shared" si="56"/>
        <v>0</v>
      </c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 s="91" customFormat="1" ht="18.95" customHeight="1" spans="1:45">
      <c r="A369" s="33">
        <v>183</v>
      </c>
      <c r="B369" s="32" t="s">
        <v>1269</v>
      </c>
      <c r="C369" s="32" t="s">
        <v>1621</v>
      </c>
      <c r="D369" s="35" t="s">
        <v>1622</v>
      </c>
      <c r="E369" s="47" t="s">
        <v>67</v>
      </c>
      <c r="F369" s="37">
        <v>40</v>
      </c>
      <c r="G369" s="48" t="s">
        <v>45</v>
      </c>
      <c r="H369" s="39">
        <f t="shared" si="66"/>
        <v>40</v>
      </c>
      <c r="I369" s="40" t="s">
        <v>46</v>
      </c>
      <c r="J369" s="40">
        <f t="shared" si="56"/>
        <v>0</v>
      </c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3"/>
      <c r="AR369" s="3"/>
      <c r="AS369" s="3"/>
    </row>
    <row r="370" s="4" customFormat="1" ht="18.95" customHeight="1" spans="1:42">
      <c r="A370" s="41"/>
      <c r="B370" s="32"/>
      <c r="C370" s="32"/>
      <c r="D370" s="42"/>
      <c r="E370" s="47"/>
      <c r="F370" s="43"/>
      <c r="G370" s="49"/>
      <c r="H370" s="45"/>
      <c r="I370" s="46" t="s">
        <v>47</v>
      </c>
      <c r="J370" s="46">
        <f t="shared" si="56"/>
        <v>0</v>
      </c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 s="91" customFormat="1" ht="18.95" customHeight="1" spans="1:45">
      <c r="A371" s="33">
        <v>184</v>
      </c>
      <c r="B371" s="32" t="s">
        <v>1269</v>
      </c>
      <c r="C371" s="32" t="s">
        <v>1623</v>
      </c>
      <c r="D371" s="35" t="s">
        <v>1624</v>
      </c>
      <c r="E371" s="47" t="s">
        <v>67</v>
      </c>
      <c r="F371" s="37">
        <v>1160</v>
      </c>
      <c r="G371" s="48" t="s">
        <v>45</v>
      </c>
      <c r="H371" s="39">
        <f t="shared" si="66"/>
        <v>1160</v>
      </c>
      <c r="I371" s="40" t="s">
        <v>46</v>
      </c>
      <c r="J371" s="40">
        <f t="shared" si="56"/>
        <v>0</v>
      </c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3"/>
      <c r="AR371" s="3"/>
      <c r="AS371" s="3"/>
    </row>
    <row r="372" s="4" customFormat="1" ht="18.95" customHeight="1" spans="1:42">
      <c r="A372" s="41"/>
      <c r="B372" s="32"/>
      <c r="C372" s="32"/>
      <c r="D372" s="42"/>
      <c r="E372" s="47"/>
      <c r="F372" s="43"/>
      <c r="G372" s="49"/>
      <c r="H372" s="45"/>
      <c r="I372" s="46" t="s">
        <v>47</v>
      </c>
      <c r="J372" s="46">
        <f t="shared" si="56"/>
        <v>0</v>
      </c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 s="91" customFormat="1" ht="18.95" customHeight="1" spans="1:45">
      <c r="A373" s="33">
        <v>185</v>
      </c>
      <c r="B373" s="32" t="s">
        <v>1269</v>
      </c>
      <c r="C373" s="32" t="s">
        <v>1625</v>
      </c>
      <c r="D373" s="35"/>
      <c r="E373" s="47" t="s">
        <v>67</v>
      </c>
      <c r="F373" s="37">
        <v>1208</v>
      </c>
      <c r="G373" s="48" t="s">
        <v>45</v>
      </c>
      <c r="H373" s="39">
        <f t="shared" ref="H373:H377" si="67">F373+J373-J374</f>
        <v>1208</v>
      </c>
      <c r="I373" s="40" t="s">
        <v>46</v>
      </c>
      <c r="J373" s="40">
        <f t="shared" si="56"/>
        <v>0</v>
      </c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3"/>
      <c r="AR373" s="3"/>
      <c r="AS373" s="3"/>
    </row>
    <row r="374" s="4" customFormat="1" ht="18.95" customHeight="1" spans="1:42">
      <c r="A374" s="41"/>
      <c r="B374" s="32"/>
      <c r="C374" s="32"/>
      <c r="D374" s="42"/>
      <c r="E374" s="47"/>
      <c r="F374" s="43"/>
      <c r="G374" s="49"/>
      <c r="H374" s="45"/>
      <c r="I374" s="46" t="s">
        <v>47</v>
      </c>
      <c r="J374" s="46">
        <f t="shared" si="56"/>
        <v>0</v>
      </c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 s="91" customFormat="1" ht="18.95" customHeight="1" spans="1:45">
      <c r="A375" s="33">
        <v>186</v>
      </c>
      <c r="B375" s="32" t="s">
        <v>1269</v>
      </c>
      <c r="C375" s="32" t="s">
        <v>1626</v>
      </c>
      <c r="D375" s="35"/>
      <c r="E375" s="47" t="s">
        <v>44</v>
      </c>
      <c r="F375" s="37">
        <v>390</v>
      </c>
      <c r="G375" s="48" t="s">
        <v>45</v>
      </c>
      <c r="H375" s="39">
        <f t="shared" si="67"/>
        <v>390</v>
      </c>
      <c r="I375" s="40" t="s">
        <v>46</v>
      </c>
      <c r="J375" s="40">
        <f t="shared" ref="J375:J438" si="68">SUM(K375:AP375)</f>
        <v>0</v>
      </c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3"/>
      <c r="AR375" s="3"/>
      <c r="AS375" s="3"/>
    </row>
    <row r="376" s="4" customFormat="1" ht="18.95" customHeight="1" spans="1:42">
      <c r="A376" s="41"/>
      <c r="B376" s="32"/>
      <c r="C376" s="32"/>
      <c r="D376" s="42"/>
      <c r="E376" s="47"/>
      <c r="F376" s="43"/>
      <c r="G376" s="49"/>
      <c r="H376" s="45"/>
      <c r="I376" s="46" t="s">
        <v>47</v>
      </c>
      <c r="J376" s="46">
        <f t="shared" si="68"/>
        <v>0</v>
      </c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 s="91" customFormat="1" ht="18.95" customHeight="1" spans="1:45">
      <c r="A377" s="33">
        <v>187</v>
      </c>
      <c r="B377" s="32" t="s">
        <v>1269</v>
      </c>
      <c r="C377" s="32" t="s">
        <v>1627</v>
      </c>
      <c r="D377" s="35" t="s">
        <v>1628</v>
      </c>
      <c r="E377" s="47" t="s">
        <v>44</v>
      </c>
      <c r="F377" s="37">
        <v>165</v>
      </c>
      <c r="G377" s="48" t="s">
        <v>45</v>
      </c>
      <c r="H377" s="39">
        <f t="shared" si="67"/>
        <v>165</v>
      </c>
      <c r="I377" s="40" t="s">
        <v>46</v>
      </c>
      <c r="J377" s="40">
        <f t="shared" si="68"/>
        <v>0</v>
      </c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3"/>
      <c r="AR377" s="3"/>
      <c r="AS377" s="3"/>
    </row>
    <row r="378" s="4" customFormat="1" ht="18.95" customHeight="1" spans="1:42">
      <c r="A378" s="41"/>
      <c r="B378" s="32"/>
      <c r="C378" s="32"/>
      <c r="D378" s="42"/>
      <c r="E378" s="47"/>
      <c r="F378" s="43"/>
      <c r="G378" s="49"/>
      <c r="H378" s="45"/>
      <c r="I378" s="46" t="s">
        <v>47</v>
      </c>
      <c r="J378" s="46">
        <f t="shared" si="68"/>
        <v>0</v>
      </c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 s="91" customFormat="1" ht="18.95" customHeight="1" spans="1:45">
      <c r="A379" s="33">
        <v>188</v>
      </c>
      <c r="B379" s="32" t="s">
        <v>1269</v>
      </c>
      <c r="C379" s="32" t="s">
        <v>1629</v>
      </c>
      <c r="D379" s="35" t="s">
        <v>1630</v>
      </c>
      <c r="E379" s="47" t="s">
        <v>44</v>
      </c>
      <c r="F379" s="37">
        <v>1460</v>
      </c>
      <c r="G379" s="48" t="s">
        <v>45</v>
      </c>
      <c r="H379" s="39">
        <f t="shared" ref="H379:H383" si="69">F379+J379-J380</f>
        <v>1460</v>
      </c>
      <c r="I379" s="40" t="s">
        <v>46</v>
      </c>
      <c r="J379" s="40">
        <f t="shared" si="68"/>
        <v>0</v>
      </c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3"/>
      <c r="AR379" s="3"/>
      <c r="AS379" s="3"/>
    </row>
    <row r="380" s="4" customFormat="1" ht="18.95" customHeight="1" spans="1:42">
      <c r="A380" s="41"/>
      <c r="B380" s="32"/>
      <c r="C380" s="32"/>
      <c r="D380" s="42"/>
      <c r="E380" s="47"/>
      <c r="F380" s="43"/>
      <c r="G380" s="49"/>
      <c r="H380" s="45"/>
      <c r="I380" s="46" t="s">
        <v>47</v>
      </c>
      <c r="J380" s="46">
        <f t="shared" si="68"/>
        <v>0</v>
      </c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 s="91" customFormat="1" ht="18.95" customHeight="1" spans="1:45">
      <c r="A381" s="33">
        <v>189</v>
      </c>
      <c r="B381" s="32" t="s">
        <v>1269</v>
      </c>
      <c r="C381" s="32" t="s">
        <v>1631</v>
      </c>
      <c r="D381" s="35" t="s">
        <v>1632</v>
      </c>
      <c r="E381" s="47" t="s">
        <v>44</v>
      </c>
      <c r="F381" s="37">
        <v>3055</v>
      </c>
      <c r="G381" s="48" t="s">
        <v>45</v>
      </c>
      <c r="H381" s="39">
        <f t="shared" si="69"/>
        <v>3055</v>
      </c>
      <c r="I381" s="40" t="s">
        <v>46</v>
      </c>
      <c r="J381" s="40">
        <f t="shared" si="68"/>
        <v>0</v>
      </c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3"/>
      <c r="AR381" s="3"/>
      <c r="AS381" s="3"/>
    </row>
    <row r="382" s="4" customFormat="1" ht="18.95" customHeight="1" spans="1:42">
      <c r="A382" s="41"/>
      <c r="B382" s="32"/>
      <c r="C382" s="32"/>
      <c r="D382" s="42"/>
      <c r="E382" s="47"/>
      <c r="F382" s="43"/>
      <c r="G382" s="49"/>
      <c r="H382" s="45"/>
      <c r="I382" s="46" t="s">
        <v>47</v>
      </c>
      <c r="J382" s="46">
        <f t="shared" si="68"/>
        <v>0</v>
      </c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 s="3" customFormat="1" ht="18.95" customHeight="1" spans="1:42">
      <c r="A383" s="33">
        <v>190</v>
      </c>
      <c r="B383" s="32" t="s">
        <v>1269</v>
      </c>
      <c r="C383" s="32" t="s">
        <v>1633</v>
      </c>
      <c r="D383" s="35"/>
      <c r="E383" s="47" t="s">
        <v>779</v>
      </c>
      <c r="F383" s="37">
        <v>45</v>
      </c>
      <c r="G383" s="48" t="s">
        <v>45</v>
      </c>
      <c r="H383" s="39">
        <f t="shared" si="69"/>
        <v>45</v>
      </c>
      <c r="I383" s="40" t="s">
        <v>46</v>
      </c>
      <c r="J383" s="40">
        <f t="shared" si="68"/>
        <v>0</v>
      </c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</row>
    <row r="384" s="4" customFormat="1" ht="18.95" customHeight="1" spans="1:42">
      <c r="A384" s="41"/>
      <c r="B384" s="32"/>
      <c r="C384" s="32"/>
      <c r="D384" s="42"/>
      <c r="E384" s="47"/>
      <c r="F384" s="43"/>
      <c r="G384" s="49"/>
      <c r="H384" s="45"/>
      <c r="I384" s="46" t="s">
        <v>47</v>
      </c>
      <c r="J384" s="46">
        <f t="shared" si="68"/>
        <v>0</v>
      </c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 s="3" customFormat="1" ht="18.95" customHeight="1" spans="1:42">
      <c r="A385" s="33">
        <v>191</v>
      </c>
      <c r="B385" s="32" t="s">
        <v>1269</v>
      </c>
      <c r="C385" s="32" t="s">
        <v>1634</v>
      </c>
      <c r="D385" s="35" t="s">
        <v>1635</v>
      </c>
      <c r="E385" s="47" t="s">
        <v>44</v>
      </c>
      <c r="F385" s="37">
        <v>100</v>
      </c>
      <c r="G385" s="48" t="s">
        <v>45</v>
      </c>
      <c r="H385" s="39">
        <f t="shared" ref="H385:H389" si="70">F385+J385-J386</f>
        <v>100</v>
      </c>
      <c r="I385" s="40" t="s">
        <v>46</v>
      </c>
      <c r="J385" s="40">
        <f t="shared" si="68"/>
        <v>0</v>
      </c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</row>
    <row r="386" s="4" customFormat="1" ht="18.95" customHeight="1" spans="1:42">
      <c r="A386" s="41"/>
      <c r="B386" s="32"/>
      <c r="C386" s="32"/>
      <c r="D386" s="42"/>
      <c r="E386" s="47"/>
      <c r="F386" s="43"/>
      <c r="G386" s="49"/>
      <c r="H386" s="45"/>
      <c r="I386" s="46" t="s">
        <v>47</v>
      </c>
      <c r="J386" s="46">
        <f t="shared" si="68"/>
        <v>0</v>
      </c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 s="3" customFormat="1" ht="18.95" customHeight="1" spans="1:42">
      <c r="A387" s="33">
        <v>192</v>
      </c>
      <c r="B387" s="32" t="s">
        <v>1269</v>
      </c>
      <c r="C387" s="32" t="s">
        <v>1636</v>
      </c>
      <c r="D387" s="35" t="s">
        <v>1637</v>
      </c>
      <c r="E387" s="47" t="s">
        <v>1638</v>
      </c>
      <c r="F387" s="37">
        <v>1950</v>
      </c>
      <c r="G387" s="48" t="s">
        <v>45</v>
      </c>
      <c r="H387" s="39">
        <f t="shared" si="70"/>
        <v>1950</v>
      </c>
      <c r="I387" s="40" t="s">
        <v>46</v>
      </c>
      <c r="J387" s="40">
        <f t="shared" si="68"/>
        <v>0</v>
      </c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</row>
    <row r="388" s="4" customFormat="1" ht="18.95" customHeight="1" spans="1:42">
      <c r="A388" s="41"/>
      <c r="B388" s="32"/>
      <c r="C388" s="32"/>
      <c r="D388" s="42"/>
      <c r="E388" s="47"/>
      <c r="F388" s="43"/>
      <c r="G388" s="49"/>
      <c r="H388" s="45"/>
      <c r="I388" s="46" t="s">
        <v>47</v>
      </c>
      <c r="J388" s="46">
        <f t="shared" si="68"/>
        <v>0</v>
      </c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 s="3" customFormat="1" ht="18.95" customHeight="1" spans="1:42">
      <c r="A389" s="33">
        <v>193</v>
      </c>
      <c r="B389" s="32" t="s">
        <v>1269</v>
      </c>
      <c r="C389" s="32" t="s">
        <v>1639</v>
      </c>
      <c r="D389" s="35" t="s">
        <v>1640</v>
      </c>
      <c r="E389" s="47" t="s">
        <v>1638</v>
      </c>
      <c r="F389" s="37">
        <v>2635</v>
      </c>
      <c r="G389" s="48" t="s">
        <v>45</v>
      </c>
      <c r="H389" s="39">
        <f t="shared" si="70"/>
        <v>2635</v>
      </c>
      <c r="I389" s="40" t="s">
        <v>46</v>
      </c>
      <c r="J389" s="40">
        <f t="shared" si="68"/>
        <v>0</v>
      </c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</row>
    <row r="390" s="4" customFormat="1" ht="18.95" customHeight="1" spans="1:42">
      <c r="A390" s="41"/>
      <c r="B390" s="32"/>
      <c r="C390" s="32"/>
      <c r="D390" s="42"/>
      <c r="E390" s="47"/>
      <c r="F390" s="43"/>
      <c r="G390" s="49"/>
      <c r="H390" s="45"/>
      <c r="I390" s="46" t="s">
        <v>47</v>
      </c>
      <c r="J390" s="46">
        <f t="shared" si="68"/>
        <v>0</v>
      </c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 s="3" customFormat="1" ht="18.95" customHeight="1" spans="1:42">
      <c r="A391" s="33">
        <v>194</v>
      </c>
      <c r="B391" s="32" t="s">
        <v>1269</v>
      </c>
      <c r="C391" s="32" t="s">
        <v>1641</v>
      </c>
      <c r="D391" s="35"/>
      <c r="E391" s="47" t="s">
        <v>1642</v>
      </c>
      <c r="F391" s="37">
        <v>120</v>
      </c>
      <c r="G391" s="48" t="s">
        <v>45</v>
      </c>
      <c r="H391" s="39">
        <f t="shared" ref="H391:H395" si="71">F391+J391-J392</f>
        <v>120</v>
      </c>
      <c r="I391" s="40" t="s">
        <v>46</v>
      </c>
      <c r="J391" s="40">
        <f t="shared" si="68"/>
        <v>0</v>
      </c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</row>
    <row r="392" s="4" customFormat="1" ht="18.95" customHeight="1" spans="1:42">
      <c r="A392" s="41"/>
      <c r="B392" s="32"/>
      <c r="C392" s="32"/>
      <c r="D392" s="42"/>
      <c r="E392" s="47"/>
      <c r="F392" s="43"/>
      <c r="G392" s="49"/>
      <c r="H392" s="45"/>
      <c r="I392" s="46" t="s">
        <v>47</v>
      </c>
      <c r="J392" s="46">
        <f t="shared" si="68"/>
        <v>0</v>
      </c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 s="91" customFormat="1" ht="18.95" customHeight="1" spans="1:45">
      <c r="A393" s="33">
        <v>195</v>
      </c>
      <c r="B393" s="32" t="s">
        <v>1269</v>
      </c>
      <c r="C393" s="32" t="s">
        <v>1643</v>
      </c>
      <c r="D393" s="35"/>
      <c r="E393" s="47" t="s">
        <v>1642</v>
      </c>
      <c r="F393" s="37">
        <v>15</v>
      </c>
      <c r="G393" s="48" t="s">
        <v>45</v>
      </c>
      <c r="H393" s="39">
        <f t="shared" si="71"/>
        <v>15</v>
      </c>
      <c r="I393" s="40" t="s">
        <v>46</v>
      </c>
      <c r="J393" s="40">
        <f t="shared" si="68"/>
        <v>0</v>
      </c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3"/>
      <c r="AR393" s="3"/>
      <c r="AS393" s="3"/>
    </row>
    <row r="394" s="4" customFormat="1" ht="18.95" customHeight="1" spans="1:42">
      <c r="A394" s="41"/>
      <c r="B394" s="32"/>
      <c r="C394" s="32"/>
      <c r="D394" s="42"/>
      <c r="E394" s="47"/>
      <c r="F394" s="43"/>
      <c r="G394" s="49"/>
      <c r="H394" s="45"/>
      <c r="I394" s="46" t="s">
        <v>47</v>
      </c>
      <c r="J394" s="46">
        <f t="shared" si="68"/>
        <v>0</v>
      </c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 s="91" customFormat="1" ht="18.95" customHeight="1" spans="1:45">
      <c r="A395" s="33">
        <v>196</v>
      </c>
      <c r="B395" s="32" t="s">
        <v>1269</v>
      </c>
      <c r="C395" s="32" t="s">
        <v>1644</v>
      </c>
      <c r="D395" s="35" t="s">
        <v>1645</v>
      </c>
      <c r="E395" s="47" t="s">
        <v>55</v>
      </c>
      <c r="F395" s="37">
        <v>65</v>
      </c>
      <c r="G395" s="48" t="s">
        <v>45</v>
      </c>
      <c r="H395" s="39">
        <f t="shared" si="71"/>
        <v>65</v>
      </c>
      <c r="I395" s="40" t="s">
        <v>46</v>
      </c>
      <c r="J395" s="40">
        <f t="shared" si="68"/>
        <v>0</v>
      </c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3"/>
      <c r="AR395" s="3"/>
      <c r="AS395" s="3"/>
    </row>
    <row r="396" s="4" customFormat="1" ht="18.95" customHeight="1" spans="1:42">
      <c r="A396" s="41"/>
      <c r="B396" s="32"/>
      <c r="C396" s="32"/>
      <c r="D396" s="42"/>
      <c r="E396" s="47"/>
      <c r="F396" s="43"/>
      <c r="G396" s="49"/>
      <c r="H396" s="45"/>
      <c r="I396" s="46" t="s">
        <v>47</v>
      </c>
      <c r="J396" s="46">
        <f t="shared" si="68"/>
        <v>0</v>
      </c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 s="91" customFormat="1" ht="18.95" customHeight="1" spans="1:45">
      <c r="A397" s="33">
        <v>197</v>
      </c>
      <c r="B397" s="32" t="s">
        <v>1269</v>
      </c>
      <c r="C397" s="32" t="s">
        <v>1646</v>
      </c>
      <c r="D397" s="35" t="s">
        <v>1647</v>
      </c>
      <c r="E397" s="47" t="s">
        <v>55</v>
      </c>
      <c r="F397" s="37">
        <v>20</v>
      </c>
      <c r="G397" s="48" t="s">
        <v>45</v>
      </c>
      <c r="H397" s="39">
        <f t="shared" ref="H397:H401" si="72">F397+J397-J398</f>
        <v>20</v>
      </c>
      <c r="I397" s="40" t="s">
        <v>46</v>
      </c>
      <c r="J397" s="40">
        <f t="shared" si="68"/>
        <v>0</v>
      </c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3"/>
      <c r="AR397" s="3"/>
      <c r="AS397" s="3"/>
    </row>
    <row r="398" s="4" customFormat="1" ht="18.95" customHeight="1" spans="1:42">
      <c r="A398" s="41"/>
      <c r="B398" s="32"/>
      <c r="C398" s="32"/>
      <c r="D398" s="42"/>
      <c r="E398" s="47"/>
      <c r="F398" s="43"/>
      <c r="G398" s="49"/>
      <c r="H398" s="45"/>
      <c r="I398" s="46" t="s">
        <v>47</v>
      </c>
      <c r="J398" s="46">
        <f t="shared" si="68"/>
        <v>0</v>
      </c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 s="91" customFormat="1" ht="18.95" customHeight="1" spans="1:45">
      <c r="A399" s="33">
        <v>198</v>
      </c>
      <c r="B399" s="32" t="s">
        <v>1269</v>
      </c>
      <c r="C399" s="32" t="s">
        <v>1648</v>
      </c>
      <c r="D399" s="35" t="s">
        <v>1649</v>
      </c>
      <c r="E399" s="47" t="s">
        <v>55</v>
      </c>
      <c r="F399" s="37">
        <v>19</v>
      </c>
      <c r="G399" s="48" t="s">
        <v>45</v>
      </c>
      <c r="H399" s="39">
        <f t="shared" si="72"/>
        <v>19</v>
      </c>
      <c r="I399" s="40" t="s">
        <v>46</v>
      </c>
      <c r="J399" s="40">
        <f t="shared" si="68"/>
        <v>0</v>
      </c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3"/>
      <c r="AR399" s="3"/>
      <c r="AS399" s="3"/>
    </row>
    <row r="400" s="4" customFormat="1" ht="18.95" customHeight="1" spans="1:42">
      <c r="A400" s="41"/>
      <c r="B400" s="32"/>
      <c r="C400" s="32"/>
      <c r="D400" s="42"/>
      <c r="E400" s="47"/>
      <c r="F400" s="43"/>
      <c r="G400" s="49"/>
      <c r="H400" s="45"/>
      <c r="I400" s="46" t="s">
        <v>47</v>
      </c>
      <c r="J400" s="46">
        <f t="shared" si="68"/>
        <v>0</v>
      </c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 s="91" customFormat="1" ht="18.95" customHeight="1" spans="1:45">
      <c r="A401" s="33">
        <v>199</v>
      </c>
      <c r="B401" s="32" t="s">
        <v>1269</v>
      </c>
      <c r="C401" s="32" t="s">
        <v>1650</v>
      </c>
      <c r="D401" s="35"/>
      <c r="E401" s="47" t="s">
        <v>67</v>
      </c>
      <c r="F401" s="37">
        <v>55</v>
      </c>
      <c r="G401" s="48" t="s">
        <v>45</v>
      </c>
      <c r="H401" s="39">
        <f t="shared" si="72"/>
        <v>55</v>
      </c>
      <c r="I401" s="40" t="s">
        <v>46</v>
      </c>
      <c r="J401" s="40">
        <f t="shared" si="68"/>
        <v>0</v>
      </c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3"/>
      <c r="AR401" s="3"/>
      <c r="AS401" s="3"/>
    </row>
    <row r="402" s="4" customFormat="1" ht="18.95" customHeight="1" spans="1:42">
      <c r="A402" s="41"/>
      <c r="B402" s="32"/>
      <c r="C402" s="32"/>
      <c r="D402" s="42"/>
      <c r="E402" s="47"/>
      <c r="F402" s="43"/>
      <c r="G402" s="49"/>
      <c r="H402" s="45"/>
      <c r="I402" s="46" t="s">
        <v>47</v>
      </c>
      <c r="J402" s="46">
        <f t="shared" si="68"/>
        <v>0</v>
      </c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 s="91" customFormat="1" ht="18.95" customHeight="1" spans="1:45">
      <c r="A403" s="33">
        <v>200</v>
      </c>
      <c r="B403" s="32" t="s">
        <v>1269</v>
      </c>
      <c r="C403" s="32" t="s">
        <v>1651</v>
      </c>
      <c r="D403" s="35"/>
      <c r="E403" s="47" t="s">
        <v>67</v>
      </c>
      <c r="F403" s="37">
        <v>160</v>
      </c>
      <c r="G403" s="48" t="s">
        <v>45</v>
      </c>
      <c r="H403" s="39">
        <f t="shared" ref="H403:H407" si="73">F403+J403-J404</f>
        <v>160</v>
      </c>
      <c r="I403" s="40" t="s">
        <v>46</v>
      </c>
      <c r="J403" s="40">
        <f t="shared" si="68"/>
        <v>0</v>
      </c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3"/>
      <c r="AR403" s="3"/>
      <c r="AS403" s="3"/>
    </row>
    <row r="404" s="4" customFormat="1" ht="18.95" customHeight="1" spans="1:42">
      <c r="A404" s="41"/>
      <c r="B404" s="32"/>
      <c r="C404" s="32"/>
      <c r="D404" s="42"/>
      <c r="E404" s="47"/>
      <c r="F404" s="43"/>
      <c r="G404" s="49"/>
      <c r="H404" s="45"/>
      <c r="I404" s="46" t="s">
        <v>47</v>
      </c>
      <c r="J404" s="46">
        <f t="shared" si="68"/>
        <v>0</v>
      </c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 s="91" customFormat="1" ht="18.95" customHeight="1" spans="1:45">
      <c r="A405" s="33">
        <v>201</v>
      </c>
      <c r="B405" s="32" t="s">
        <v>1269</v>
      </c>
      <c r="C405" s="32" t="s">
        <v>1652</v>
      </c>
      <c r="D405" s="35"/>
      <c r="E405" s="47" t="s">
        <v>44</v>
      </c>
      <c r="F405" s="37">
        <v>168</v>
      </c>
      <c r="G405" s="48" t="s">
        <v>45</v>
      </c>
      <c r="H405" s="39">
        <f t="shared" si="73"/>
        <v>168</v>
      </c>
      <c r="I405" s="40" t="s">
        <v>46</v>
      </c>
      <c r="J405" s="40">
        <f t="shared" si="68"/>
        <v>0</v>
      </c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3"/>
      <c r="AR405" s="3"/>
      <c r="AS405" s="3"/>
    </row>
    <row r="406" s="4" customFormat="1" ht="18.95" customHeight="1" spans="1:42">
      <c r="A406" s="41"/>
      <c r="B406" s="32"/>
      <c r="C406" s="32"/>
      <c r="D406" s="42"/>
      <c r="E406" s="47"/>
      <c r="F406" s="43"/>
      <c r="G406" s="49"/>
      <c r="H406" s="45"/>
      <c r="I406" s="46" t="s">
        <v>47</v>
      </c>
      <c r="J406" s="46">
        <f t="shared" si="68"/>
        <v>0</v>
      </c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 s="91" customFormat="1" ht="18.95" customHeight="1" spans="1:45">
      <c r="A407" s="33">
        <v>202</v>
      </c>
      <c r="B407" s="32" t="s">
        <v>1269</v>
      </c>
      <c r="C407" s="32" t="s">
        <v>1653</v>
      </c>
      <c r="D407" s="35" t="s">
        <v>1654</v>
      </c>
      <c r="E407" s="47" t="s">
        <v>1655</v>
      </c>
      <c r="F407" s="37">
        <v>0</v>
      </c>
      <c r="G407" s="48" t="s">
        <v>45</v>
      </c>
      <c r="H407" s="39">
        <f t="shared" si="73"/>
        <v>0</v>
      </c>
      <c r="I407" s="40" t="s">
        <v>46</v>
      </c>
      <c r="J407" s="40">
        <f t="shared" si="68"/>
        <v>0</v>
      </c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3"/>
      <c r="AR407" s="3"/>
      <c r="AS407" s="3"/>
    </row>
    <row r="408" s="4" customFormat="1" ht="18.95" customHeight="1" spans="1:42">
      <c r="A408" s="41"/>
      <c r="B408" s="32"/>
      <c r="C408" s="32"/>
      <c r="D408" s="42"/>
      <c r="E408" s="47"/>
      <c r="F408" s="43"/>
      <c r="G408" s="49"/>
      <c r="H408" s="45"/>
      <c r="I408" s="46" t="s">
        <v>47</v>
      </c>
      <c r="J408" s="46">
        <f t="shared" si="68"/>
        <v>0</v>
      </c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 s="91" customFormat="1" ht="18.95" customHeight="1" spans="1:45">
      <c r="A409" s="33">
        <v>203</v>
      </c>
      <c r="B409" s="32" t="s">
        <v>1269</v>
      </c>
      <c r="C409" s="32" t="s">
        <v>1656</v>
      </c>
      <c r="D409" s="35" t="s">
        <v>1657</v>
      </c>
      <c r="E409" s="47" t="s">
        <v>1655</v>
      </c>
      <c r="F409" s="37">
        <v>133</v>
      </c>
      <c r="G409" s="48" t="s">
        <v>45</v>
      </c>
      <c r="H409" s="39">
        <f t="shared" ref="H409:H413" si="74">F409+J409-J410</f>
        <v>133</v>
      </c>
      <c r="I409" s="40" t="s">
        <v>46</v>
      </c>
      <c r="J409" s="40">
        <f t="shared" si="68"/>
        <v>0</v>
      </c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3"/>
      <c r="AR409" s="3"/>
      <c r="AS409" s="3"/>
    </row>
    <row r="410" s="4" customFormat="1" ht="18.95" customHeight="1" spans="1:42">
      <c r="A410" s="41"/>
      <c r="B410" s="32"/>
      <c r="C410" s="32"/>
      <c r="D410" s="42"/>
      <c r="E410" s="47"/>
      <c r="F410" s="43"/>
      <c r="G410" s="49"/>
      <c r="H410" s="45"/>
      <c r="I410" s="46" t="s">
        <v>47</v>
      </c>
      <c r="J410" s="46">
        <f t="shared" si="68"/>
        <v>0</v>
      </c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 s="91" customFormat="1" ht="18.95" customHeight="1" spans="1:45">
      <c r="A411" s="33">
        <v>204</v>
      </c>
      <c r="B411" s="32" t="s">
        <v>1269</v>
      </c>
      <c r="C411" s="32" t="s">
        <v>1658</v>
      </c>
      <c r="D411" s="35" t="s">
        <v>1659</v>
      </c>
      <c r="E411" s="47" t="s">
        <v>53</v>
      </c>
      <c r="F411" s="37">
        <v>14780</v>
      </c>
      <c r="G411" s="48" t="s">
        <v>45</v>
      </c>
      <c r="H411" s="39">
        <f t="shared" si="74"/>
        <v>14780</v>
      </c>
      <c r="I411" s="40" t="s">
        <v>46</v>
      </c>
      <c r="J411" s="40">
        <f t="shared" si="68"/>
        <v>0</v>
      </c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3"/>
      <c r="AR411" s="3"/>
      <c r="AS411" s="3"/>
    </row>
    <row r="412" s="4" customFormat="1" ht="18.95" customHeight="1" spans="1:42">
      <c r="A412" s="41"/>
      <c r="B412" s="32"/>
      <c r="C412" s="32"/>
      <c r="D412" s="42"/>
      <c r="E412" s="47"/>
      <c r="F412" s="43"/>
      <c r="G412" s="49"/>
      <c r="H412" s="45"/>
      <c r="I412" s="46" t="s">
        <v>47</v>
      </c>
      <c r="J412" s="46">
        <f t="shared" si="68"/>
        <v>0</v>
      </c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 s="3" customFormat="1" ht="18.95" customHeight="1" spans="1:42">
      <c r="A413" s="33">
        <v>205</v>
      </c>
      <c r="B413" s="32" t="s">
        <v>1269</v>
      </c>
      <c r="C413" s="32" t="s">
        <v>1660</v>
      </c>
      <c r="D413" s="35" t="s">
        <v>1661</v>
      </c>
      <c r="E413" s="47" t="s">
        <v>44</v>
      </c>
      <c r="F413" s="37">
        <v>90</v>
      </c>
      <c r="G413" s="48" t="s">
        <v>45</v>
      </c>
      <c r="H413" s="39">
        <f t="shared" si="74"/>
        <v>90</v>
      </c>
      <c r="I413" s="40" t="s">
        <v>46</v>
      </c>
      <c r="J413" s="40">
        <f t="shared" si="68"/>
        <v>0</v>
      </c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</row>
    <row r="414" s="4" customFormat="1" ht="18.95" customHeight="1" spans="1:42">
      <c r="A414" s="41"/>
      <c r="B414" s="32"/>
      <c r="C414" s="32"/>
      <c r="D414" s="42"/>
      <c r="E414" s="47"/>
      <c r="F414" s="43"/>
      <c r="G414" s="49"/>
      <c r="H414" s="45"/>
      <c r="I414" s="46" t="s">
        <v>47</v>
      </c>
      <c r="J414" s="46">
        <f t="shared" si="68"/>
        <v>0</v>
      </c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 s="3" customFormat="1" ht="18.95" customHeight="1" spans="1:42">
      <c r="A415" s="33">
        <v>206</v>
      </c>
      <c r="B415" s="32" t="s">
        <v>1269</v>
      </c>
      <c r="C415" s="32" t="s">
        <v>1662</v>
      </c>
      <c r="D415" s="35" t="s">
        <v>1663</v>
      </c>
      <c r="E415" s="47" t="s">
        <v>1664</v>
      </c>
      <c r="F415" s="37">
        <v>85</v>
      </c>
      <c r="G415" s="48" t="s">
        <v>45</v>
      </c>
      <c r="H415" s="39">
        <f t="shared" ref="H415:H419" si="75">F415+J415-J416</f>
        <v>85</v>
      </c>
      <c r="I415" s="40" t="s">
        <v>46</v>
      </c>
      <c r="J415" s="40">
        <f t="shared" si="68"/>
        <v>0</v>
      </c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</row>
    <row r="416" s="4" customFormat="1" ht="18.95" customHeight="1" spans="1:42">
      <c r="A416" s="41"/>
      <c r="B416" s="32"/>
      <c r="C416" s="32"/>
      <c r="D416" s="42"/>
      <c r="E416" s="47"/>
      <c r="F416" s="43"/>
      <c r="G416" s="49"/>
      <c r="H416" s="45"/>
      <c r="I416" s="46" t="s">
        <v>47</v>
      </c>
      <c r="J416" s="46">
        <f t="shared" si="68"/>
        <v>0</v>
      </c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 s="3" customFormat="1" ht="18.95" customHeight="1" spans="1:42">
      <c r="A417" s="33">
        <v>207</v>
      </c>
      <c r="B417" s="32" t="s">
        <v>1269</v>
      </c>
      <c r="C417" s="32" t="s">
        <v>1665</v>
      </c>
      <c r="D417" s="35" t="s">
        <v>1666</v>
      </c>
      <c r="E417" s="47" t="s">
        <v>55</v>
      </c>
      <c r="F417" s="37">
        <v>1294</v>
      </c>
      <c r="G417" s="48" t="s">
        <v>45</v>
      </c>
      <c r="H417" s="39">
        <f t="shared" si="75"/>
        <v>1294</v>
      </c>
      <c r="I417" s="40" t="s">
        <v>46</v>
      </c>
      <c r="J417" s="40">
        <f t="shared" si="68"/>
        <v>0</v>
      </c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</row>
    <row r="418" s="4" customFormat="1" ht="18.95" customHeight="1" spans="1:42">
      <c r="A418" s="41"/>
      <c r="B418" s="32"/>
      <c r="C418" s="32"/>
      <c r="D418" s="42"/>
      <c r="E418" s="47"/>
      <c r="F418" s="43"/>
      <c r="G418" s="49"/>
      <c r="H418" s="45"/>
      <c r="I418" s="46" t="s">
        <v>47</v>
      </c>
      <c r="J418" s="46">
        <f t="shared" si="68"/>
        <v>0</v>
      </c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 s="3" customFormat="1" ht="18.95" customHeight="1" spans="1:42">
      <c r="A419" s="33">
        <v>208</v>
      </c>
      <c r="B419" s="32" t="s">
        <v>1269</v>
      </c>
      <c r="C419" s="32" t="s">
        <v>1667</v>
      </c>
      <c r="D419" s="35"/>
      <c r="E419" s="47" t="s">
        <v>55</v>
      </c>
      <c r="F419" s="37">
        <v>150</v>
      </c>
      <c r="G419" s="48" t="s">
        <v>45</v>
      </c>
      <c r="H419" s="39">
        <f t="shared" si="75"/>
        <v>150</v>
      </c>
      <c r="I419" s="40" t="s">
        <v>46</v>
      </c>
      <c r="J419" s="40">
        <f t="shared" si="68"/>
        <v>0</v>
      </c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</row>
    <row r="420" s="4" customFormat="1" ht="18.95" customHeight="1" spans="1:42">
      <c r="A420" s="41"/>
      <c r="B420" s="32"/>
      <c r="C420" s="32"/>
      <c r="D420" s="42"/>
      <c r="E420" s="47"/>
      <c r="F420" s="43"/>
      <c r="G420" s="49"/>
      <c r="H420" s="45"/>
      <c r="I420" s="46" t="s">
        <v>47</v>
      </c>
      <c r="J420" s="46">
        <f t="shared" si="68"/>
        <v>0</v>
      </c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 s="3" customFormat="1" ht="18.95" customHeight="1" spans="1:42">
      <c r="A421" s="33">
        <v>209</v>
      </c>
      <c r="B421" s="32" t="s">
        <v>1269</v>
      </c>
      <c r="C421" s="32" t="s">
        <v>1668</v>
      </c>
      <c r="D421" s="118" t="s">
        <v>1669</v>
      </c>
      <c r="E421" s="47" t="s">
        <v>44</v>
      </c>
      <c r="F421" s="37">
        <v>195</v>
      </c>
      <c r="G421" s="48" t="s">
        <v>45</v>
      </c>
      <c r="H421" s="39">
        <f t="shared" ref="H421:H425" si="76">F421+J421-J422</f>
        <v>195</v>
      </c>
      <c r="I421" s="40" t="s">
        <v>46</v>
      </c>
      <c r="J421" s="40">
        <f t="shared" si="68"/>
        <v>0</v>
      </c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</row>
    <row r="422" s="4" customFormat="1" ht="18.95" customHeight="1" spans="1:42">
      <c r="A422" s="41"/>
      <c r="B422" s="32"/>
      <c r="C422" s="32"/>
      <c r="D422" s="42"/>
      <c r="E422" s="47"/>
      <c r="F422" s="43"/>
      <c r="G422" s="49"/>
      <c r="H422" s="45"/>
      <c r="I422" s="46" t="s">
        <v>47</v>
      </c>
      <c r="J422" s="46">
        <f t="shared" si="68"/>
        <v>0</v>
      </c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 s="91" customFormat="1" ht="18.95" customHeight="1" spans="1:45">
      <c r="A423" s="33">
        <v>210</v>
      </c>
      <c r="B423" s="32" t="s">
        <v>1269</v>
      </c>
      <c r="C423" s="32" t="s">
        <v>1670</v>
      </c>
      <c r="D423" s="35" t="s">
        <v>1671</v>
      </c>
      <c r="E423" s="47" t="s">
        <v>55</v>
      </c>
      <c r="F423" s="37">
        <v>105</v>
      </c>
      <c r="G423" s="48" t="s">
        <v>45</v>
      </c>
      <c r="H423" s="39">
        <f t="shared" si="76"/>
        <v>105</v>
      </c>
      <c r="I423" s="40" t="s">
        <v>46</v>
      </c>
      <c r="J423" s="40">
        <f t="shared" si="68"/>
        <v>0</v>
      </c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3"/>
      <c r="AR423" s="3"/>
      <c r="AS423" s="3"/>
    </row>
    <row r="424" s="4" customFormat="1" ht="18.95" customHeight="1" spans="1:42">
      <c r="A424" s="41"/>
      <c r="B424" s="32"/>
      <c r="C424" s="32"/>
      <c r="D424" s="42"/>
      <c r="E424" s="47"/>
      <c r="F424" s="43"/>
      <c r="G424" s="49"/>
      <c r="H424" s="45"/>
      <c r="I424" s="46" t="s">
        <v>47</v>
      </c>
      <c r="J424" s="46">
        <f t="shared" si="68"/>
        <v>0</v>
      </c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 s="91" customFormat="1" ht="18.95" customHeight="1" spans="1:45">
      <c r="A425" s="33">
        <v>211</v>
      </c>
      <c r="B425" s="32" t="s">
        <v>1269</v>
      </c>
      <c r="C425" s="32" t="s">
        <v>1672</v>
      </c>
      <c r="D425" s="35"/>
      <c r="E425" s="47" t="s">
        <v>55</v>
      </c>
      <c r="F425" s="37">
        <v>1</v>
      </c>
      <c r="G425" s="48" t="s">
        <v>45</v>
      </c>
      <c r="H425" s="39">
        <f t="shared" si="76"/>
        <v>1</v>
      </c>
      <c r="I425" s="40" t="s">
        <v>46</v>
      </c>
      <c r="J425" s="40">
        <f t="shared" si="68"/>
        <v>0</v>
      </c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3"/>
      <c r="AR425" s="3"/>
      <c r="AS425" s="3"/>
    </row>
    <row r="426" s="4" customFormat="1" ht="18.95" customHeight="1" spans="1:42">
      <c r="A426" s="41"/>
      <c r="B426" s="32"/>
      <c r="C426" s="32"/>
      <c r="D426" s="42"/>
      <c r="E426" s="47"/>
      <c r="F426" s="43"/>
      <c r="G426" s="49"/>
      <c r="H426" s="45"/>
      <c r="I426" s="46" t="s">
        <v>47</v>
      </c>
      <c r="J426" s="46">
        <f t="shared" si="68"/>
        <v>0</v>
      </c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 s="91" customFormat="1" ht="18.95" customHeight="1" spans="1:45">
      <c r="A427" s="33">
        <v>212</v>
      </c>
      <c r="B427" s="32" t="s">
        <v>1269</v>
      </c>
      <c r="C427" s="32" t="s">
        <v>1673</v>
      </c>
      <c r="D427" s="35"/>
      <c r="E427" s="47" t="s">
        <v>55</v>
      </c>
      <c r="F427" s="37">
        <v>1</v>
      </c>
      <c r="G427" s="48" t="s">
        <v>45</v>
      </c>
      <c r="H427" s="39">
        <f t="shared" ref="H427:H431" si="77">F427+J427-J428</f>
        <v>1</v>
      </c>
      <c r="I427" s="40" t="s">
        <v>46</v>
      </c>
      <c r="J427" s="40">
        <f t="shared" si="68"/>
        <v>0</v>
      </c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3"/>
      <c r="AR427" s="3"/>
      <c r="AS427" s="3"/>
    </row>
    <row r="428" s="4" customFormat="1" ht="18.95" customHeight="1" spans="1:42">
      <c r="A428" s="41"/>
      <c r="B428" s="32"/>
      <c r="C428" s="32"/>
      <c r="D428" s="42"/>
      <c r="E428" s="47"/>
      <c r="F428" s="43"/>
      <c r="G428" s="49"/>
      <c r="H428" s="45"/>
      <c r="I428" s="46" t="s">
        <v>47</v>
      </c>
      <c r="J428" s="46">
        <f t="shared" si="68"/>
        <v>0</v>
      </c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 s="91" customFormat="1" ht="18.95" customHeight="1" spans="1:45">
      <c r="A429" s="33">
        <v>213</v>
      </c>
      <c r="B429" s="32" t="s">
        <v>1269</v>
      </c>
      <c r="C429" s="32" t="s">
        <v>1674</v>
      </c>
      <c r="D429" s="35" t="s">
        <v>1675</v>
      </c>
      <c r="E429" s="47" t="s">
        <v>55</v>
      </c>
      <c r="F429" s="37">
        <v>10</v>
      </c>
      <c r="G429" s="48" t="s">
        <v>45</v>
      </c>
      <c r="H429" s="39">
        <f t="shared" si="77"/>
        <v>10</v>
      </c>
      <c r="I429" s="40" t="s">
        <v>46</v>
      </c>
      <c r="J429" s="40">
        <f t="shared" si="68"/>
        <v>0</v>
      </c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3"/>
      <c r="AR429" s="3"/>
      <c r="AS429" s="3"/>
    </row>
    <row r="430" s="4" customFormat="1" ht="18.95" customHeight="1" spans="1:42">
      <c r="A430" s="41"/>
      <c r="B430" s="32"/>
      <c r="C430" s="32"/>
      <c r="D430" s="42"/>
      <c r="E430" s="47"/>
      <c r="F430" s="43"/>
      <c r="G430" s="49"/>
      <c r="H430" s="45"/>
      <c r="I430" s="46" t="s">
        <v>47</v>
      </c>
      <c r="J430" s="46">
        <f t="shared" si="68"/>
        <v>0</v>
      </c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 s="91" customFormat="1" ht="18.95" customHeight="1" spans="1:45">
      <c r="A431" s="33">
        <v>214</v>
      </c>
      <c r="B431" s="32" t="s">
        <v>1269</v>
      </c>
      <c r="C431" s="32" t="s">
        <v>1676</v>
      </c>
      <c r="D431" s="35"/>
      <c r="E431" s="47" t="s">
        <v>66</v>
      </c>
      <c r="F431" s="37">
        <v>35</v>
      </c>
      <c r="G431" s="48" t="s">
        <v>45</v>
      </c>
      <c r="H431" s="39">
        <f t="shared" si="77"/>
        <v>35</v>
      </c>
      <c r="I431" s="40" t="s">
        <v>46</v>
      </c>
      <c r="J431" s="40">
        <f t="shared" si="68"/>
        <v>0</v>
      </c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3"/>
      <c r="AR431" s="3"/>
      <c r="AS431" s="3"/>
    </row>
    <row r="432" s="4" customFormat="1" ht="18.95" customHeight="1" spans="1:42">
      <c r="A432" s="41"/>
      <c r="B432" s="32"/>
      <c r="C432" s="32"/>
      <c r="D432" s="42"/>
      <c r="E432" s="47"/>
      <c r="F432" s="43"/>
      <c r="G432" s="49"/>
      <c r="H432" s="45"/>
      <c r="I432" s="46" t="s">
        <v>47</v>
      </c>
      <c r="J432" s="46">
        <f t="shared" si="68"/>
        <v>0</v>
      </c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 s="91" customFormat="1" ht="18.95" customHeight="1" spans="1:45">
      <c r="A433" s="33">
        <v>215</v>
      </c>
      <c r="B433" s="32" t="s">
        <v>1269</v>
      </c>
      <c r="C433" s="32" t="s">
        <v>1677</v>
      </c>
      <c r="D433" s="35" t="s">
        <v>1678</v>
      </c>
      <c r="E433" s="47" t="s">
        <v>66</v>
      </c>
      <c r="F433" s="37">
        <v>13</v>
      </c>
      <c r="G433" s="48" t="s">
        <v>45</v>
      </c>
      <c r="H433" s="39">
        <f t="shared" ref="H433:H437" si="78">F433+J433-J434</f>
        <v>13</v>
      </c>
      <c r="I433" s="40" t="s">
        <v>46</v>
      </c>
      <c r="J433" s="40">
        <f t="shared" si="68"/>
        <v>0</v>
      </c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3"/>
      <c r="AR433" s="3"/>
      <c r="AS433" s="3"/>
    </row>
    <row r="434" s="4" customFormat="1" ht="18.95" customHeight="1" spans="1:42">
      <c r="A434" s="41"/>
      <c r="B434" s="32"/>
      <c r="C434" s="32"/>
      <c r="D434" s="42"/>
      <c r="E434" s="47"/>
      <c r="F434" s="43"/>
      <c r="G434" s="49"/>
      <c r="H434" s="45"/>
      <c r="I434" s="46" t="s">
        <v>47</v>
      </c>
      <c r="J434" s="46">
        <f t="shared" si="68"/>
        <v>0</v>
      </c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 s="91" customFormat="1" ht="18.95" customHeight="1" spans="1:45">
      <c r="A435" s="33">
        <v>216</v>
      </c>
      <c r="B435" s="32" t="s">
        <v>1269</v>
      </c>
      <c r="C435" s="32" t="s">
        <v>1679</v>
      </c>
      <c r="D435" s="35"/>
      <c r="E435" s="47" t="s">
        <v>1198</v>
      </c>
      <c r="F435" s="37">
        <v>40</v>
      </c>
      <c r="G435" s="48" t="s">
        <v>45</v>
      </c>
      <c r="H435" s="39">
        <f t="shared" si="78"/>
        <v>40</v>
      </c>
      <c r="I435" s="40" t="s">
        <v>46</v>
      </c>
      <c r="J435" s="40">
        <f t="shared" si="68"/>
        <v>0</v>
      </c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3"/>
      <c r="AR435" s="3"/>
      <c r="AS435" s="3"/>
    </row>
    <row r="436" s="4" customFormat="1" ht="18.95" customHeight="1" spans="1:42">
      <c r="A436" s="41"/>
      <c r="B436" s="32"/>
      <c r="C436" s="32"/>
      <c r="D436" s="42"/>
      <c r="E436" s="47"/>
      <c r="F436" s="43"/>
      <c r="G436" s="49"/>
      <c r="H436" s="45"/>
      <c r="I436" s="46" t="s">
        <v>47</v>
      </c>
      <c r="J436" s="46">
        <f t="shared" si="68"/>
        <v>0</v>
      </c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 s="91" customFormat="1" ht="18.95" customHeight="1" spans="1:45">
      <c r="A437" s="33">
        <v>217</v>
      </c>
      <c r="B437" s="32" t="s">
        <v>1269</v>
      </c>
      <c r="C437" s="32" t="s">
        <v>1680</v>
      </c>
      <c r="D437" s="35"/>
      <c r="E437" s="47" t="s">
        <v>1198</v>
      </c>
      <c r="F437" s="37">
        <v>10</v>
      </c>
      <c r="G437" s="48" t="s">
        <v>45</v>
      </c>
      <c r="H437" s="39">
        <f t="shared" si="78"/>
        <v>10</v>
      </c>
      <c r="I437" s="40" t="s">
        <v>46</v>
      </c>
      <c r="J437" s="40">
        <f t="shared" si="68"/>
        <v>0</v>
      </c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3"/>
      <c r="AR437" s="3"/>
      <c r="AS437" s="3"/>
    </row>
    <row r="438" s="4" customFormat="1" ht="18.95" customHeight="1" spans="1:42">
      <c r="A438" s="41"/>
      <c r="B438" s="32"/>
      <c r="C438" s="32"/>
      <c r="D438" s="42"/>
      <c r="E438" s="47"/>
      <c r="F438" s="43"/>
      <c r="G438" s="49"/>
      <c r="H438" s="45"/>
      <c r="I438" s="46" t="s">
        <v>47</v>
      </c>
      <c r="J438" s="46">
        <f t="shared" si="68"/>
        <v>0</v>
      </c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 s="91" customFormat="1" ht="18.95" customHeight="1" spans="1:45">
      <c r="A439" s="33">
        <v>218</v>
      </c>
      <c r="B439" s="32" t="s">
        <v>1269</v>
      </c>
      <c r="C439" s="32" t="s">
        <v>1681</v>
      </c>
      <c r="D439" s="35"/>
      <c r="E439" s="47" t="s">
        <v>44</v>
      </c>
      <c r="F439" s="37">
        <v>25</v>
      </c>
      <c r="G439" s="48" t="s">
        <v>45</v>
      </c>
      <c r="H439" s="39">
        <f t="shared" ref="H439:H443" si="79">F439+J439-J440</f>
        <v>25</v>
      </c>
      <c r="I439" s="40" t="s">
        <v>46</v>
      </c>
      <c r="J439" s="40">
        <f t="shared" ref="J439:J502" si="80">SUM(K439:AP439)</f>
        <v>0</v>
      </c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3"/>
      <c r="AR439" s="3"/>
      <c r="AS439" s="3"/>
    </row>
    <row r="440" s="4" customFormat="1" ht="18.95" customHeight="1" spans="1:42">
      <c r="A440" s="41"/>
      <c r="B440" s="32"/>
      <c r="C440" s="32"/>
      <c r="D440" s="42"/>
      <c r="E440" s="47"/>
      <c r="F440" s="43"/>
      <c r="G440" s="49"/>
      <c r="H440" s="45"/>
      <c r="I440" s="46" t="s">
        <v>47</v>
      </c>
      <c r="J440" s="46">
        <f t="shared" si="80"/>
        <v>0</v>
      </c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 s="91" customFormat="1" ht="18.95" customHeight="1" spans="1:45">
      <c r="A441" s="33">
        <v>219</v>
      </c>
      <c r="B441" s="32" t="s">
        <v>1269</v>
      </c>
      <c r="C441" s="32" t="s">
        <v>1682</v>
      </c>
      <c r="D441" s="35" t="s">
        <v>1683</v>
      </c>
      <c r="E441" s="47" t="s">
        <v>66</v>
      </c>
      <c r="F441" s="37">
        <v>55</v>
      </c>
      <c r="G441" s="48" t="s">
        <v>45</v>
      </c>
      <c r="H441" s="39">
        <f t="shared" si="79"/>
        <v>55</v>
      </c>
      <c r="I441" s="40" t="s">
        <v>46</v>
      </c>
      <c r="J441" s="40">
        <f t="shared" si="80"/>
        <v>0</v>
      </c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3"/>
      <c r="AR441" s="3"/>
      <c r="AS441" s="3"/>
    </row>
    <row r="442" s="4" customFormat="1" ht="18.95" customHeight="1" spans="1:42">
      <c r="A442" s="41"/>
      <c r="B442" s="32"/>
      <c r="C442" s="32"/>
      <c r="D442" s="42"/>
      <c r="E442" s="47"/>
      <c r="F442" s="43"/>
      <c r="G442" s="49"/>
      <c r="H442" s="45"/>
      <c r="I442" s="46" t="s">
        <v>47</v>
      </c>
      <c r="J442" s="46">
        <f t="shared" si="80"/>
        <v>0</v>
      </c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 s="3" customFormat="1" ht="18.95" customHeight="1" spans="1:42">
      <c r="A443" s="33">
        <v>220</v>
      </c>
      <c r="B443" s="32" t="s">
        <v>1269</v>
      </c>
      <c r="C443" s="32" t="s">
        <v>1684</v>
      </c>
      <c r="D443" s="35" t="s">
        <v>1685</v>
      </c>
      <c r="E443" s="47" t="s">
        <v>55</v>
      </c>
      <c r="F443" s="37">
        <v>3</v>
      </c>
      <c r="G443" s="48" t="s">
        <v>45</v>
      </c>
      <c r="H443" s="39">
        <f t="shared" si="79"/>
        <v>3</v>
      </c>
      <c r="I443" s="40" t="s">
        <v>46</v>
      </c>
      <c r="J443" s="40">
        <f t="shared" si="80"/>
        <v>0</v>
      </c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</row>
    <row r="444" s="4" customFormat="1" ht="18.95" customHeight="1" spans="1:42">
      <c r="A444" s="41"/>
      <c r="B444" s="32"/>
      <c r="C444" s="32"/>
      <c r="D444" s="42"/>
      <c r="E444" s="47"/>
      <c r="F444" s="43"/>
      <c r="G444" s="49"/>
      <c r="H444" s="45"/>
      <c r="I444" s="46" t="s">
        <v>47</v>
      </c>
      <c r="J444" s="46">
        <f t="shared" si="80"/>
        <v>0</v>
      </c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 s="3" customFormat="1" ht="18.95" customHeight="1" spans="1:42">
      <c r="A445" s="33">
        <v>221</v>
      </c>
      <c r="B445" s="32" t="s">
        <v>1269</v>
      </c>
      <c r="C445" s="32" t="s">
        <v>1686</v>
      </c>
      <c r="D445" s="35" t="s">
        <v>1687</v>
      </c>
      <c r="E445" s="47" t="s">
        <v>55</v>
      </c>
      <c r="F445" s="37">
        <v>35</v>
      </c>
      <c r="G445" s="48" t="s">
        <v>45</v>
      </c>
      <c r="H445" s="39">
        <f t="shared" ref="H445:H449" si="81">F445+J445-J446</f>
        <v>35</v>
      </c>
      <c r="I445" s="40" t="s">
        <v>46</v>
      </c>
      <c r="J445" s="40">
        <f t="shared" si="80"/>
        <v>0</v>
      </c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</row>
    <row r="446" s="4" customFormat="1" ht="18.95" customHeight="1" spans="1:42">
      <c r="A446" s="41"/>
      <c r="B446" s="32"/>
      <c r="C446" s="32"/>
      <c r="D446" s="42"/>
      <c r="E446" s="47"/>
      <c r="F446" s="43"/>
      <c r="G446" s="49"/>
      <c r="H446" s="45"/>
      <c r="I446" s="46" t="s">
        <v>47</v>
      </c>
      <c r="J446" s="46">
        <f t="shared" si="80"/>
        <v>0</v>
      </c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 s="3" customFormat="1" ht="18.95" customHeight="1" spans="1:42">
      <c r="A447" s="33">
        <v>222</v>
      </c>
      <c r="B447" s="32" t="s">
        <v>1269</v>
      </c>
      <c r="C447" s="32" t="s">
        <v>1688</v>
      </c>
      <c r="D447" s="35"/>
      <c r="E447" s="47" t="s">
        <v>44</v>
      </c>
      <c r="F447" s="37">
        <v>30</v>
      </c>
      <c r="G447" s="48" t="s">
        <v>45</v>
      </c>
      <c r="H447" s="39">
        <f t="shared" si="81"/>
        <v>30</v>
      </c>
      <c r="I447" s="40" t="s">
        <v>46</v>
      </c>
      <c r="J447" s="40">
        <f t="shared" si="80"/>
        <v>0</v>
      </c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</row>
    <row r="448" s="4" customFormat="1" ht="18.95" customHeight="1" spans="1:42">
      <c r="A448" s="41"/>
      <c r="B448" s="32"/>
      <c r="C448" s="32"/>
      <c r="D448" s="42"/>
      <c r="E448" s="47"/>
      <c r="F448" s="43"/>
      <c r="G448" s="49"/>
      <c r="H448" s="45"/>
      <c r="I448" s="46" t="s">
        <v>47</v>
      </c>
      <c r="J448" s="46">
        <f t="shared" si="80"/>
        <v>0</v>
      </c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 s="3" customFormat="1" ht="18.95" customHeight="1" spans="1:42">
      <c r="A449" s="33">
        <v>223</v>
      </c>
      <c r="B449" s="32" t="s">
        <v>1269</v>
      </c>
      <c r="C449" s="32" t="s">
        <v>1689</v>
      </c>
      <c r="D449" s="35" t="s">
        <v>1690</v>
      </c>
      <c r="E449" s="47" t="s">
        <v>55</v>
      </c>
      <c r="F449" s="37">
        <v>65</v>
      </c>
      <c r="G449" s="48" t="s">
        <v>45</v>
      </c>
      <c r="H449" s="39">
        <f t="shared" si="81"/>
        <v>65</v>
      </c>
      <c r="I449" s="40" t="s">
        <v>46</v>
      </c>
      <c r="J449" s="40">
        <f t="shared" si="80"/>
        <v>0</v>
      </c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</row>
    <row r="450" s="4" customFormat="1" ht="18.95" customHeight="1" spans="1:42">
      <c r="A450" s="41"/>
      <c r="B450" s="32"/>
      <c r="C450" s="32"/>
      <c r="D450" s="42"/>
      <c r="E450" s="47"/>
      <c r="F450" s="43"/>
      <c r="G450" s="49"/>
      <c r="H450" s="45"/>
      <c r="I450" s="46" t="s">
        <v>47</v>
      </c>
      <c r="J450" s="46">
        <f t="shared" si="80"/>
        <v>0</v>
      </c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 s="3" customFormat="1" ht="18.95" customHeight="1" spans="1:42">
      <c r="A451" s="33">
        <v>224</v>
      </c>
      <c r="B451" s="32" t="s">
        <v>1269</v>
      </c>
      <c r="C451" s="32" t="s">
        <v>1691</v>
      </c>
      <c r="D451" s="35"/>
      <c r="E451" s="47" t="s">
        <v>55</v>
      </c>
      <c r="F451" s="37">
        <v>10</v>
      </c>
      <c r="G451" s="48" t="s">
        <v>45</v>
      </c>
      <c r="H451" s="39">
        <f t="shared" ref="H451:H455" si="82">F451+J451-J452</f>
        <v>10</v>
      </c>
      <c r="I451" s="40" t="s">
        <v>46</v>
      </c>
      <c r="J451" s="40">
        <f t="shared" si="80"/>
        <v>0</v>
      </c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</row>
    <row r="452" s="4" customFormat="1" ht="18.95" customHeight="1" spans="1:42">
      <c r="A452" s="41"/>
      <c r="B452" s="32"/>
      <c r="C452" s="32"/>
      <c r="D452" s="42"/>
      <c r="E452" s="47"/>
      <c r="F452" s="43"/>
      <c r="G452" s="49"/>
      <c r="H452" s="45"/>
      <c r="I452" s="46" t="s">
        <v>47</v>
      </c>
      <c r="J452" s="46">
        <f t="shared" si="80"/>
        <v>0</v>
      </c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 s="91" customFormat="1" ht="18.95" customHeight="1" spans="1:45">
      <c r="A453" s="33">
        <v>225</v>
      </c>
      <c r="B453" s="32" t="s">
        <v>1269</v>
      </c>
      <c r="C453" s="32" t="s">
        <v>1692</v>
      </c>
      <c r="D453" s="35" t="s">
        <v>1693</v>
      </c>
      <c r="E453" s="47" t="s">
        <v>1694</v>
      </c>
      <c r="F453" s="37">
        <v>5</v>
      </c>
      <c r="G453" s="48" t="s">
        <v>45</v>
      </c>
      <c r="H453" s="39">
        <f t="shared" si="82"/>
        <v>5</v>
      </c>
      <c r="I453" s="40" t="s">
        <v>46</v>
      </c>
      <c r="J453" s="40">
        <f t="shared" si="80"/>
        <v>0</v>
      </c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3"/>
      <c r="AR453" s="3"/>
      <c r="AS453" s="3"/>
    </row>
    <row r="454" s="4" customFormat="1" ht="18.95" customHeight="1" spans="1:42">
      <c r="A454" s="41"/>
      <c r="B454" s="32"/>
      <c r="C454" s="32"/>
      <c r="D454" s="42"/>
      <c r="E454" s="47"/>
      <c r="F454" s="43"/>
      <c r="G454" s="49"/>
      <c r="H454" s="45"/>
      <c r="I454" s="46" t="s">
        <v>47</v>
      </c>
      <c r="J454" s="46">
        <f t="shared" si="80"/>
        <v>0</v>
      </c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 s="91" customFormat="1" ht="18.95" customHeight="1" spans="1:45">
      <c r="A455" s="33">
        <v>226</v>
      </c>
      <c r="B455" s="32" t="s">
        <v>1269</v>
      </c>
      <c r="C455" s="32" t="s">
        <v>1695</v>
      </c>
      <c r="D455" s="35" t="s">
        <v>1696</v>
      </c>
      <c r="E455" s="47" t="s">
        <v>1694</v>
      </c>
      <c r="F455" s="37">
        <v>10</v>
      </c>
      <c r="G455" s="48" t="s">
        <v>45</v>
      </c>
      <c r="H455" s="39">
        <f t="shared" si="82"/>
        <v>10</v>
      </c>
      <c r="I455" s="40" t="s">
        <v>46</v>
      </c>
      <c r="J455" s="40">
        <f t="shared" si="80"/>
        <v>0</v>
      </c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3"/>
      <c r="AR455" s="3"/>
      <c r="AS455" s="3"/>
    </row>
    <row r="456" s="4" customFormat="1" ht="18.95" customHeight="1" spans="1:42">
      <c r="A456" s="41"/>
      <c r="B456" s="32"/>
      <c r="C456" s="32"/>
      <c r="D456" s="42"/>
      <c r="E456" s="47"/>
      <c r="F456" s="43"/>
      <c r="G456" s="49"/>
      <c r="H456" s="45"/>
      <c r="I456" s="46" t="s">
        <v>47</v>
      </c>
      <c r="J456" s="46">
        <f t="shared" si="80"/>
        <v>0</v>
      </c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 s="91" customFormat="1" ht="18.95" customHeight="1" spans="1:45">
      <c r="A457" s="33">
        <v>227</v>
      </c>
      <c r="B457" s="32" t="s">
        <v>1269</v>
      </c>
      <c r="C457" s="32" t="s">
        <v>1697</v>
      </c>
      <c r="D457" s="35" t="s">
        <v>1698</v>
      </c>
      <c r="E457" s="47">
        <v>1215</v>
      </c>
      <c r="F457" s="37">
        <v>5</v>
      </c>
      <c r="G457" s="48" t="s">
        <v>45</v>
      </c>
      <c r="H457" s="39">
        <f t="shared" ref="H457:H461" si="83">F457+J457-J458</f>
        <v>5</v>
      </c>
      <c r="I457" s="40" t="s">
        <v>46</v>
      </c>
      <c r="J457" s="40">
        <f t="shared" si="80"/>
        <v>0</v>
      </c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3"/>
      <c r="AR457" s="3"/>
      <c r="AS457" s="3"/>
    </row>
    <row r="458" s="4" customFormat="1" ht="18.95" customHeight="1" spans="1:42">
      <c r="A458" s="41"/>
      <c r="B458" s="32"/>
      <c r="C458" s="32"/>
      <c r="D458" s="42"/>
      <c r="E458" s="47"/>
      <c r="F458" s="43"/>
      <c r="G458" s="49"/>
      <c r="H458" s="45"/>
      <c r="I458" s="46" t="s">
        <v>47</v>
      </c>
      <c r="J458" s="46">
        <f t="shared" si="80"/>
        <v>0</v>
      </c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 s="91" customFormat="1" ht="18.95" customHeight="1" spans="1:45">
      <c r="A459" s="33">
        <v>228</v>
      </c>
      <c r="B459" s="32" t="s">
        <v>1269</v>
      </c>
      <c r="C459" s="32" t="s">
        <v>1699</v>
      </c>
      <c r="D459" s="35" t="s">
        <v>1700</v>
      </c>
      <c r="E459" s="47" t="s">
        <v>67</v>
      </c>
      <c r="F459" s="37">
        <v>805</v>
      </c>
      <c r="G459" s="48" t="s">
        <v>45</v>
      </c>
      <c r="H459" s="39">
        <f t="shared" si="83"/>
        <v>805</v>
      </c>
      <c r="I459" s="40" t="s">
        <v>46</v>
      </c>
      <c r="J459" s="40">
        <f t="shared" si="80"/>
        <v>0</v>
      </c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3"/>
      <c r="AR459" s="3"/>
      <c r="AS459" s="3"/>
    </row>
    <row r="460" s="4" customFormat="1" ht="18.95" customHeight="1" spans="1:42">
      <c r="A460" s="41"/>
      <c r="B460" s="32"/>
      <c r="C460" s="32"/>
      <c r="D460" s="42"/>
      <c r="E460" s="47"/>
      <c r="F460" s="43"/>
      <c r="G460" s="49"/>
      <c r="H460" s="45"/>
      <c r="I460" s="46" t="s">
        <v>47</v>
      </c>
      <c r="J460" s="46">
        <f t="shared" si="80"/>
        <v>0</v>
      </c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 s="91" customFormat="1" ht="18.95" customHeight="1" spans="1:45">
      <c r="A461" s="33">
        <v>229</v>
      </c>
      <c r="B461" s="32" t="s">
        <v>1269</v>
      </c>
      <c r="C461" s="32" t="s">
        <v>1701</v>
      </c>
      <c r="D461" s="35" t="s">
        <v>1702</v>
      </c>
      <c r="E461" s="47">
        <v>1215</v>
      </c>
      <c r="F461" s="37">
        <v>0</v>
      </c>
      <c r="G461" s="48" t="s">
        <v>45</v>
      </c>
      <c r="H461" s="39">
        <f t="shared" si="83"/>
        <v>0</v>
      </c>
      <c r="I461" s="40" t="s">
        <v>46</v>
      </c>
      <c r="J461" s="40">
        <f t="shared" si="80"/>
        <v>0</v>
      </c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3"/>
      <c r="AR461" s="3"/>
      <c r="AS461" s="3"/>
    </row>
    <row r="462" s="4" customFormat="1" ht="18.95" customHeight="1" spans="1:42">
      <c r="A462" s="41"/>
      <c r="B462" s="32"/>
      <c r="C462" s="32"/>
      <c r="D462" s="42"/>
      <c r="E462" s="47"/>
      <c r="F462" s="43"/>
      <c r="G462" s="49"/>
      <c r="H462" s="45"/>
      <c r="I462" s="46" t="s">
        <v>47</v>
      </c>
      <c r="J462" s="46">
        <f t="shared" si="80"/>
        <v>0</v>
      </c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 s="91" customFormat="1" ht="18.95" customHeight="1" spans="1:45">
      <c r="A463" s="33">
        <v>230</v>
      </c>
      <c r="B463" s="32" t="s">
        <v>1269</v>
      </c>
      <c r="C463" s="32" t="s">
        <v>1703</v>
      </c>
      <c r="D463" s="35" t="s">
        <v>1704</v>
      </c>
      <c r="E463" s="47" t="s">
        <v>1368</v>
      </c>
      <c r="F463" s="37">
        <v>20</v>
      </c>
      <c r="G463" s="48" t="s">
        <v>45</v>
      </c>
      <c r="H463" s="39">
        <f t="shared" ref="H463:H467" si="84">F463+J463-J464</f>
        <v>20</v>
      </c>
      <c r="I463" s="40" t="s">
        <v>46</v>
      </c>
      <c r="J463" s="40">
        <f t="shared" si="80"/>
        <v>0</v>
      </c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3"/>
      <c r="AR463" s="3"/>
      <c r="AS463" s="3"/>
    </row>
    <row r="464" s="4" customFormat="1" ht="18.95" customHeight="1" spans="1:42">
      <c r="A464" s="41"/>
      <c r="B464" s="32"/>
      <c r="C464" s="32"/>
      <c r="D464" s="42"/>
      <c r="E464" s="47"/>
      <c r="F464" s="43"/>
      <c r="G464" s="49"/>
      <c r="H464" s="45"/>
      <c r="I464" s="46" t="s">
        <v>47</v>
      </c>
      <c r="J464" s="46">
        <f t="shared" si="80"/>
        <v>0</v>
      </c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 s="3" customFormat="1" ht="18.95" customHeight="1" spans="1:42">
      <c r="A465" s="33">
        <v>231</v>
      </c>
      <c r="B465" s="32" t="s">
        <v>1269</v>
      </c>
      <c r="C465" s="32" t="s">
        <v>1705</v>
      </c>
      <c r="D465" s="35"/>
      <c r="E465" s="47" t="s">
        <v>55</v>
      </c>
      <c r="F465" s="37">
        <v>40</v>
      </c>
      <c r="G465" s="48" t="s">
        <v>45</v>
      </c>
      <c r="H465" s="39">
        <f t="shared" si="84"/>
        <v>40</v>
      </c>
      <c r="I465" s="40" t="s">
        <v>46</v>
      </c>
      <c r="J465" s="40">
        <f t="shared" si="80"/>
        <v>0</v>
      </c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</row>
    <row r="466" s="4" customFormat="1" ht="18.95" customHeight="1" spans="1:42">
      <c r="A466" s="41"/>
      <c r="B466" s="32"/>
      <c r="C466" s="32"/>
      <c r="D466" s="42"/>
      <c r="E466" s="47"/>
      <c r="F466" s="43"/>
      <c r="G466" s="49"/>
      <c r="H466" s="45"/>
      <c r="I466" s="46" t="s">
        <v>47</v>
      </c>
      <c r="J466" s="46">
        <f t="shared" si="80"/>
        <v>0</v>
      </c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 s="3" customFormat="1" ht="18.95" customHeight="1" spans="1:42">
      <c r="A467" s="33">
        <v>232</v>
      </c>
      <c r="B467" s="32" t="s">
        <v>1269</v>
      </c>
      <c r="C467" s="32" t="s">
        <v>1706</v>
      </c>
      <c r="D467" s="35" t="s">
        <v>1707</v>
      </c>
      <c r="E467" s="47" t="s">
        <v>55</v>
      </c>
      <c r="F467" s="37">
        <v>125</v>
      </c>
      <c r="G467" s="48" t="s">
        <v>45</v>
      </c>
      <c r="H467" s="39">
        <f t="shared" si="84"/>
        <v>125</v>
      </c>
      <c r="I467" s="40" t="s">
        <v>46</v>
      </c>
      <c r="J467" s="40">
        <f t="shared" si="80"/>
        <v>0</v>
      </c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</row>
    <row r="468" s="4" customFormat="1" ht="18.95" customHeight="1" spans="1:42">
      <c r="A468" s="41"/>
      <c r="B468" s="32"/>
      <c r="C468" s="32"/>
      <c r="D468" s="42"/>
      <c r="E468" s="47"/>
      <c r="F468" s="43"/>
      <c r="G468" s="49"/>
      <c r="H468" s="45"/>
      <c r="I468" s="46" t="s">
        <v>47</v>
      </c>
      <c r="J468" s="46">
        <f t="shared" si="80"/>
        <v>0</v>
      </c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 s="3" customFormat="1" ht="18.95" customHeight="1" spans="1:42">
      <c r="A469" s="33">
        <v>233</v>
      </c>
      <c r="B469" s="32" t="s">
        <v>1269</v>
      </c>
      <c r="C469" s="32" t="s">
        <v>1708</v>
      </c>
      <c r="D469" s="35" t="s">
        <v>1709</v>
      </c>
      <c r="E469" s="47" t="s">
        <v>66</v>
      </c>
      <c r="F469" s="37">
        <v>96</v>
      </c>
      <c r="G469" s="48" t="s">
        <v>45</v>
      </c>
      <c r="H469" s="39">
        <f t="shared" ref="H469:H473" si="85">F469+J469-J470</f>
        <v>791</v>
      </c>
      <c r="I469" s="40" t="s">
        <v>46</v>
      </c>
      <c r="J469" s="40">
        <f t="shared" si="80"/>
        <v>695</v>
      </c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>
        <v>695</v>
      </c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</row>
    <row r="470" s="4" customFormat="1" ht="18.95" customHeight="1" spans="1:42">
      <c r="A470" s="41"/>
      <c r="B470" s="32"/>
      <c r="C470" s="32"/>
      <c r="D470" s="42"/>
      <c r="E470" s="47"/>
      <c r="F470" s="43"/>
      <c r="G470" s="49"/>
      <c r="H470" s="45"/>
      <c r="I470" s="46" t="s">
        <v>47</v>
      </c>
      <c r="J470" s="46">
        <f t="shared" si="80"/>
        <v>0</v>
      </c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 s="3" customFormat="1" ht="18.95" customHeight="1" spans="1:42">
      <c r="A471" s="33">
        <v>234</v>
      </c>
      <c r="B471" s="32" t="s">
        <v>1269</v>
      </c>
      <c r="C471" s="32" t="s">
        <v>1710</v>
      </c>
      <c r="D471" s="35" t="s">
        <v>1711</v>
      </c>
      <c r="E471" s="47" t="s">
        <v>44</v>
      </c>
      <c r="F471" s="37">
        <v>45</v>
      </c>
      <c r="G471" s="48" t="s">
        <v>45</v>
      </c>
      <c r="H471" s="39">
        <f t="shared" si="85"/>
        <v>45</v>
      </c>
      <c r="I471" s="40" t="s">
        <v>46</v>
      </c>
      <c r="J471" s="40">
        <f t="shared" si="80"/>
        <v>0</v>
      </c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</row>
    <row r="472" s="4" customFormat="1" ht="18.95" customHeight="1" spans="1:42">
      <c r="A472" s="41"/>
      <c r="B472" s="32"/>
      <c r="C472" s="32"/>
      <c r="D472" s="42"/>
      <c r="E472" s="47"/>
      <c r="F472" s="43"/>
      <c r="G472" s="49"/>
      <c r="H472" s="45"/>
      <c r="I472" s="46" t="s">
        <v>47</v>
      </c>
      <c r="J472" s="46">
        <f t="shared" si="80"/>
        <v>0</v>
      </c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 s="3" customFormat="1" ht="18.95" customHeight="1" spans="1:42">
      <c r="A473" s="33">
        <v>235</v>
      </c>
      <c r="B473" s="32" t="s">
        <v>1269</v>
      </c>
      <c r="C473" s="32" t="s">
        <v>1712</v>
      </c>
      <c r="D473" s="35" t="s">
        <v>1713</v>
      </c>
      <c r="E473" s="47" t="s">
        <v>44</v>
      </c>
      <c r="F473" s="37">
        <v>0</v>
      </c>
      <c r="G473" s="48" t="s">
        <v>45</v>
      </c>
      <c r="H473" s="39">
        <f t="shared" si="85"/>
        <v>0</v>
      </c>
      <c r="I473" s="40" t="s">
        <v>46</v>
      </c>
      <c r="J473" s="40">
        <f t="shared" si="80"/>
        <v>0</v>
      </c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</row>
    <row r="474" s="4" customFormat="1" ht="18.95" customHeight="1" spans="1:42">
      <c r="A474" s="41"/>
      <c r="B474" s="32"/>
      <c r="C474" s="32"/>
      <c r="D474" s="42"/>
      <c r="E474" s="47"/>
      <c r="F474" s="43"/>
      <c r="G474" s="49"/>
      <c r="H474" s="45"/>
      <c r="I474" s="46" t="s">
        <v>47</v>
      </c>
      <c r="J474" s="46">
        <f t="shared" si="80"/>
        <v>0</v>
      </c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 s="91" customFormat="1" ht="18.95" customHeight="1" spans="1:45">
      <c r="A475" s="33">
        <v>236</v>
      </c>
      <c r="B475" s="32" t="s">
        <v>1269</v>
      </c>
      <c r="C475" s="32" t="s">
        <v>1714</v>
      </c>
      <c r="D475" s="35" t="s">
        <v>1715</v>
      </c>
      <c r="E475" s="47" t="s">
        <v>1198</v>
      </c>
      <c r="F475" s="37">
        <v>0</v>
      </c>
      <c r="G475" s="48" t="s">
        <v>45</v>
      </c>
      <c r="H475" s="39">
        <f t="shared" ref="H475:H479" si="86">F475+J475-J476</f>
        <v>25</v>
      </c>
      <c r="I475" s="40" t="s">
        <v>46</v>
      </c>
      <c r="J475" s="40">
        <f t="shared" si="80"/>
        <v>5025</v>
      </c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>
        <v>2850</v>
      </c>
      <c r="Y475" s="67">
        <v>1660</v>
      </c>
      <c r="Z475" s="67">
        <v>515</v>
      </c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3"/>
      <c r="AR475" s="3"/>
      <c r="AS475" s="3"/>
    </row>
    <row r="476" s="4" customFormat="1" ht="18.95" customHeight="1" spans="1:42">
      <c r="A476" s="41"/>
      <c r="B476" s="32"/>
      <c r="C476" s="32"/>
      <c r="D476" s="42"/>
      <c r="E476" s="47"/>
      <c r="F476" s="43"/>
      <c r="G476" s="49"/>
      <c r="H476" s="45"/>
      <c r="I476" s="46" t="s">
        <v>47</v>
      </c>
      <c r="J476" s="46">
        <f t="shared" si="80"/>
        <v>5000</v>
      </c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>
        <v>4500</v>
      </c>
      <c r="Z476" s="65"/>
      <c r="AA476" s="65">
        <v>500</v>
      </c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 s="91" customFormat="1" ht="18.95" customHeight="1" spans="1:45">
      <c r="A477" s="33">
        <v>237</v>
      </c>
      <c r="B477" s="32" t="s">
        <v>1269</v>
      </c>
      <c r="C477" s="32" t="s">
        <v>1716</v>
      </c>
      <c r="D477" s="35" t="s">
        <v>1717</v>
      </c>
      <c r="E477" s="47" t="s">
        <v>44</v>
      </c>
      <c r="F477" s="37">
        <v>20</v>
      </c>
      <c r="G477" s="48" t="s">
        <v>45</v>
      </c>
      <c r="H477" s="39">
        <f t="shared" si="86"/>
        <v>20</v>
      </c>
      <c r="I477" s="40" t="s">
        <v>46</v>
      </c>
      <c r="J477" s="40">
        <f t="shared" si="80"/>
        <v>0</v>
      </c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3"/>
      <c r="AR477" s="3"/>
      <c r="AS477" s="3"/>
    </row>
    <row r="478" s="4" customFormat="1" ht="18.95" customHeight="1" spans="1:42">
      <c r="A478" s="41"/>
      <c r="B478" s="32"/>
      <c r="C478" s="32"/>
      <c r="D478" s="42"/>
      <c r="E478" s="47"/>
      <c r="F478" s="43"/>
      <c r="G478" s="49"/>
      <c r="H478" s="45"/>
      <c r="I478" s="46" t="s">
        <v>47</v>
      </c>
      <c r="J478" s="46">
        <f t="shared" si="80"/>
        <v>0</v>
      </c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 s="91" customFormat="1" ht="18.95" customHeight="1" spans="1:45">
      <c r="A479" s="33">
        <v>238</v>
      </c>
      <c r="B479" s="32" t="s">
        <v>1269</v>
      </c>
      <c r="C479" s="32" t="s">
        <v>1718</v>
      </c>
      <c r="D479" s="35" t="s">
        <v>1719</v>
      </c>
      <c r="E479" s="47" t="s">
        <v>44</v>
      </c>
      <c r="F479" s="37">
        <v>0</v>
      </c>
      <c r="G479" s="48" t="s">
        <v>45</v>
      </c>
      <c r="H479" s="39">
        <f t="shared" si="86"/>
        <v>15</v>
      </c>
      <c r="I479" s="40" t="s">
        <v>46</v>
      </c>
      <c r="J479" s="40">
        <f t="shared" si="80"/>
        <v>315</v>
      </c>
      <c r="K479" s="67"/>
      <c r="L479" s="67"/>
      <c r="M479" s="67">
        <v>315</v>
      </c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3"/>
      <c r="AR479" s="3"/>
      <c r="AS479" s="3"/>
    </row>
    <row r="480" s="4" customFormat="1" ht="18.95" customHeight="1" spans="1:42">
      <c r="A480" s="41"/>
      <c r="B480" s="32"/>
      <c r="C480" s="32"/>
      <c r="D480" s="42"/>
      <c r="E480" s="47"/>
      <c r="F480" s="43"/>
      <c r="G480" s="49"/>
      <c r="H480" s="45"/>
      <c r="I480" s="46" t="s">
        <v>47</v>
      </c>
      <c r="J480" s="46">
        <f t="shared" si="80"/>
        <v>300</v>
      </c>
      <c r="K480" s="65"/>
      <c r="L480" s="65"/>
      <c r="M480" s="65"/>
      <c r="N480" s="65"/>
      <c r="O480" s="65">
        <v>300</v>
      </c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 s="91" customFormat="1" ht="18.95" customHeight="1" spans="1:45">
      <c r="A481" s="33">
        <v>239</v>
      </c>
      <c r="B481" s="32" t="s">
        <v>1269</v>
      </c>
      <c r="C481" s="32" t="s">
        <v>1720</v>
      </c>
      <c r="D481" s="35" t="s">
        <v>1721</v>
      </c>
      <c r="E481" s="47" t="s">
        <v>66</v>
      </c>
      <c r="F481" s="37">
        <v>0</v>
      </c>
      <c r="G481" s="48" t="s">
        <v>45</v>
      </c>
      <c r="H481" s="39">
        <f t="shared" ref="H481:H485" si="87">F481+J481-J482</f>
        <v>0</v>
      </c>
      <c r="I481" s="40" t="s">
        <v>46</v>
      </c>
      <c r="J481" s="40">
        <f t="shared" si="80"/>
        <v>200</v>
      </c>
      <c r="K481" s="67"/>
      <c r="L481" s="67"/>
      <c r="M481" s="67"/>
      <c r="N481" s="67"/>
      <c r="O481" s="67"/>
      <c r="P481" s="67">
        <v>200</v>
      </c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3"/>
      <c r="AR481" s="3"/>
      <c r="AS481" s="3"/>
    </row>
    <row r="482" s="4" customFormat="1" ht="18.95" customHeight="1" spans="1:42">
      <c r="A482" s="41"/>
      <c r="B482" s="32"/>
      <c r="C482" s="32"/>
      <c r="D482" s="42"/>
      <c r="E482" s="47"/>
      <c r="F482" s="43"/>
      <c r="G482" s="49"/>
      <c r="H482" s="45"/>
      <c r="I482" s="46" t="s">
        <v>47</v>
      </c>
      <c r="J482" s="46">
        <f t="shared" si="80"/>
        <v>200</v>
      </c>
      <c r="K482" s="65"/>
      <c r="L482" s="65"/>
      <c r="M482" s="65"/>
      <c r="N482" s="65"/>
      <c r="O482" s="65"/>
      <c r="P482" s="65">
        <v>200</v>
      </c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 s="91" customFormat="1" ht="18.95" customHeight="1" spans="1:45">
      <c r="A483" s="33">
        <v>240</v>
      </c>
      <c r="B483" s="32" t="s">
        <v>1269</v>
      </c>
      <c r="C483" s="32" t="s">
        <v>1722</v>
      </c>
      <c r="D483" s="35" t="s">
        <v>1723</v>
      </c>
      <c r="E483" s="47" t="s">
        <v>44</v>
      </c>
      <c r="F483" s="37">
        <v>0</v>
      </c>
      <c r="G483" s="48" t="s">
        <v>45</v>
      </c>
      <c r="H483" s="39">
        <f t="shared" si="87"/>
        <v>75</v>
      </c>
      <c r="I483" s="40" t="s">
        <v>46</v>
      </c>
      <c r="J483" s="40">
        <f t="shared" si="80"/>
        <v>2075</v>
      </c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>
        <v>2075</v>
      </c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3"/>
      <c r="AR483" s="3"/>
      <c r="AS483" s="3"/>
    </row>
    <row r="484" s="4" customFormat="1" ht="18.95" customHeight="1" spans="1:42">
      <c r="A484" s="41"/>
      <c r="B484" s="32"/>
      <c r="C484" s="32"/>
      <c r="D484" s="42"/>
      <c r="E484" s="47"/>
      <c r="F484" s="43"/>
      <c r="G484" s="49"/>
      <c r="H484" s="45"/>
      <c r="I484" s="46" t="s">
        <v>47</v>
      </c>
      <c r="J484" s="46">
        <f t="shared" si="80"/>
        <v>2000</v>
      </c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>
        <v>2000</v>
      </c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 s="91" customFormat="1" ht="18.95" customHeight="1" spans="1:45">
      <c r="A485" s="33">
        <v>241</v>
      </c>
      <c r="B485" s="32" t="s">
        <v>1269</v>
      </c>
      <c r="C485" s="32" t="s">
        <v>1724</v>
      </c>
      <c r="D485" s="35" t="s">
        <v>1725</v>
      </c>
      <c r="E485" s="47" t="s">
        <v>44</v>
      </c>
      <c r="F485" s="37">
        <v>0</v>
      </c>
      <c r="G485" s="48" t="s">
        <v>45</v>
      </c>
      <c r="H485" s="39">
        <f t="shared" si="87"/>
        <v>80</v>
      </c>
      <c r="I485" s="40" t="s">
        <v>46</v>
      </c>
      <c r="J485" s="40">
        <f t="shared" si="80"/>
        <v>4080</v>
      </c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>
        <v>1780</v>
      </c>
      <c r="AB485" s="67"/>
      <c r="AC485" s="67">
        <v>1885</v>
      </c>
      <c r="AD485" s="67">
        <v>415</v>
      </c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3"/>
      <c r="AR485" s="3"/>
      <c r="AS485" s="3"/>
    </row>
    <row r="486" s="4" customFormat="1" ht="18.95" customHeight="1" spans="1:42">
      <c r="A486" s="41"/>
      <c r="B486" s="32"/>
      <c r="C486" s="32"/>
      <c r="D486" s="42"/>
      <c r="E486" s="47"/>
      <c r="F486" s="43"/>
      <c r="G486" s="49"/>
      <c r="H486" s="45"/>
      <c r="I486" s="46" t="s">
        <v>47</v>
      </c>
      <c r="J486" s="46">
        <f t="shared" si="80"/>
        <v>4000</v>
      </c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>
        <v>4000</v>
      </c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 s="91" customFormat="1" ht="18.95" customHeight="1" spans="1:45">
      <c r="A487" s="33">
        <v>242</v>
      </c>
      <c r="B487" s="32" t="s">
        <v>1269</v>
      </c>
      <c r="C487" s="32" t="s">
        <v>1726</v>
      </c>
      <c r="D487" s="35" t="s">
        <v>1727</v>
      </c>
      <c r="E487" s="47" t="s">
        <v>57</v>
      </c>
      <c r="F487" s="37">
        <v>0</v>
      </c>
      <c r="G487" s="48" t="s">
        <v>45</v>
      </c>
      <c r="H487" s="39">
        <f t="shared" ref="H487:H491" si="88">F487+J487-J488</f>
        <v>55</v>
      </c>
      <c r="I487" s="40" t="s">
        <v>46</v>
      </c>
      <c r="J487" s="40">
        <f t="shared" si="80"/>
        <v>4055</v>
      </c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>
        <v>2080</v>
      </c>
      <c r="AG487" s="67">
        <v>1600</v>
      </c>
      <c r="AH487" s="67">
        <v>375</v>
      </c>
      <c r="AI487" s="67"/>
      <c r="AJ487" s="67"/>
      <c r="AK487" s="67"/>
      <c r="AL487" s="67"/>
      <c r="AM487" s="67"/>
      <c r="AN487" s="67"/>
      <c r="AO487" s="67"/>
      <c r="AP487" s="67"/>
      <c r="AQ487" s="3"/>
      <c r="AR487" s="3"/>
      <c r="AS487" s="3"/>
    </row>
    <row r="488" s="4" customFormat="1" ht="18.95" customHeight="1" spans="1:42">
      <c r="A488" s="41"/>
      <c r="B488" s="32"/>
      <c r="C488" s="32"/>
      <c r="D488" s="42"/>
      <c r="E488" s="47"/>
      <c r="F488" s="43"/>
      <c r="G488" s="49"/>
      <c r="H488" s="45"/>
      <c r="I488" s="46" t="s">
        <v>47</v>
      </c>
      <c r="J488" s="46">
        <f t="shared" si="80"/>
        <v>4000</v>
      </c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>
        <v>2000</v>
      </c>
      <c r="AH488" s="65"/>
      <c r="AI488" s="65"/>
      <c r="AJ488" s="65">
        <v>2000</v>
      </c>
      <c r="AK488" s="65"/>
      <c r="AL488" s="65"/>
      <c r="AM488" s="65"/>
      <c r="AN488" s="65"/>
      <c r="AO488" s="65"/>
      <c r="AP488" s="65"/>
    </row>
    <row r="489" s="91" customFormat="1" ht="18.95" customHeight="1" spans="1:45">
      <c r="A489" s="33">
        <v>243</v>
      </c>
      <c r="B489" s="32" t="s">
        <v>1269</v>
      </c>
      <c r="C489" s="32" t="s">
        <v>1728</v>
      </c>
      <c r="D489" s="35" t="s">
        <v>1729</v>
      </c>
      <c r="E489" s="47" t="s">
        <v>55</v>
      </c>
      <c r="F489" s="37">
        <v>0</v>
      </c>
      <c r="G489" s="48" t="s">
        <v>45</v>
      </c>
      <c r="H489" s="39">
        <f t="shared" si="88"/>
        <v>10</v>
      </c>
      <c r="I489" s="40" t="s">
        <v>46</v>
      </c>
      <c r="J489" s="40">
        <f t="shared" si="80"/>
        <v>310</v>
      </c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>
        <v>310</v>
      </c>
      <c r="AK489" s="67"/>
      <c r="AL489" s="67"/>
      <c r="AM489" s="67"/>
      <c r="AN489" s="67"/>
      <c r="AO489" s="67"/>
      <c r="AP489" s="67"/>
      <c r="AQ489" s="3"/>
      <c r="AR489" s="3"/>
      <c r="AS489" s="3"/>
    </row>
    <row r="490" s="4" customFormat="1" ht="18.95" customHeight="1" spans="1:42">
      <c r="A490" s="41"/>
      <c r="B490" s="32"/>
      <c r="C490" s="32"/>
      <c r="D490" s="42"/>
      <c r="E490" s="47"/>
      <c r="F490" s="43"/>
      <c r="G490" s="49"/>
      <c r="H490" s="45"/>
      <c r="I490" s="46" t="s">
        <v>47</v>
      </c>
      <c r="J490" s="46">
        <f t="shared" si="80"/>
        <v>300</v>
      </c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>
        <v>300</v>
      </c>
      <c r="AK490" s="65"/>
      <c r="AL490" s="65"/>
      <c r="AM490" s="65"/>
      <c r="AN490" s="65"/>
      <c r="AO490" s="65"/>
      <c r="AP490" s="65"/>
    </row>
    <row r="491" s="3" customFormat="1" ht="18.95" customHeight="1" spans="1:42">
      <c r="A491" s="33">
        <v>244</v>
      </c>
      <c r="B491" s="32" t="s">
        <v>1269</v>
      </c>
      <c r="C491" s="32" t="s">
        <v>1730</v>
      </c>
      <c r="D491" s="35" t="s">
        <v>1731</v>
      </c>
      <c r="E491" s="47" t="s">
        <v>44</v>
      </c>
      <c r="F491" s="37">
        <v>0</v>
      </c>
      <c r="G491" s="48" t="s">
        <v>45</v>
      </c>
      <c r="H491" s="39">
        <f t="shared" si="88"/>
        <v>65</v>
      </c>
      <c r="I491" s="40" t="s">
        <v>46</v>
      </c>
      <c r="J491" s="40">
        <f t="shared" si="80"/>
        <v>1645</v>
      </c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>
        <v>1645</v>
      </c>
      <c r="AL491" s="67"/>
      <c r="AM491" s="67"/>
      <c r="AN491" s="67"/>
      <c r="AO491" s="67"/>
      <c r="AP491" s="67"/>
    </row>
    <row r="492" s="4" customFormat="1" ht="18.95" customHeight="1" spans="1:42">
      <c r="A492" s="41"/>
      <c r="B492" s="32"/>
      <c r="C492" s="32"/>
      <c r="D492" s="42"/>
      <c r="E492" s="47"/>
      <c r="F492" s="43"/>
      <c r="G492" s="49"/>
      <c r="H492" s="45"/>
      <c r="I492" s="46" t="s">
        <v>47</v>
      </c>
      <c r="J492" s="46">
        <f t="shared" si="80"/>
        <v>1580</v>
      </c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>
        <v>1580</v>
      </c>
      <c r="AM492" s="65"/>
      <c r="AN492" s="65"/>
      <c r="AO492" s="65"/>
      <c r="AP492" s="65"/>
    </row>
    <row r="493" s="3" customFormat="1" ht="18.95" customHeight="1" spans="1:42">
      <c r="A493" s="33">
        <v>245</v>
      </c>
      <c r="B493" s="32" t="s">
        <v>1269</v>
      </c>
      <c r="C493" s="32" t="s">
        <v>1732</v>
      </c>
      <c r="D493" s="35" t="s">
        <v>1733</v>
      </c>
      <c r="E493" s="47" t="s">
        <v>44</v>
      </c>
      <c r="F493" s="37">
        <v>0</v>
      </c>
      <c r="G493" s="48" t="s">
        <v>45</v>
      </c>
      <c r="H493" s="39">
        <f t="shared" ref="H493:H497" si="89">F493+J493-J494</f>
        <v>10</v>
      </c>
      <c r="I493" s="40" t="s">
        <v>46</v>
      </c>
      <c r="J493" s="40">
        <f t="shared" si="80"/>
        <v>160</v>
      </c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>
        <v>160</v>
      </c>
      <c r="AL493" s="67"/>
      <c r="AM493" s="67"/>
      <c r="AN493" s="67"/>
      <c r="AO493" s="67"/>
      <c r="AP493" s="67"/>
    </row>
    <row r="494" s="4" customFormat="1" ht="18.95" customHeight="1" spans="1:42">
      <c r="A494" s="41"/>
      <c r="B494" s="32"/>
      <c r="C494" s="32"/>
      <c r="D494" s="42"/>
      <c r="E494" s="47"/>
      <c r="F494" s="43"/>
      <c r="G494" s="49"/>
      <c r="H494" s="45"/>
      <c r="I494" s="46" t="s">
        <v>47</v>
      </c>
      <c r="J494" s="46">
        <f t="shared" si="80"/>
        <v>150</v>
      </c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>
        <v>150</v>
      </c>
      <c r="AM494" s="65"/>
      <c r="AN494" s="65"/>
      <c r="AO494" s="65"/>
      <c r="AP494" s="65"/>
    </row>
    <row r="495" s="3" customFormat="1" ht="18.95" customHeight="1" spans="1:42">
      <c r="A495" s="33">
        <v>246</v>
      </c>
      <c r="B495" s="32"/>
      <c r="C495" s="32"/>
      <c r="D495" s="35"/>
      <c r="E495" s="47"/>
      <c r="F495" s="37"/>
      <c r="G495" s="48" t="s">
        <v>45</v>
      </c>
      <c r="H495" s="39">
        <f t="shared" si="89"/>
        <v>0</v>
      </c>
      <c r="I495" s="40" t="s">
        <v>46</v>
      </c>
      <c r="J495" s="40">
        <f t="shared" si="80"/>
        <v>0</v>
      </c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</row>
    <row r="496" s="4" customFormat="1" ht="18.95" customHeight="1" spans="1:42">
      <c r="A496" s="41"/>
      <c r="B496" s="32"/>
      <c r="C496" s="32"/>
      <c r="D496" s="42"/>
      <c r="E496" s="47"/>
      <c r="F496" s="43"/>
      <c r="G496" s="49"/>
      <c r="H496" s="45"/>
      <c r="I496" s="46" t="s">
        <v>47</v>
      </c>
      <c r="J496" s="46">
        <f t="shared" si="80"/>
        <v>0</v>
      </c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 s="3" customFormat="1" ht="18.95" customHeight="1" spans="1:42">
      <c r="A497" s="33">
        <v>247</v>
      </c>
      <c r="B497" s="32"/>
      <c r="C497" s="32"/>
      <c r="D497" s="35"/>
      <c r="E497" s="47"/>
      <c r="F497" s="37"/>
      <c r="G497" s="48" t="s">
        <v>45</v>
      </c>
      <c r="H497" s="39">
        <f t="shared" si="89"/>
        <v>0</v>
      </c>
      <c r="I497" s="40" t="s">
        <v>46</v>
      </c>
      <c r="J497" s="40">
        <f t="shared" si="80"/>
        <v>0</v>
      </c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</row>
    <row r="498" s="4" customFormat="1" ht="18.95" customHeight="1" spans="1:42">
      <c r="A498" s="41"/>
      <c r="B498" s="32"/>
      <c r="C498" s="32"/>
      <c r="D498" s="42"/>
      <c r="E498" s="47"/>
      <c r="F498" s="43"/>
      <c r="G498" s="49"/>
      <c r="H498" s="45"/>
      <c r="I498" s="46" t="s">
        <v>47</v>
      </c>
      <c r="J498" s="46">
        <f t="shared" si="80"/>
        <v>0</v>
      </c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 s="3" customFormat="1" ht="18.95" customHeight="1" spans="1:42">
      <c r="A499" s="33">
        <v>248</v>
      </c>
      <c r="B499" s="32"/>
      <c r="C499" s="32"/>
      <c r="D499" s="35"/>
      <c r="E499" s="47"/>
      <c r="F499" s="37"/>
      <c r="G499" s="48" t="s">
        <v>45</v>
      </c>
      <c r="H499" s="39">
        <f t="shared" ref="H499:H503" si="90">F499+J499-J500</f>
        <v>0</v>
      </c>
      <c r="I499" s="40" t="s">
        <v>46</v>
      </c>
      <c r="J499" s="40">
        <f t="shared" si="80"/>
        <v>0</v>
      </c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</row>
    <row r="500" s="4" customFormat="1" ht="18.95" customHeight="1" spans="1:42">
      <c r="A500" s="41"/>
      <c r="B500" s="32"/>
      <c r="C500" s="32"/>
      <c r="D500" s="42"/>
      <c r="E500" s="47"/>
      <c r="F500" s="43"/>
      <c r="G500" s="49"/>
      <c r="H500" s="45"/>
      <c r="I500" s="46" t="s">
        <v>47</v>
      </c>
      <c r="J500" s="46">
        <f t="shared" si="80"/>
        <v>0</v>
      </c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 s="91" customFormat="1" ht="18.95" customHeight="1" spans="1:45">
      <c r="A501" s="33">
        <v>249</v>
      </c>
      <c r="B501" s="32"/>
      <c r="C501" s="32"/>
      <c r="D501" s="35"/>
      <c r="E501" s="47"/>
      <c r="F501" s="37"/>
      <c r="G501" s="48" t="s">
        <v>45</v>
      </c>
      <c r="H501" s="39">
        <f t="shared" si="90"/>
        <v>0</v>
      </c>
      <c r="I501" s="40" t="s">
        <v>46</v>
      </c>
      <c r="J501" s="40">
        <f t="shared" si="80"/>
        <v>0</v>
      </c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3"/>
      <c r="AR501" s="3"/>
      <c r="AS501" s="3"/>
    </row>
    <row r="502" s="4" customFormat="1" ht="18.95" customHeight="1" spans="1:42">
      <c r="A502" s="41"/>
      <c r="B502" s="32"/>
      <c r="C502" s="32"/>
      <c r="D502" s="42"/>
      <c r="E502" s="47"/>
      <c r="F502" s="43"/>
      <c r="G502" s="49"/>
      <c r="H502" s="45"/>
      <c r="I502" s="46" t="s">
        <v>47</v>
      </c>
      <c r="J502" s="46">
        <f t="shared" si="80"/>
        <v>0</v>
      </c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 s="91" customFormat="1" ht="18.95" customHeight="1" spans="1:45">
      <c r="A503" s="33">
        <v>250</v>
      </c>
      <c r="B503" s="32"/>
      <c r="C503" s="32"/>
      <c r="D503" s="35"/>
      <c r="E503" s="47"/>
      <c r="F503" s="37"/>
      <c r="G503" s="48" t="s">
        <v>45</v>
      </c>
      <c r="H503" s="39">
        <f t="shared" si="90"/>
        <v>0</v>
      </c>
      <c r="I503" s="40" t="s">
        <v>46</v>
      </c>
      <c r="J503" s="40">
        <f t="shared" ref="J503:J522" si="91">SUM(K503:AP503)</f>
        <v>0</v>
      </c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3"/>
      <c r="AR503" s="3"/>
      <c r="AS503" s="3"/>
    </row>
    <row r="504" s="4" customFormat="1" ht="18.95" customHeight="1" spans="1:42">
      <c r="A504" s="41"/>
      <c r="B504" s="32"/>
      <c r="C504" s="32"/>
      <c r="D504" s="42"/>
      <c r="E504" s="47"/>
      <c r="F504" s="43"/>
      <c r="G504" s="49"/>
      <c r="H504" s="45"/>
      <c r="I504" s="46" t="s">
        <v>47</v>
      </c>
      <c r="J504" s="46">
        <f t="shared" si="91"/>
        <v>0</v>
      </c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 s="91" customFormat="1" ht="18.95" customHeight="1" spans="1:45">
      <c r="A505" s="33">
        <v>251</v>
      </c>
      <c r="B505" s="32"/>
      <c r="C505" s="32"/>
      <c r="D505" s="35"/>
      <c r="E505" s="47"/>
      <c r="F505" s="37"/>
      <c r="G505" s="48" t="s">
        <v>45</v>
      </c>
      <c r="H505" s="39">
        <f t="shared" ref="H505:H509" si="92">F505+J505-J506</f>
        <v>0</v>
      </c>
      <c r="I505" s="40" t="s">
        <v>46</v>
      </c>
      <c r="J505" s="40">
        <f t="shared" si="91"/>
        <v>0</v>
      </c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3"/>
      <c r="AR505" s="3"/>
      <c r="AS505" s="3"/>
    </row>
    <row r="506" s="4" customFormat="1" ht="18.95" customHeight="1" spans="1:42">
      <c r="A506" s="41"/>
      <c r="B506" s="32"/>
      <c r="C506" s="32"/>
      <c r="D506" s="42"/>
      <c r="E506" s="47"/>
      <c r="F506" s="43"/>
      <c r="G506" s="49"/>
      <c r="H506" s="45"/>
      <c r="I506" s="46" t="s">
        <v>47</v>
      </c>
      <c r="J506" s="46">
        <f t="shared" si="91"/>
        <v>0</v>
      </c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 s="91" customFormat="1" ht="18.95" customHeight="1" spans="1:45">
      <c r="A507" s="33">
        <v>252</v>
      </c>
      <c r="B507" s="32"/>
      <c r="C507" s="32"/>
      <c r="D507" s="35"/>
      <c r="E507" s="47"/>
      <c r="F507" s="37"/>
      <c r="G507" s="48" t="s">
        <v>45</v>
      </c>
      <c r="H507" s="39">
        <f t="shared" si="92"/>
        <v>0</v>
      </c>
      <c r="I507" s="40" t="s">
        <v>46</v>
      </c>
      <c r="J507" s="40">
        <f t="shared" si="91"/>
        <v>0</v>
      </c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3"/>
      <c r="AR507" s="3"/>
      <c r="AS507" s="3"/>
    </row>
    <row r="508" s="4" customFormat="1" ht="18.95" customHeight="1" spans="1:42">
      <c r="A508" s="41"/>
      <c r="B508" s="32"/>
      <c r="C508" s="32"/>
      <c r="D508" s="42"/>
      <c r="E508" s="47"/>
      <c r="F508" s="43"/>
      <c r="G508" s="49"/>
      <c r="H508" s="45"/>
      <c r="I508" s="46" t="s">
        <v>47</v>
      </c>
      <c r="J508" s="46">
        <f t="shared" si="91"/>
        <v>0</v>
      </c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 s="91" customFormat="1" ht="18.95" customHeight="1" spans="1:45">
      <c r="A509" s="33">
        <v>253</v>
      </c>
      <c r="B509" s="32"/>
      <c r="C509" s="32"/>
      <c r="D509" s="35"/>
      <c r="E509" s="47"/>
      <c r="F509" s="37"/>
      <c r="G509" s="48" t="s">
        <v>45</v>
      </c>
      <c r="H509" s="39">
        <f t="shared" si="92"/>
        <v>0</v>
      </c>
      <c r="I509" s="40" t="s">
        <v>46</v>
      </c>
      <c r="J509" s="40">
        <f t="shared" si="91"/>
        <v>0</v>
      </c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3"/>
      <c r="AR509" s="3"/>
      <c r="AS509" s="3"/>
    </row>
    <row r="510" s="4" customFormat="1" ht="18.95" customHeight="1" spans="1:42">
      <c r="A510" s="41"/>
      <c r="B510" s="32"/>
      <c r="C510" s="32"/>
      <c r="D510" s="42"/>
      <c r="E510" s="47"/>
      <c r="F510" s="43"/>
      <c r="G510" s="49"/>
      <c r="H510" s="45"/>
      <c r="I510" s="46" t="s">
        <v>47</v>
      </c>
      <c r="J510" s="46">
        <f t="shared" si="91"/>
        <v>0</v>
      </c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 s="91" customFormat="1" ht="18.95" customHeight="1" spans="1:45">
      <c r="A511" s="33">
        <v>254</v>
      </c>
      <c r="B511" s="32"/>
      <c r="C511" s="32"/>
      <c r="D511" s="35"/>
      <c r="E511" s="47"/>
      <c r="F511" s="37"/>
      <c r="G511" s="48" t="s">
        <v>45</v>
      </c>
      <c r="H511" s="39">
        <f t="shared" ref="H511:H515" si="93">F511+J511-J512</f>
        <v>0</v>
      </c>
      <c r="I511" s="40" t="s">
        <v>46</v>
      </c>
      <c r="J511" s="40">
        <f t="shared" si="91"/>
        <v>0</v>
      </c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3"/>
      <c r="AR511" s="3"/>
      <c r="AS511" s="3"/>
    </row>
    <row r="512" s="4" customFormat="1" ht="18.95" customHeight="1" spans="1:42">
      <c r="A512" s="41"/>
      <c r="B512" s="32"/>
      <c r="C512" s="32"/>
      <c r="D512" s="42"/>
      <c r="E512" s="47"/>
      <c r="F512" s="43"/>
      <c r="G512" s="49"/>
      <c r="H512" s="45"/>
      <c r="I512" s="46" t="s">
        <v>47</v>
      </c>
      <c r="J512" s="46">
        <f t="shared" si="91"/>
        <v>0</v>
      </c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 s="3" customFormat="1" ht="18.95" customHeight="1" spans="1:42">
      <c r="A513" s="33">
        <v>255</v>
      </c>
      <c r="B513" s="32"/>
      <c r="C513" s="32"/>
      <c r="D513" s="35"/>
      <c r="E513" s="47"/>
      <c r="F513" s="37"/>
      <c r="G513" s="48" t="s">
        <v>45</v>
      </c>
      <c r="H513" s="39">
        <f t="shared" si="93"/>
        <v>0</v>
      </c>
      <c r="I513" s="40" t="s">
        <v>46</v>
      </c>
      <c r="J513" s="40">
        <f t="shared" si="91"/>
        <v>0</v>
      </c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</row>
    <row r="514" s="4" customFormat="1" ht="18.95" customHeight="1" spans="1:42">
      <c r="A514" s="41"/>
      <c r="B514" s="32"/>
      <c r="C514" s="32"/>
      <c r="D514" s="42"/>
      <c r="E514" s="47"/>
      <c r="F514" s="43"/>
      <c r="G514" s="49"/>
      <c r="H514" s="45"/>
      <c r="I514" s="46" t="s">
        <v>47</v>
      </c>
      <c r="J514" s="46">
        <f t="shared" si="91"/>
        <v>0</v>
      </c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 s="3" customFormat="1" ht="18.95" customHeight="1" spans="1:42">
      <c r="A515" s="33">
        <v>256</v>
      </c>
      <c r="B515" s="32"/>
      <c r="C515" s="32"/>
      <c r="D515" s="35"/>
      <c r="E515" s="47"/>
      <c r="F515" s="37"/>
      <c r="G515" s="48" t="s">
        <v>45</v>
      </c>
      <c r="H515" s="39">
        <f t="shared" si="93"/>
        <v>0</v>
      </c>
      <c r="I515" s="40" t="s">
        <v>46</v>
      </c>
      <c r="J515" s="40">
        <f t="shared" si="91"/>
        <v>0</v>
      </c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</row>
    <row r="516" s="4" customFormat="1" ht="18.95" customHeight="1" spans="1:42">
      <c r="A516" s="41"/>
      <c r="B516" s="32"/>
      <c r="C516" s="32"/>
      <c r="D516" s="42"/>
      <c r="E516" s="47"/>
      <c r="F516" s="43"/>
      <c r="G516" s="49"/>
      <c r="H516" s="45"/>
      <c r="I516" s="46" t="s">
        <v>47</v>
      </c>
      <c r="J516" s="46">
        <f t="shared" si="91"/>
        <v>0</v>
      </c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 s="3" customFormat="1" ht="18.95" customHeight="1" spans="1:42">
      <c r="A517" s="33">
        <v>257</v>
      </c>
      <c r="B517" s="32"/>
      <c r="C517" s="32"/>
      <c r="D517" s="35"/>
      <c r="E517" s="47"/>
      <c r="F517" s="37"/>
      <c r="G517" s="48" t="s">
        <v>45</v>
      </c>
      <c r="H517" s="39">
        <f t="shared" ref="H517:H521" si="94">F517+J517-J518</f>
        <v>0</v>
      </c>
      <c r="I517" s="40" t="s">
        <v>46</v>
      </c>
      <c r="J517" s="40">
        <f t="shared" si="91"/>
        <v>0</v>
      </c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</row>
    <row r="518" s="4" customFormat="1" ht="18.95" customHeight="1" spans="1:42">
      <c r="A518" s="41"/>
      <c r="B518" s="32"/>
      <c r="C518" s="32"/>
      <c r="D518" s="42"/>
      <c r="E518" s="47"/>
      <c r="F518" s="43"/>
      <c r="G518" s="49"/>
      <c r="H518" s="45"/>
      <c r="I518" s="46" t="s">
        <v>47</v>
      </c>
      <c r="J518" s="46">
        <f t="shared" si="91"/>
        <v>0</v>
      </c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 s="3" customFormat="1" ht="18.95" customHeight="1" spans="1:42">
      <c r="A519" s="33">
        <v>258</v>
      </c>
      <c r="B519" s="32"/>
      <c r="C519" s="32"/>
      <c r="D519" s="35"/>
      <c r="E519" s="47"/>
      <c r="F519" s="37"/>
      <c r="G519" s="48" t="s">
        <v>45</v>
      </c>
      <c r="H519" s="39">
        <f t="shared" si="94"/>
        <v>0</v>
      </c>
      <c r="I519" s="40" t="s">
        <v>46</v>
      </c>
      <c r="J519" s="40">
        <f t="shared" si="91"/>
        <v>0</v>
      </c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</row>
    <row r="520" s="4" customFormat="1" ht="18.95" customHeight="1" spans="1:42">
      <c r="A520" s="41"/>
      <c r="B520" s="32"/>
      <c r="C520" s="32"/>
      <c r="D520" s="42"/>
      <c r="E520" s="47"/>
      <c r="F520" s="43"/>
      <c r="G520" s="49"/>
      <c r="H520" s="45"/>
      <c r="I520" s="46" t="s">
        <v>47</v>
      </c>
      <c r="J520" s="46">
        <f t="shared" si="91"/>
        <v>0</v>
      </c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 s="3" customFormat="1" ht="18.95" customHeight="1" spans="1:42">
      <c r="A521" s="33">
        <v>259</v>
      </c>
      <c r="B521" s="32"/>
      <c r="C521" s="32"/>
      <c r="D521" s="35"/>
      <c r="E521" s="47"/>
      <c r="F521" s="37"/>
      <c r="G521" s="48" t="s">
        <v>45</v>
      </c>
      <c r="H521" s="39">
        <f t="shared" si="94"/>
        <v>0</v>
      </c>
      <c r="I521" s="40" t="s">
        <v>46</v>
      </c>
      <c r="J521" s="40">
        <f t="shared" si="91"/>
        <v>0</v>
      </c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</row>
    <row r="522" s="4" customFormat="1" ht="18.95" customHeight="1" spans="1:42">
      <c r="A522" s="41"/>
      <c r="B522" s="32"/>
      <c r="C522" s="32"/>
      <c r="D522" s="42"/>
      <c r="E522" s="47"/>
      <c r="F522" s="43"/>
      <c r="G522" s="49"/>
      <c r="H522" s="45"/>
      <c r="I522" s="46" t="s">
        <v>47</v>
      </c>
      <c r="J522" s="46">
        <f t="shared" si="91"/>
        <v>0</v>
      </c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</sheetData>
  <autoFilter ref="A4:AO522">
    <extLst/>
  </autoFilter>
  <mergeCells count="2078">
    <mergeCell ref="A1:J1"/>
    <mergeCell ref="B2:D2"/>
    <mergeCell ref="E2:G2"/>
    <mergeCell ref="I2:J2"/>
    <mergeCell ref="E3:G3"/>
    <mergeCell ref="I3:J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7:F518"/>
    <mergeCell ref="F519:F520"/>
    <mergeCell ref="F521:F52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17:H318"/>
    <mergeCell ref="H319:H320"/>
    <mergeCell ref="H321:H322"/>
    <mergeCell ref="H323:H324"/>
    <mergeCell ref="H325:H326"/>
    <mergeCell ref="H327:H328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49:H350"/>
    <mergeCell ref="H351:H352"/>
    <mergeCell ref="H353:H354"/>
    <mergeCell ref="H355:H356"/>
    <mergeCell ref="H357:H358"/>
    <mergeCell ref="H359:H360"/>
    <mergeCell ref="H361:H362"/>
    <mergeCell ref="H363:H364"/>
    <mergeCell ref="H365:H366"/>
    <mergeCell ref="H367:H368"/>
    <mergeCell ref="H369:H370"/>
    <mergeCell ref="H371:H372"/>
    <mergeCell ref="H373:H374"/>
    <mergeCell ref="H375:H376"/>
    <mergeCell ref="H377:H378"/>
    <mergeCell ref="H379:H380"/>
    <mergeCell ref="H381:H382"/>
    <mergeCell ref="H383:H384"/>
    <mergeCell ref="H385:H386"/>
    <mergeCell ref="H387:H388"/>
    <mergeCell ref="H389:H390"/>
    <mergeCell ref="H391:H392"/>
    <mergeCell ref="H393:H394"/>
    <mergeCell ref="H395:H396"/>
    <mergeCell ref="H397:H398"/>
    <mergeCell ref="H399:H400"/>
    <mergeCell ref="H401:H402"/>
    <mergeCell ref="H403:H404"/>
    <mergeCell ref="H405:H406"/>
    <mergeCell ref="H407:H408"/>
    <mergeCell ref="H409:H410"/>
    <mergeCell ref="H411:H412"/>
    <mergeCell ref="H413:H414"/>
    <mergeCell ref="H415:H416"/>
    <mergeCell ref="H417:H418"/>
    <mergeCell ref="H419:H420"/>
    <mergeCell ref="H421:H422"/>
    <mergeCell ref="H423:H424"/>
    <mergeCell ref="H425:H426"/>
    <mergeCell ref="H427:H428"/>
    <mergeCell ref="H429:H430"/>
    <mergeCell ref="H431:H432"/>
    <mergeCell ref="H433:H434"/>
    <mergeCell ref="H435:H436"/>
    <mergeCell ref="H437:H438"/>
    <mergeCell ref="H439:H440"/>
    <mergeCell ref="H441:H442"/>
    <mergeCell ref="H443:H444"/>
    <mergeCell ref="H445:H446"/>
    <mergeCell ref="H447:H448"/>
    <mergeCell ref="H449:H450"/>
    <mergeCell ref="H451:H452"/>
    <mergeCell ref="H453:H454"/>
    <mergeCell ref="H455:H456"/>
    <mergeCell ref="H457:H458"/>
    <mergeCell ref="H459:H460"/>
    <mergeCell ref="H461:H462"/>
    <mergeCell ref="H463:H464"/>
    <mergeCell ref="H465:H466"/>
    <mergeCell ref="H467:H468"/>
    <mergeCell ref="H469:H470"/>
    <mergeCell ref="H471:H472"/>
    <mergeCell ref="H473:H474"/>
    <mergeCell ref="H475:H476"/>
    <mergeCell ref="H477:H478"/>
    <mergeCell ref="H479:H480"/>
    <mergeCell ref="H481:H482"/>
    <mergeCell ref="H483:H484"/>
    <mergeCell ref="H485:H486"/>
    <mergeCell ref="H487:H488"/>
    <mergeCell ref="H489:H490"/>
    <mergeCell ref="H491:H492"/>
    <mergeCell ref="H493:H494"/>
    <mergeCell ref="H495:H496"/>
    <mergeCell ref="H497:H498"/>
    <mergeCell ref="H499:H500"/>
    <mergeCell ref="H501:H502"/>
    <mergeCell ref="H503:H504"/>
    <mergeCell ref="H505:H506"/>
    <mergeCell ref="H507:H508"/>
    <mergeCell ref="H509:H510"/>
    <mergeCell ref="H511:H512"/>
    <mergeCell ref="H513:H514"/>
    <mergeCell ref="H515:H516"/>
    <mergeCell ref="H517:H518"/>
    <mergeCell ref="H519:H520"/>
    <mergeCell ref="H521:H522"/>
  </mergeCells>
  <conditionalFormatting sqref="H5:H6">
    <cfRule type="cellIs" dxfId="0" priority="75" operator="greaterThan">
      <formula>#REF!</formula>
    </cfRule>
  </conditionalFormatting>
  <conditionalFormatting sqref="H7:H14">
    <cfRule type="cellIs" dxfId="0" priority="74" operator="greaterThan">
      <formula>#REF!</formula>
    </cfRule>
  </conditionalFormatting>
  <conditionalFormatting sqref="H15:H36">
    <cfRule type="cellIs" dxfId="0" priority="73" operator="greaterThan">
      <formula>#REF!</formula>
    </cfRule>
  </conditionalFormatting>
  <conditionalFormatting sqref="H37:H44">
    <cfRule type="cellIs" dxfId="0" priority="72" operator="greaterThan">
      <formula>#REF!</formula>
    </cfRule>
  </conditionalFormatting>
  <conditionalFormatting sqref="H45:H66">
    <cfRule type="cellIs" dxfId="0" priority="71" operator="greaterThan">
      <formula>#REF!</formula>
    </cfRule>
  </conditionalFormatting>
  <conditionalFormatting sqref="H67:H74">
    <cfRule type="cellIs" dxfId="0" priority="70" operator="greaterThan">
      <formula>#REF!</formula>
    </cfRule>
  </conditionalFormatting>
  <conditionalFormatting sqref="H75:H96">
    <cfRule type="cellIs" dxfId="0" priority="69" operator="greaterThan">
      <formula>#REF!</formula>
    </cfRule>
  </conditionalFormatting>
  <conditionalFormatting sqref="H97:H104">
    <cfRule type="cellIs" dxfId="0" priority="68" operator="greaterThan">
      <formula>#REF!</formula>
    </cfRule>
  </conditionalFormatting>
  <conditionalFormatting sqref="H107:H108">
    <cfRule type="cellIs" dxfId="0" priority="36" operator="greaterThan">
      <formula>#REF!</formula>
    </cfRule>
  </conditionalFormatting>
  <conditionalFormatting sqref="H129:H134">
    <cfRule type="cellIs" dxfId="0" priority="66" operator="greaterThan">
      <formula>#REF!</formula>
    </cfRule>
  </conditionalFormatting>
  <conditionalFormatting sqref="H135:H156">
    <cfRule type="cellIs" dxfId="0" priority="65" operator="greaterThan">
      <formula>#REF!</formula>
    </cfRule>
  </conditionalFormatting>
  <conditionalFormatting sqref="H159:H160">
    <cfRule type="cellIs" dxfId="0" priority="21" operator="greaterThan">
      <formula>#REF!</formula>
    </cfRule>
  </conditionalFormatting>
  <conditionalFormatting sqref="H167:H188">
    <cfRule type="cellIs" dxfId="0" priority="63" operator="greaterThan">
      <formula>#REF!</formula>
    </cfRule>
  </conditionalFormatting>
  <conditionalFormatting sqref="H189:H196">
    <cfRule type="cellIs" dxfId="0" priority="62" operator="greaterThan">
      <formula>#REF!</formula>
    </cfRule>
  </conditionalFormatting>
  <conditionalFormatting sqref="H197:H218">
    <cfRule type="cellIs" dxfId="0" priority="61" operator="greaterThan">
      <formula>#REF!</formula>
    </cfRule>
  </conditionalFormatting>
  <conditionalFormatting sqref="H219:H226">
    <cfRule type="cellIs" dxfId="0" priority="60" operator="greaterThan">
      <formula>#REF!</formula>
    </cfRule>
  </conditionalFormatting>
  <conditionalFormatting sqref="H227:H248">
    <cfRule type="cellIs" dxfId="0" priority="59" operator="greaterThan">
      <formula>#REF!</formula>
    </cfRule>
  </conditionalFormatting>
  <conditionalFormatting sqref="H249:H256">
    <cfRule type="cellIs" dxfId="0" priority="58" operator="greaterThan">
      <formula>#REF!</formula>
    </cfRule>
  </conditionalFormatting>
  <conditionalFormatting sqref="H257:H278">
    <cfRule type="cellIs" dxfId="0" priority="57" operator="greaterThan">
      <formula>#REF!</formula>
    </cfRule>
  </conditionalFormatting>
  <conditionalFormatting sqref="H279:H286">
    <cfRule type="cellIs" dxfId="0" priority="56" operator="greaterThan">
      <formula>#REF!</formula>
    </cfRule>
  </conditionalFormatting>
  <conditionalFormatting sqref="H287:H308">
    <cfRule type="cellIs" dxfId="0" priority="55" operator="greaterThan">
      <formula>#REF!</formula>
    </cfRule>
  </conditionalFormatting>
  <conditionalFormatting sqref="H309:H316">
    <cfRule type="cellIs" dxfId="0" priority="54" operator="greaterThan">
      <formula>#REF!</formula>
    </cfRule>
  </conditionalFormatting>
  <conditionalFormatting sqref="H317:H338">
    <cfRule type="cellIs" dxfId="0" priority="53" operator="greaterThan">
      <formula>#REF!</formula>
    </cfRule>
  </conditionalFormatting>
  <conditionalFormatting sqref="H339:H346">
    <cfRule type="cellIs" dxfId="0" priority="52" operator="greaterThan">
      <formula>#REF!</formula>
    </cfRule>
  </conditionalFormatting>
  <conditionalFormatting sqref="H347:H348">
    <cfRule type="cellIs" dxfId="0" priority="51" operator="greaterThan">
      <formula>#REF!</formula>
    </cfRule>
  </conditionalFormatting>
  <conditionalFormatting sqref="H357:H358">
    <cfRule type="cellIs" dxfId="0" priority="9" operator="greaterThan">
      <formula>#REF!</formula>
    </cfRule>
  </conditionalFormatting>
  <conditionalFormatting sqref="H363:H370">
    <cfRule type="cellIs" dxfId="0" priority="48" operator="greaterThan">
      <formula>#REF!</formula>
    </cfRule>
  </conditionalFormatting>
  <conditionalFormatting sqref="H371:H392">
    <cfRule type="cellIs" dxfId="0" priority="47" operator="greaterThan">
      <formula>#REF!</formula>
    </cfRule>
  </conditionalFormatting>
  <conditionalFormatting sqref="H395:H396">
    <cfRule type="cellIs" dxfId="0" priority="10" operator="greaterThan">
      <formula>#REF!</formula>
    </cfRule>
  </conditionalFormatting>
  <conditionalFormatting sqref="H401:H422">
    <cfRule type="cellIs" dxfId="0" priority="45" operator="greaterThan">
      <formula>#REF!</formula>
    </cfRule>
  </conditionalFormatting>
  <conditionalFormatting sqref="H423:H430">
    <cfRule type="cellIs" dxfId="0" priority="44" operator="greaterThan">
      <formula>#REF!</formula>
    </cfRule>
  </conditionalFormatting>
  <conditionalFormatting sqref="H431:H452">
    <cfRule type="cellIs" dxfId="0" priority="43" operator="greaterThan">
      <formula>#REF!</formula>
    </cfRule>
  </conditionalFormatting>
  <conditionalFormatting sqref="H453:H474">
    <cfRule type="cellIs" dxfId="0" priority="6" operator="greaterThan">
      <formula>#REF!</formula>
    </cfRule>
  </conditionalFormatting>
  <conditionalFormatting sqref="H475:H478">
    <cfRule type="cellIs" dxfId="0" priority="5" operator="greaterThan">
      <formula>#REF!</formula>
    </cfRule>
  </conditionalFormatting>
  <conditionalFormatting sqref="H479:H500">
    <cfRule type="cellIs" dxfId="0" priority="4" operator="greaterThan">
      <formula>#REF!</formula>
    </cfRule>
  </conditionalFormatting>
  <conditionalFormatting sqref="H501:H520">
    <cfRule type="cellIs" dxfId="0" priority="3" operator="greaterThan">
      <formula>#REF!</formula>
    </cfRule>
  </conditionalFormatting>
  <conditionalFormatting sqref="H521:H522">
    <cfRule type="cellIs" dxfId="0" priority="2" operator="greaterThan">
      <formula>#REF!</formula>
    </cfRule>
  </conditionalFormatting>
  <conditionalFormatting sqref="H105:H106 H109:H128">
    <cfRule type="cellIs" dxfId="0" priority="67" operator="greaterThan">
      <formula>#REF!</formula>
    </cfRule>
  </conditionalFormatting>
  <conditionalFormatting sqref="H157:H158 H161:H166">
    <cfRule type="cellIs" dxfId="0" priority="64" operator="greaterThan">
      <formula>#REF!</formula>
    </cfRule>
  </conditionalFormatting>
  <conditionalFormatting sqref="H349:H356 H359:H362">
    <cfRule type="cellIs" dxfId="0" priority="49" operator="greaterThan">
      <formula>#REF!</formula>
    </cfRule>
  </conditionalFormatting>
  <conditionalFormatting sqref="H393:H394 H397:H400">
    <cfRule type="cellIs" dxfId="0" priority="46" operator="greaterThan">
      <formula>#REF!</formula>
    </cfRule>
  </conditionalFormatting>
  <hyperlinks>
    <hyperlink ref="A1:J1" location="总汇!A1" display="客户定制螺套库存明细"/>
  </hyperlink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78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L31" sqref="L31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4.3833333333333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1734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/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/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3" customFormat="1" ht="18.95" customHeight="1" spans="1:41">
      <c r="A5" s="33">
        <v>1</v>
      </c>
      <c r="B5" s="34" t="s">
        <v>1735</v>
      </c>
      <c r="C5" s="35" t="s">
        <v>495</v>
      </c>
      <c r="D5" s="36" t="s">
        <v>44</v>
      </c>
      <c r="E5" s="37">
        <v>3070</v>
      </c>
      <c r="F5" s="38" t="s">
        <v>45</v>
      </c>
      <c r="G5" s="39">
        <f t="shared" ref="G5:G9" si="2">E5+I5-I6</f>
        <v>3070</v>
      </c>
      <c r="H5" s="40" t="s">
        <v>46</v>
      </c>
      <c r="I5" s="40">
        <f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>SUM(J6:AO6)</f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 t="s">
        <v>1736</v>
      </c>
      <c r="C7" s="35" t="s">
        <v>1737</v>
      </c>
      <c r="D7" s="47" t="s">
        <v>44</v>
      </c>
      <c r="E7" s="37">
        <v>495</v>
      </c>
      <c r="F7" s="48" t="s">
        <v>45</v>
      </c>
      <c r="G7" s="39">
        <f t="shared" si="2"/>
        <v>495</v>
      </c>
      <c r="H7" s="40" t="s">
        <v>46</v>
      </c>
      <c r="I7" s="40">
        <f>SUM(J7:AO7)</f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9"/>
      <c r="G8" s="45"/>
      <c r="H8" s="46" t="s">
        <v>47</v>
      </c>
      <c r="I8" s="46">
        <f t="shared" ref="I8:I15" si="3">SUM(J8:AO8)</f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 t="s">
        <v>1736</v>
      </c>
      <c r="C9" s="35" t="s">
        <v>1738</v>
      </c>
      <c r="D9" s="47" t="s">
        <v>55</v>
      </c>
      <c r="E9" s="37">
        <v>123</v>
      </c>
      <c r="F9" s="48" t="s">
        <v>45</v>
      </c>
      <c r="G9" s="39">
        <f t="shared" si="2"/>
        <v>123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4</v>
      </c>
      <c r="B11" s="34" t="s">
        <v>1736</v>
      </c>
      <c r="C11" s="35" t="s">
        <v>1739</v>
      </c>
      <c r="D11" s="36" t="s">
        <v>55</v>
      </c>
      <c r="E11" s="37">
        <v>150</v>
      </c>
      <c r="F11" s="38" t="s">
        <v>45</v>
      </c>
      <c r="G11" s="39">
        <f>E11+I11-I12</f>
        <v>150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43"/>
      <c r="F12" s="44"/>
      <c r="G12" s="45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5" customFormat="1" ht="18.95" customHeight="1" spans="1:41">
      <c r="A13" s="33">
        <v>4</v>
      </c>
      <c r="B13" s="34" t="s">
        <v>1736</v>
      </c>
      <c r="C13" s="35" t="s">
        <v>276</v>
      </c>
      <c r="D13" s="36" t="s">
        <v>44</v>
      </c>
      <c r="E13" s="37">
        <v>230</v>
      </c>
      <c r="F13" s="38" t="s">
        <v>45</v>
      </c>
      <c r="G13" s="39">
        <f>E13+I13-I14</f>
        <v>230</v>
      </c>
      <c r="H13" s="40" t="s">
        <v>46</v>
      </c>
      <c r="I13" s="40">
        <f t="shared" si="3"/>
        <v>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7"/>
    </row>
    <row r="14" s="6" customFormat="1" ht="18.95" customHeight="1" spans="1:41">
      <c r="A14" s="41"/>
      <c r="B14" s="34"/>
      <c r="C14" s="42"/>
      <c r="D14" s="36"/>
      <c r="E14" s="43"/>
      <c r="F14" s="44"/>
      <c r="G14" s="45"/>
      <c r="H14" s="46" t="s">
        <v>47</v>
      </c>
      <c r="I14" s="46">
        <f t="shared" si="3"/>
        <v>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5"/>
    </row>
    <row r="15" s="3" customFormat="1" ht="18.95" customHeight="1" spans="1:41">
      <c r="A15" s="33">
        <v>5</v>
      </c>
      <c r="B15" s="34" t="s">
        <v>1740</v>
      </c>
      <c r="C15" s="35" t="s">
        <v>1394</v>
      </c>
      <c r="D15" s="47" t="s">
        <v>55</v>
      </c>
      <c r="E15" s="37">
        <v>137</v>
      </c>
      <c r="F15" s="48" t="s">
        <v>45</v>
      </c>
      <c r="G15" s="39">
        <f>E15+I15-I16</f>
        <v>137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47"/>
      <c r="E16" s="43"/>
      <c r="F16" s="49"/>
      <c r="G16" s="45"/>
      <c r="H16" s="46" t="s">
        <v>47</v>
      </c>
      <c r="I16" s="46">
        <f t="shared" ref="I16:I22" si="4">SUM(J16:AO16)</f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6</v>
      </c>
      <c r="B17" s="34" t="s">
        <v>1736</v>
      </c>
      <c r="C17" s="35" t="s">
        <v>1741</v>
      </c>
      <c r="D17" s="47" t="s">
        <v>44</v>
      </c>
      <c r="E17" s="37">
        <v>69</v>
      </c>
      <c r="F17" s="48" t="s">
        <v>45</v>
      </c>
      <c r="G17" s="39">
        <f t="shared" ref="G17:G21" si="5">E17+I17-I18</f>
        <v>69</v>
      </c>
      <c r="H17" s="40" t="s">
        <v>46</v>
      </c>
      <c r="I17" s="40">
        <f t="shared" si="4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47"/>
      <c r="E18" s="43"/>
      <c r="F18" s="49"/>
      <c r="G18" s="45"/>
      <c r="H18" s="46" t="s">
        <v>47</v>
      </c>
      <c r="I18" s="46">
        <f t="shared" si="4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7</v>
      </c>
      <c r="B19" s="34" t="s">
        <v>1736</v>
      </c>
      <c r="C19" s="35" t="s">
        <v>1585</v>
      </c>
      <c r="D19" s="50" t="s">
        <v>44</v>
      </c>
      <c r="E19" s="37">
        <v>62</v>
      </c>
      <c r="F19" s="48" t="s">
        <v>45</v>
      </c>
      <c r="G19" s="39">
        <f t="shared" si="5"/>
        <v>62</v>
      </c>
      <c r="H19" s="40" t="s">
        <v>46</v>
      </c>
      <c r="I19" s="40">
        <f t="shared" si="4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50"/>
      <c r="E20" s="43"/>
      <c r="F20" s="49"/>
      <c r="G20" s="45"/>
      <c r="H20" s="46" t="s">
        <v>47</v>
      </c>
      <c r="I20" s="46">
        <f t="shared" si="4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7</v>
      </c>
      <c r="B21" s="34" t="s">
        <v>1736</v>
      </c>
      <c r="C21" s="35" t="s">
        <v>1742</v>
      </c>
      <c r="D21" s="50" t="s">
        <v>55</v>
      </c>
      <c r="E21" s="37">
        <v>50</v>
      </c>
      <c r="F21" s="48" t="s">
        <v>45</v>
      </c>
      <c r="G21" s="39">
        <f t="shared" si="5"/>
        <v>50</v>
      </c>
      <c r="H21" s="40" t="s">
        <v>46</v>
      </c>
      <c r="I21" s="40">
        <f t="shared" si="4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50"/>
      <c r="E22" s="43"/>
      <c r="F22" s="49"/>
      <c r="G22" s="45"/>
      <c r="H22" s="46" t="s">
        <v>47</v>
      </c>
      <c r="I22" s="46">
        <f t="shared" si="4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8</v>
      </c>
      <c r="B23" s="34" t="s">
        <v>1736</v>
      </c>
      <c r="C23" s="51" t="s">
        <v>1743</v>
      </c>
      <c r="D23" s="47" t="s">
        <v>44</v>
      </c>
      <c r="E23" s="37">
        <v>54</v>
      </c>
      <c r="F23" s="48" t="s">
        <v>45</v>
      </c>
      <c r="G23" s="39">
        <f>E23+I23-I24</f>
        <v>54</v>
      </c>
      <c r="H23" s="40" t="s">
        <v>46</v>
      </c>
      <c r="I23" s="40">
        <f t="shared" ref="I23:I72" si="6">SUM(J23:AO23)</f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52"/>
      <c r="D24" s="47"/>
      <c r="E24" s="43"/>
      <c r="F24" s="49"/>
      <c r="G24" s="45"/>
      <c r="H24" s="46" t="s">
        <v>47</v>
      </c>
      <c r="I24" s="46">
        <f t="shared" si="6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9</v>
      </c>
      <c r="B25" s="34" t="s">
        <v>1744</v>
      </c>
      <c r="C25" s="35" t="s">
        <v>1745</v>
      </c>
      <c r="D25" s="47" t="s">
        <v>55</v>
      </c>
      <c r="E25" s="37">
        <v>99</v>
      </c>
      <c r="F25" s="48" t="s">
        <v>45</v>
      </c>
      <c r="G25" s="39">
        <f>E25+I25-I26</f>
        <v>99</v>
      </c>
      <c r="H25" s="40" t="s">
        <v>46</v>
      </c>
      <c r="I25" s="40">
        <f t="shared" si="6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43"/>
      <c r="F26" s="49"/>
      <c r="G26" s="45"/>
      <c r="H26" s="46" t="s">
        <v>47</v>
      </c>
      <c r="I26" s="46">
        <f t="shared" si="6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10</v>
      </c>
      <c r="B27" s="34" t="s">
        <v>1744</v>
      </c>
      <c r="C27" s="35" t="s">
        <v>1746</v>
      </c>
      <c r="D27" s="47" t="s">
        <v>55</v>
      </c>
      <c r="E27" s="37">
        <v>53</v>
      </c>
      <c r="F27" s="48" t="s">
        <v>45</v>
      </c>
      <c r="G27" s="39">
        <f t="shared" ref="G27:G31" si="7">E27+I27-I28</f>
        <v>53</v>
      </c>
      <c r="H27" s="40" t="s">
        <v>46</v>
      </c>
      <c r="I27" s="40">
        <f t="shared" si="6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6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18.95" customHeight="1" spans="1:41">
      <c r="A29" s="33">
        <v>11</v>
      </c>
      <c r="B29" s="34" t="s">
        <v>1747</v>
      </c>
      <c r="C29" s="35" t="s">
        <v>1748</v>
      </c>
      <c r="D29" s="47" t="s">
        <v>55</v>
      </c>
      <c r="E29" s="37">
        <v>735</v>
      </c>
      <c r="F29" s="48" t="s">
        <v>45</v>
      </c>
      <c r="G29" s="39">
        <f t="shared" si="7"/>
        <v>735</v>
      </c>
      <c r="H29" s="40" t="s">
        <v>46</v>
      </c>
      <c r="I29" s="40">
        <f t="shared" si="6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34"/>
      <c r="C30" s="42"/>
      <c r="D30" s="47"/>
      <c r="E30" s="43"/>
      <c r="F30" s="49"/>
      <c r="G30" s="45"/>
      <c r="H30" s="46" t="s">
        <v>47</v>
      </c>
      <c r="I30" s="46">
        <f t="shared" si="6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12</v>
      </c>
      <c r="B31" s="34" t="s">
        <v>1747</v>
      </c>
      <c r="C31" s="35" t="s">
        <v>1749</v>
      </c>
      <c r="D31" s="47" t="s">
        <v>55</v>
      </c>
      <c r="E31" s="37">
        <v>53</v>
      </c>
      <c r="F31" s="48" t="s">
        <v>45</v>
      </c>
      <c r="G31" s="39">
        <f t="shared" si="7"/>
        <v>53</v>
      </c>
      <c r="H31" s="40" t="s">
        <v>46</v>
      </c>
      <c r="I31" s="40">
        <f t="shared" si="6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34"/>
      <c r="C32" s="42"/>
      <c r="D32" s="47"/>
      <c r="E32" s="43"/>
      <c r="F32" s="49"/>
      <c r="G32" s="45"/>
      <c r="H32" s="46" t="s">
        <v>47</v>
      </c>
      <c r="I32" s="46">
        <f t="shared" si="6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5" customFormat="1" ht="18.95" customHeight="1" spans="1:41">
      <c r="A33" s="33">
        <v>13</v>
      </c>
      <c r="B33" s="34" t="s">
        <v>1747</v>
      </c>
      <c r="C33" s="35" t="s">
        <v>1750</v>
      </c>
      <c r="D33" s="36" t="s">
        <v>55</v>
      </c>
      <c r="E33" s="37">
        <v>98</v>
      </c>
      <c r="F33" s="38" t="s">
        <v>45</v>
      </c>
      <c r="G33" s="39">
        <f t="shared" ref="G33:G37" si="8">E33+I33-I34</f>
        <v>98</v>
      </c>
      <c r="H33" s="40" t="s">
        <v>46</v>
      </c>
      <c r="I33" s="40">
        <f t="shared" si="6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6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14</v>
      </c>
      <c r="B35" s="34"/>
      <c r="C35" s="35"/>
      <c r="D35" s="36"/>
      <c r="E35" s="37">
        <v>0</v>
      </c>
      <c r="F35" s="38" t="s">
        <v>45</v>
      </c>
      <c r="G35" s="39">
        <f t="shared" si="8"/>
        <v>0</v>
      </c>
      <c r="H35" s="40" t="s">
        <v>46</v>
      </c>
      <c r="I35" s="40">
        <f t="shared" si="6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6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15</v>
      </c>
      <c r="B37" s="34"/>
      <c r="C37" s="35"/>
      <c r="D37" s="36"/>
      <c r="E37" s="37">
        <v>0</v>
      </c>
      <c r="F37" s="38" t="s">
        <v>45</v>
      </c>
      <c r="G37" s="39">
        <f t="shared" si="8"/>
        <v>0</v>
      </c>
      <c r="H37" s="40" t="s">
        <v>46</v>
      </c>
      <c r="I37" s="40">
        <f t="shared" si="6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6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16</v>
      </c>
      <c r="B39" s="34"/>
      <c r="C39" s="35"/>
      <c r="D39" s="36"/>
      <c r="E39" s="37"/>
      <c r="F39" s="38" t="s">
        <v>45</v>
      </c>
      <c r="G39" s="39">
        <f t="shared" ref="G39:G43" si="9">E39+I39-I40</f>
        <v>0</v>
      </c>
      <c r="H39" s="40" t="s">
        <v>46</v>
      </c>
      <c r="I39" s="40">
        <f t="shared" si="6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6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5" customFormat="1" ht="18.95" customHeight="1" spans="1:41">
      <c r="A41" s="33">
        <v>17</v>
      </c>
      <c r="B41" s="34"/>
      <c r="C41" s="35"/>
      <c r="D41" s="36"/>
      <c r="E41" s="37"/>
      <c r="F41" s="38" t="s">
        <v>45</v>
      </c>
      <c r="G41" s="39">
        <f t="shared" si="9"/>
        <v>0</v>
      </c>
      <c r="H41" s="40" t="s">
        <v>46</v>
      </c>
      <c r="I41" s="40">
        <f t="shared" si="6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43"/>
      <c r="F42" s="44"/>
      <c r="G42" s="45"/>
      <c r="H42" s="46" t="s">
        <v>47</v>
      </c>
      <c r="I42" s="46">
        <f t="shared" si="6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18</v>
      </c>
      <c r="B43" s="34"/>
      <c r="C43" s="35"/>
      <c r="D43" s="36"/>
      <c r="E43" s="37"/>
      <c r="F43" s="38" t="s">
        <v>45</v>
      </c>
      <c r="G43" s="39">
        <f t="shared" si="9"/>
        <v>0</v>
      </c>
      <c r="H43" s="40" t="s">
        <v>46</v>
      </c>
      <c r="I43" s="40">
        <f t="shared" si="6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36"/>
      <c r="E44" s="43"/>
      <c r="F44" s="44"/>
      <c r="G44" s="45"/>
      <c r="H44" s="46" t="s">
        <v>47</v>
      </c>
      <c r="I44" s="46">
        <f t="shared" si="6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3" customFormat="1" ht="18" customHeight="1" spans="1:41">
      <c r="A45" s="33">
        <v>19</v>
      </c>
      <c r="B45" s="34"/>
      <c r="C45" s="35"/>
      <c r="D45" s="47"/>
      <c r="E45" s="37"/>
      <c r="F45" s="48" t="s">
        <v>45</v>
      </c>
      <c r="G45" s="39">
        <f t="shared" ref="G45:G49" si="10">E45+I45-I46</f>
        <v>0</v>
      </c>
      <c r="H45" s="40" t="s">
        <v>46</v>
      </c>
      <c r="I45" s="40">
        <f t="shared" si="6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6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3" customFormat="1" ht="18.95" customHeight="1" spans="1:41">
      <c r="A47" s="33">
        <v>20</v>
      </c>
      <c r="B47" s="34"/>
      <c r="C47" s="35"/>
      <c r="D47" s="47"/>
      <c r="E47" s="37"/>
      <c r="F47" s="48" t="s">
        <v>45</v>
      </c>
      <c r="G47" s="39">
        <f t="shared" si="10"/>
        <v>0</v>
      </c>
      <c r="H47" s="40" t="s">
        <v>46</v>
      </c>
      <c r="I47" s="40">
        <f t="shared" si="6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8.95" customHeight="1" spans="1:41">
      <c r="A48" s="41"/>
      <c r="B48" s="34"/>
      <c r="C48" s="42"/>
      <c r="D48" s="47"/>
      <c r="E48" s="43"/>
      <c r="F48" s="49"/>
      <c r="G48" s="45"/>
      <c r="H48" s="46" t="s">
        <v>47</v>
      </c>
      <c r="I48" s="46">
        <f t="shared" si="6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3" customFormat="1" ht="18.95" customHeight="1" spans="1:41">
      <c r="A49" s="33">
        <v>21</v>
      </c>
      <c r="B49" s="34"/>
      <c r="C49" s="35"/>
      <c r="D49" s="47"/>
      <c r="E49" s="37"/>
      <c r="F49" s="48" t="s">
        <v>45</v>
      </c>
      <c r="G49" s="39">
        <f t="shared" si="10"/>
        <v>0</v>
      </c>
      <c r="H49" s="40" t="s">
        <v>46</v>
      </c>
      <c r="I49" s="40">
        <f t="shared" si="6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7"/>
    </row>
    <row r="50" s="4" customFormat="1" ht="18.95" customHeight="1" spans="1:41">
      <c r="A50" s="41"/>
      <c r="B50" s="34"/>
      <c r="C50" s="42"/>
      <c r="D50" s="47"/>
      <c r="E50" s="43"/>
      <c r="F50" s="49"/>
      <c r="G50" s="45"/>
      <c r="H50" s="46" t="s">
        <v>47</v>
      </c>
      <c r="I50" s="46">
        <f t="shared" si="6"/>
        <v>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5"/>
    </row>
    <row r="51" s="5" customFormat="1" ht="18.95" customHeight="1" spans="1:41">
      <c r="A51" s="33">
        <v>22</v>
      </c>
      <c r="B51" s="34"/>
      <c r="C51" s="35"/>
      <c r="D51" s="36"/>
      <c r="E51" s="37"/>
      <c r="F51" s="38" t="s">
        <v>45</v>
      </c>
      <c r="G51" s="39">
        <f t="shared" ref="G51:G55" si="11">E51+I51-I52</f>
        <v>0</v>
      </c>
      <c r="H51" s="40" t="s">
        <v>46</v>
      </c>
      <c r="I51" s="40">
        <f t="shared" si="6"/>
        <v>0</v>
      </c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7"/>
    </row>
    <row r="52" s="6" customFormat="1" ht="18.95" customHeight="1" spans="1:41">
      <c r="A52" s="41"/>
      <c r="B52" s="34"/>
      <c r="C52" s="42"/>
      <c r="D52" s="36"/>
      <c r="E52" s="43"/>
      <c r="F52" s="44"/>
      <c r="G52" s="45"/>
      <c r="H52" s="46" t="s">
        <v>47</v>
      </c>
      <c r="I52" s="46">
        <f t="shared" si="6"/>
        <v>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5"/>
    </row>
    <row r="53" s="5" customFormat="1" ht="18.95" customHeight="1" spans="1:41">
      <c r="A53" s="33">
        <v>23</v>
      </c>
      <c r="B53" s="34"/>
      <c r="C53" s="35"/>
      <c r="D53" s="36"/>
      <c r="E53" s="37"/>
      <c r="F53" s="38" t="s">
        <v>45</v>
      </c>
      <c r="G53" s="39">
        <f t="shared" si="11"/>
        <v>0</v>
      </c>
      <c r="H53" s="40" t="s">
        <v>46</v>
      </c>
      <c r="I53" s="40">
        <f t="shared" si="6"/>
        <v>0</v>
      </c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7"/>
    </row>
    <row r="54" s="6" customFormat="1" ht="18.95" customHeight="1" spans="1:41">
      <c r="A54" s="41"/>
      <c r="B54" s="34"/>
      <c r="C54" s="42"/>
      <c r="D54" s="36"/>
      <c r="E54" s="43"/>
      <c r="F54" s="44"/>
      <c r="G54" s="45"/>
      <c r="H54" s="46" t="s">
        <v>47</v>
      </c>
      <c r="I54" s="46">
        <f t="shared" si="6"/>
        <v>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5"/>
    </row>
    <row r="55" s="3" customFormat="1" ht="18" customHeight="1" spans="1:41">
      <c r="A55" s="33">
        <v>24</v>
      </c>
      <c r="B55" s="34"/>
      <c r="C55" s="35"/>
      <c r="D55" s="47"/>
      <c r="E55" s="37"/>
      <c r="F55" s="48" t="s">
        <v>45</v>
      </c>
      <c r="G55" s="39">
        <f t="shared" si="11"/>
        <v>0</v>
      </c>
      <c r="H55" s="40" t="s">
        <v>46</v>
      </c>
      <c r="I55" s="40">
        <f t="shared" si="6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6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25</v>
      </c>
      <c r="B57" s="34"/>
      <c r="C57" s="35"/>
      <c r="D57" s="47"/>
      <c r="E57" s="37"/>
      <c r="F57" s="48" t="s">
        <v>45</v>
      </c>
      <c r="G57" s="39">
        <f t="shared" ref="G57:G61" si="12">E57+I57-I58</f>
        <v>0</v>
      </c>
      <c r="H57" s="40" t="s">
        <v>46</v>
      </c>
      <c r="I57" s="40">
        <f t="shared" si="6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6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26</v>
      </c>
      <c r="B59" s="34"/>
      <c r="C59" s="35"/>
      <c r="D59" s="47"/>
      <c r="E59" s="37"/>
      <c r="F59" s="48" t="s">
        <v>45</v>
      </c>
      <c r="G59" s="39">
        <f t="shared" si="12"/>
        <v>0</v>
      </c>
      <c r="H59" s="40" t="s">
        <v>46</v>
      </c>
      <c r="I59" s="40">
        <f t="shared" si="6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6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27</v>
      </c>
      <c r="B61" s="34"/>
      <c r="C61" s="35"/>
      <c r="D61" s="47"/>
      <c r="E61" s="37"/>
      <c r="F61" s="48" t="s">
        <v>45</v>
      </c>
      <c r="G61" s="39">
        <f t="shared" si="12"/>
        <v>0</v>
      </c>
      <c r="H61" s="40" t="s">
        <v>46</v>
      </c>
      <c r="I61" s="40">
        <f t="shared" si="6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6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28</v>
      </c>
      <c r="B63" s="34"/>
      <c r="C63" s="35"/>
      <c r="D63" s="47"/>
      <c r="E63" s="37"/>
      <c r="F63" s="48" t="s">
        <v>45</v>
      </c>
      <c r="G63" s="39">
        <f t="shared" ref="G63:G67" si="13">E63+I63-I64</f>
        <v>0</v>
      </c>
      <c r="H63" s="40" t="s">
        <v>46</v>
      </c>
      <c r="I63" s="40">
        <f t="shared" si="6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43"/>
      <c r="F64" s="49"/>
      <c r="G64" s="45"/>
      <c r="H64" s="46" t="s">
        <v>47</v>
      </c>
      <c r="I64" s="46">
        <f t="shared" si="6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3" customFormat="1" ht="18.95" customHeight="1" spans="1:41">
      <c r="A65" s="33">
        <v>29</v>
      </c>
      <c r="B65" s="34"/>
      <c r="C65" s="35"/>
      <c r="D65" s="47"/>
      <c r="E65" s="37"/>
      <c r="F65" s="48" t="s">
        <v>45</v>
      </c>
      <c r="G65" s="39">
        <f t="shared" si="13"/>
        <v>0</v>
      </c>
      <c r="H65" s="40" t="s">
        <v>46</v>
      </c>
      <c r="I65" s="40">
        <f t="shared" si="6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47"/>
      <c r="E66" s="43"/>
      <c r="F66" s="49"/>
      <c r="G66" s="45"/>
      <c r="H66" s="46" t="s">
        <v>47</v>
      </c>
      <c r="I66" s="46">
        <f t="shared" si="6"/>
        <v>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5" customFormat="1" ht="18.95" customHeight="1" spans="1:41">
      <c r="A67" s="33">
        <v>30</v>
      </c>
      <c r="B67" s="34"/>
      <c r="C67" s="35"/>
      <c r="D67" s="36"/>
      <c r="E67" s="37"/>
      <c r="F67" s="38" t="s">
        <v>45</v>
      </c>
      <c r="G67" s="39">
        <f t="shared" si="13"/>
        <v>0</v>
      </c>
      <c r="H67" s="40" t="s">
        <v>46</v>
      </c>
      <c r="I67" s="40">
        <f t="shared" si="6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6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31</v>
      </c>
      <c r="B69" s="34"/>
      <c r="C69" s="35"/>
      <c r="D69" s="36"/>
      <c r="E69" s="37"/>
      <c r="F69" s="38" t="s">
        <v>45</v>
      </c>
      <c r="G69" s="39">
        <f t="shared" ref="G69:G73" si="14">E69+I69-I70</f>
        <v>0</v>
      </c>
      <c r="H69" s="40" t="s">
        <v>46</v>
      </c>
      <c r="I69" s="40">
        <f t="shared" si="6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6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32</v>
      </c>
      <c r="B71" s="34"/>
      <c r="C71" s="35"/>
      <c r="D71" s="36"/>
      <c r="E71" s="37"/>
      <c r="F71" s="38" t="s">
        <v>45</v>
      </c>
      <c r="G71" s="39">
        <f t="shared" si="14"/>
        <v>0</v>
      </c>
      <c r="H71" s="40" t="s">
        <v>46</v>
      </c>
      <c r="I71" s="40">
        <f t="shared" si="6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6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33</v>
      </c>
      <c r="B73" s="34"/>
      <c r="C73" s="35"/>
      <c r="D73" s="36"/>
      <c r="E73" s="37"/>
      <c r="F73" s="38" t="s">
        <v>45</v>
      </c>
      <c r="G73" s="39">
        <f t="shared" si="14"/>
        <v>0</v>
      </c>
      <c r="H73" s="40" t="s">
        <v>46</v>
      </c>
      <c r="I73" s="40">
        <f t="shared" ref="I73:I136" si="15">SUM(J73:AO73)</f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43"/>
      <c r="F74" s="44"/>
      <c r="G74" s="45"/>
      <c r="H74" s="46" t="s">
        <v>47</v>
      </c>
      <c r="I74" s="46">
        <f t="shared" si="15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5" customFormat="1" ht="18.95" customHeight="1" spans="1:41">
      <c r="A75" s="33">
        <v>34</v>
      </c>
      <c r="B75" s="34"/>
      <c r="C75" s="35"/>
      <c r="D75" s="36"/>
      <c r="E75" s="37"/>
      <c r="F75" s="38" t="s">
        <v>45</v>
      </c>
      <c r="G75" s="39">
        <f t="shared" ref="G75:G79" si="16">E75+I75-I76</f>
        <v>0</v>
      </c>
      <c r="H75" s="40" t="s">
        <v>46</v>
      </c>
      <c r="I75" s="40">
        <f t="shared" si="15"/>
        <v>0</v>
      </c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7"/>
    </row>
    <row r="76" s="6" customFormat="1" ht="18.95" customHeight="1" spans="1:41">
      <c r="A76" s="41"/>
      <c r="B76" s="34"/>
      <c r="C76" s="42"/>
      <c r="D76" s="36"/>
      <c r="E76" s="43"/>
      <c r="F76" s="44"/>
      <c r="G76" s="45"/>
      <c r="H76" s="46" t="s">
        <v>47</v>
      </c>
      <c r="I76" s="46">
        <f t="shared" si="15"/>
        <v>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5"/>
    </row>
    <row r="77" s="3" customFormat="1" ht="18.95" customHeight="1" spans="1:41">
      <c r="A77" s="33">
        <v>35</v>
      </c>
      <c r="B77" s="34"/>
      <c r="C77" s="35"/>
      <c r="D77" s="47"/>
      <c r="E77" s="37"/>
      <c r="F77" s="48" t="s">
        <v>45</v>
      </c>
      <c r="G77" s="39">
        <f t="shared" si="16"/>
        <v>0</v>
      </c>
      <c r="H77" s="40" t="s">
        <v>46</v>
      </c>
      <c r="I77" s="40">
        <f t="shared" si="15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15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3" customFormat="1" ht="18.95" customHeight="1" spans="1:41">
      <c r="A79" s="33">
        <v>36</v>
      </c>
      <c r="B79" s="34"/>
      <c r="C79" s="35"/>
      <c r="D79" s="47"/>
      <c r="E79" s="37"/>
      <c r="F79" s="48" t="s">
        <v>45</v>
      </c>
      <c r="G79" s="39">
        <f t="shared" si="16"/>
        <v>0</v>
      </c>
      <c r="H79" s="40" t="s">
        <v>46</v>
      </c>
      <c r="I79" s="40">
        <f t="shared" si="15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43"/>
      <c r="F80" s="49"/>
      <c r="G80" s="45"/>
      <c r="H80" s="46" t="s">
        <v>47</v>
      </c>
      <c r="I80" s="46">
        <f t="shared" si="15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3" customFormat="1" ht="18.95" customHeight="1" spans="1:41">
      <c r="A81" s="33">
        <v>37</v>
      </c>
      <c r="B81" s="34"/>
      <c r="C81" s="35"/>
      <c r="D81" s="47"/>
      <c r="E81" s="37"/>
      <c r="F81" s="48" t="s">
        <v>45</v>
      </c>
      <c r="G81" s="39">
        <f t="shared" ref="G81:G85" si="17">E81+I81-I82</f>
        <v>0</v>
      </c>
      <c r="H81" s="40" t="s">
        <v>46</v>
      </c>
      <c r="I81" s="40">
        <f t="shared" si="15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18.95" customHeight="1" spans="1:41">
      <c r="A82" s="41"/>
      <c r="B82" s="34"/>
      <c r="C82" s="42"/>
      <c r="D82" s="47"/>
      <c r="E82" s="43"/>
      <c r="F82" s="49"/>
      <c r="G82" s="45"/>
      <c r="H82" s="46" t="s">
        <v>47</v>
      </c>
      <c r="I82" s="46">
        <f t="shared" si="15"/>
        <v>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5"/>
    </row>
    <row r="83" s="5" customFormat="1" ht="18.95" customHeight="1" spans="1:41">
      <c r="A83" s="33">
        <v>38</v>
      </c>
      <c r="B83" s="34"/>
      <c r="C83" s="35"/>
      <c r="D83" s="36"/>
      <c r="E83" s="37"/>
      <c r="F83" s="38" t="s">
        <v>45</v>
      </c>
      <c r="G83" s="39">
        <f t="shared" si="17"/>
        <v>0</v>
      </c>
      <c r="H83" s="40" t="s">
        <v>46</v>
      </c>
      <c r="I83" s="40">
        <f t="shared" si="15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15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39</v>
      </c>
      <c r="B85" s="34"/>
      <c r="C85" s="35"/>
      <c r="D85" s="36"/>
      <c r="E85" s="37"/>
      <c r="F85" s="38" t="s">
        <v>45</v>
      </c>
      <c r="G85" s="39">
        <f t="shared" si="17"/>
        <v>0</v>
      </c>
      <c r="H85" s="40" t="s">
        <v>46</v>
      </c>
      <c r="I85" s="40">
        <f t="shared" si="15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15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40</v>
      </c>
      <c r="B87" s="34"/>
      <c r="C87" s="35"/>
      <c r="D87" s="36"/>
      <c r="E87" s="37"/>
      <c r="F87" s="38" t="s">
        <v>45</v>
      </c>
      <c r="G87" s="39">
        <f t="shared" ref="G87:G91" si="18">E87+I87-I88</f>
        <v>0</v>
      </c>
      <c r="H87" s="40" t="s">
        <v>46</v>
      </c>
      <c r="I87" s="40">
        <f t="shared" si="15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15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41</v>
      </c>
      <c r="B89" s="34"/>
      <c r="C89" s="35"/>
      <c r="D89" s="36"/>
      <c r="E89" s="37"/>
      <c r="F89" s="38" t="s">
        <v>45</v>
      </c>
      <c r="G89" s="39">
        <f t="shared" si="18"/>
        <v>0</v>
      </c>
      <c r="H89" s="40" t="s">
        <v>46</v>
      </c>
      <c r="I89" s="40">
        <f t="shared" si="15"/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43"/>
      <c r="F90" s="44"/>
      <c r="G90" s="45"/>
      <c r="H90" s="46" t="s">
        <v>47</v>
      </c>
      <c r="I90" s="46">
        <f t="shared" si="15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42</v>
      </c>
      <c r="B91" s="34"/>
      <c r="C91" s="35"/>
      <c r="D91" s="36"/>
      <c r="E91" s="37"/>
      <c r="F91" s="38" t="s">
        <v>45</v>
      </c>
      <c r="G91" s="39">
        <f t="shared" si="18"/>
        <v>0</v>
      </c>
      <c r="H91" s="40" t="s">
        <v>46</v>
      </c>
      <c r="I91" s="40">
        <f t="shared" si="15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43"/>
      <c r="F92" s="44"/>
      <c r="G92" s="45"/>
      <c r="H92" s="46" t="s">
        <v>47</v>
      </c>
      <c r="I92" s="46">
        <f t="shared" si="15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3" customFormat="1" ht="18.95" customHeight="1" spans="1:41">
      <c r="A93" s="33">
        <v>43</v>
      </c>
      <c r="B93" s="34"/>
      <c r="C93" s="35"/>
      <c r="D93" s="47"/>
      <c r="E93" s="37"/>
      <c r="F93" s="48" t="s">
        <v>45</v>
      </c>
      <c r="G93" s="39">
        <f t="shared" ref="G93:G97" si="19">E93+I93-I94</f>
        <v>0</v>
      </c>
      <c r="H93" s="40" t="s">
        <v>46</v>
      </c>
      <c r="I93" s="40">
        <f t="shared" si="15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3" customFormat="1" ht="18.95" customHeight="1" spans="1:41">
      <c r="A95" s="33">
        <v>44</v>
      </c>
      <c r="B95" s="34"/>
      <c r="C95" s="35"/>
      <c r="D95" s="47"/>
      <c r="E95" s="37"/>
      <c r="F95" s="48" t="s">
        <v>45</v>
      </c>
      <c r="G95" s="39">
        <f t="shared" si="19"/>
        <v>0</v>
      </c>
      <c r="H95" s="40" t="s">
        <v>46</v>
      </c>
      <c r="I95" s="40">
        <f t="shared" si="15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43"/>
      <c r="F96" s="49"/>
      <c r="G96" s="45"/>
      <c r="H96" s="46" t="s">
        <v>47</v>
      </c>
      <c r="I96" s="46">
        <f t="shared" si="15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3" customFormat="1" ht="18.95" customHeight="1" spans="1:41">
      <c r="A97" s="33">
        <v>45</v>
      </c>
      <c r="B97" s="34"/>
      <c r="C97" s="35"/>
      <c r="D97" s="47"/>
      <c r="E97" s="37"/>
      <c r="F97" s="48" t="s">
        <v>45</v>
      </c>
      <c r="G97" s="39">
        <f t="shared" si="19"/>
        <v>0</v>
      </c>
      <c r="H97" s="40" t="s">
        <v>46</v>
      </c>
      <c r="I97" s="40">
        <f t="shared" si="15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43"/>
      <c r="F98" s="49"/>
      <c r="G98" s="45"/>
      <c r="H98" s="46" t="s">
        <v>47</v>
      </c>
      <c r="I98" s="46">
        <f t="shared" si="15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5" customFormat="1" ht="18.95" customHeight="1" spans="1:41">
      <c r="A99" s="33">
        <v>46</v>
      </c>
      <c r="B99" s="34"/>
      <c r="C99" s="35"/>
      <c r="D99" s="36"/>
      <c r="E99" s="37">
        <v>0</v>
      </c>
      <c r="F99" s="38" t="s">
        <v>45</v>
      </c>
      <c r="G99" s="39">
        <f t="shared" ref="G99:G103" si="20">E99+I99-I100</f>
        <v>0</v>
      </c>
      <c r="H99" s="40" t="s">
        <v>46</v>
      </c>
      <c r="I99" s="40">
        <f t="shared" si="15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15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47</v>
      </c>
      <c r="B101" s="34"/>
      <c r="C101" s="35"/>
      <c r="D101" s="36"/>
      <c r="E101" s="37">
        <v>0</v>
      </c>
      <c r="F101" s="38" t="s">
        <v>45</v>
      </c>
      <c r="G101" s="39">
        <f t="shared" si="20"/>
        <v>0</v>
      </c>
      <c r="H101" s="40" t="s">
        <v>46</v>
      </c>
      <c r="I101" s="40">
        <f t="shared" si="15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5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48</v>
      </c>
      <c r="B103" s="34"/>
      <c r="C103" s="35"/>
      <c r="D103" s="36"/>
      <c r="E103" s="37">
        <v>0</v>
      </c>
      <c r="F103" s="38" t="s">
        <v>45</v>
      </c>
      <c r="G103" s="39">
        <f t="shared" si="20"/>
        <v>0</v>
      </c>
      <c r="H103" s="40" t="s">
        <v>46</v>
      </c>
      <c r="I103" s="40">
        <f t="shared" si="15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5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49</v>
      </c>
      <c r="B105" s="34"/>
      <c r="C105" s="35"/>
      <c r="D105" s="36"/>
      <c r="E105" s="37">
        <v>0</v>
      </c>
      <c r="F105" s="38" t="s">
        <v>45</v>
      </c>
      <c r="G105" s="39">
        <f t="shared" ref="G105:G109" si="21">E105+I105-I106</f>
        <v>0</v>
      </c>
      <c r="H105" s="40" t="s">
        <v>46</v>
      </c>
      <c r="I105" s="40">
        <f t="shared" si="15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5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50</v>
      </c>
      <c r="B107" s="34"/>
      <c r="C107" s="35"/>
      <c r="D107" s="36"/>
      <c r="E107" s="37">
        <v>0</v>
      </c>
      <c r="F107" s="38" t="s">
        <v>45</v>
      </c>
      <c r="G107" s="39">
        <f t="shared" si="21"/>
        <v>0</v>
      </c>
      <c r="H107" s="40" t="s">
        <v>46</v>
      </c>
      <c r="I107" s="40">
        <f t="shared" si="15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5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51</v>
      </c>
      <c r="B109" s="34"/>
      <c r="C109" s="35"/>
      <c r="D109" s="36"/>
      <c r="E109" s="37">
        <v>0</v>
      </c>
      <c r="F109" s="38" t="s">
        <v>45</v>
      </c>
      <c r="G109" s="39">
        <f t="shared" si="21"/>
        <v>0</v>
      </c>
      <c r="H109" s="40" t="s">
        <v>46</v>
      </c>
      <c r="I109" s="40">
        <f t="shared" si="15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15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52</v>
      </c>
      <c r="B111" s="34"/>
      <c r="C111" s="35"/>
      <c r="D111" s="36"/>
      <c r="E111" s="37">
        <v>0</v>
      </c>
      <c r="F111" s="38" t="s">
        <v>45</v>
      </c>
      <c r="G111" s="39">
        <f t="shared" ref="G111:G115" si="22">E111+I111-I112</f>
        <v>0</v>
      </c>
      <c r="H111" s="40" t="s">
        <v>46</v>
      </c>
      <c r="I111" s="40">
        <f t="shared" si="15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43"/>
      <c r="F112" s="44"/>
      <c r="G112" s="45"/>
      <c r="H112" s="46" t="s">
        <v>47</v>
      </c>
      <c r="I112" s="46">
        <f t="shared" si="15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5" customFormat="1" ht="18.95" customHeight="1" spans="1:41">
      <c r="A113" s="33">
        <v>53</v>
      </c>
      <c r="B113" s="34"/>
      <c r="C113" s="35"/>
      <c r="D113" s="36"/>
      <c r="E113" s="37">
        <v>0</v>
      </c>
      <c r="F113" s="38" t="s">
        <v>45</v>
      </c>
      <c r="G113" s="39">
        <f t="shared" si="22"/>
        <v>0</v>
      </c>
      <c r="H113" s="40" t="s">
        <v>46</v>
      </c>
      <c r="I113" s="40">
        <f t="shared" si="15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43"/>
      <c r="F114" s="44"/>
      <c r="G114" s="45"/>
      <c r="H114" s="46" t="s">
        <v>47</v>
      </c>
      <c r="I114" s="46">
        <f t="shared" si="15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3" customFormat="1" ht="18.95" customHeight="1" spans="1:41">
      <c r="A115" s="33">
        <v>54</v>
      </c>
      <c r="B115" s="34"/>
      <c r="C115" s="35"/>
      <c r="D115" s="47"/>
      <c r="E115" s="37">
        <v>0</v>
      </c>
      <c r="F115" s="48" t="s">
        <v>45</v>
      </c>
      <c r="G115" s="39">
        <f t="shared" si="22"/>
        <v>0</v>
      </c>
      <c r="H115" s="40" t="s">
        <v>46</v>
      </c>
      <c r="I115" s="40">
        <f t="shared" si="15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si="15"/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3" customFormat="1" ht="18.95" customHeight="1" spans="1:41">
      <c r="A117" s="33">
        <v>55</v>
      </c>
      <c r="B117" s="34"/>
      <c r="C117" s="35"/>
      <c r="D117" s="47"/>
      <c r="E117" s="37">
        <v>0</v>
      </c>
      <c r="F117" s="48" t="s">
        <v>45</v>
      </c>
      <c r="G117" s="39">
        <f t="shared" ref="G117:G121" si="23">E117+I117-I118</f>
        <v>0</v>
      </c>
      <c r="H117" s="40" t="s">
        <v>46</v>
      </c>
      <c r="I117" s="40">
        <f t="shared" si="15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7"/>
    </row>
    <row r="118" s="4" customFormat="1" ht="18.95" customHeight="1" spans="1:41">
      <c r="A118" s="41"/>
      <c r="B118" s="34"/>
      <c r="C118" s="42"/>
      <c r="D118" s="47"/>
      <c r="E118" s="43"/>
      <c r="F118" s="49"/>
      <c r="G118" s="45"/>
      <c r="H118" s="46" t="s">
        <v>47</v>
      </c>
      <c r="I118" s="46">
        <f t="shared" si="15"/>
        <v>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5"/>
    </row>
    <row r="119" s="3" customFormat="1" ht="18.95" customHeight="1" spans="1:41">
      <c r="A119" s="33">
        <v>56</v>
      </c>
      <c r="B119" s="34"/>
      <c r="C119" s="35"/>
      <c r="D119" s="47"/>
      <c r="E119" s="37">
        <v>0</v>
      </c>
      <c r="F119" s="48" t="s">
        <v>45</v>
      </c>
      <c r="G119" s="39">
        <f t="shared" si="23"/>
        <v>0</v>
      </c>
      <c r="H119" s="40" t="s">
        <v>46</v>
      </c>
      <c r="I119" s="40">
        <f t="shared" si="15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7"/>
    </row>
    <row r="120" s="4" customFormat="1" ht="18.95" customHeight="1" spans="1:41">
      <c r="A120" s="41"/>
      <c r="B120" s="34"/>
      <c r="C120" s="42"/>
      <c r="D120" s="47"/>
      <c r="E120" s="43"/>
      <c r="F120" s="49"/>
      <c r="G120" s="45"/>
      <c r="H120" s="46" t="s">
        <v>47</v>
      </c>
      <c r="I120" s="46">
        <f t="shared" si="15"/>
        <v>0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5"/>
    </row>
    <row r="121" s="5" customFormat="1" ht="18.95" customHeight="1" spans="1:41">
      <c r="A121" s="33">
        <v>57</v>
      </c>
      <c r="B121" s="34"/>
      <c r="C121" s="35"/>
      <c r="D121" s="36"/>
      <c r="E121" s="37">
        <v>0</v>
      </c>
      <c r="F121" s="38" t="s">
        <v>45</v>
      </c>
      <c r="G121" s="39">
        <f t="shared" si="23"/>
        <v>0</v>
      </c>
      <c r="H121" s="40" t="s">
        <v>46</v>
      </c>
      <c r="I121" s="40">
        <f t="shared" si="15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15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58</v>
      </c>
      <c r="B123" s="34"/>
      <c r="C123" s="35"/>
      <c r="D123" s="36"/>
      <c r="E123" s="37">
        <v>0</v>
      </c>
      <c r="F123" s="38" t="s">
        <v>45</v>
      </c>
      <c r="G123" s="39">
        <f t="shared" ref="G123:G127" si="24">E123+I123-I124</f>
        <v>0</v>
      </c>
      <c r="H123" s="40" t="s">
        <v>46</v>
      </c>
      <c r="I123" s="40">
        <f t="shared" si="15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5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59</v>
      </c>
      <c r="B125" s="34"/>
      <c r="C125" s="35"/>
      <c r="D125" s="36"/>
      <c r="E125" s="37">
        <v>0</v>
      </c>
      <c r="F125" s="38" t="s">
        <v>45</v>
      </c>
      <c r="G125" s="39">
        <f t="shared" si="24"/>
        <v>0</v>
      </c>
      <c r="H125" s="40" t="s">
        <v>46</v>
      </c>
      <c r="I125" s="40">
        <f t="shared" si="15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5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60</v>
      </c>
      <c r="B127" s="34"/>
      <c r="C127" s="35"/>
      <c r="D127" s="36"/>
      <c r="E127" s="37">
        <v>0</v>
      </c>
      <c r="F127" s="38" t="s">
        <v>45</v>
      </c>
      <c r="G127" s="39">
        <f t="shared" si="24"/>
        <v>0</v>
      </c>
      <c r="H127" s="40" t="s">
        <v>46</v>
      </c>
      <c r="I127" s="40">
        <f t="shared" si="15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5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61</v>
      </c>
      <c r="B129" s="34"/>
      <c r="C129" s="35"/>
      <c r="D129" s="36"/>
      <c r="E129" s="37">
        <v>0</v>
      </c>
      <c r="F129" s="38" t="s">
        <v>45</v>
      </c>
      <c r="G129" s="39">
        <f t="shared" ref="G129:G133" si="25">E129+I129-I130</f>
        <v>0</v>
      </c>
      <c r="H129" s="40" t="s">
        <v>46</v>
      </c>
      <c r="I129" s="40">
        <f t="shared" si="15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43"/>
      <c r="F130" s="44"/>
      <c r="G130" s="45"/>
      <c r="H130" s="46" t="s">
        <v>47</v>
      </c>
      <c r="I130" s="46">
        <f t="shared" si="15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5" customFormat="1" ht="18.95" customHeight="1" spans="1:41">
      <c r="A131" s="33">
        <v>62</v>
      </c>
      <c r="B131" s="34"/>
      <c r="C131" s="35"/>
      <c r="D131" s="36"/>
      <c r="E131" s="37">
        <v>0</v>
      </c>
      <c r="F131" s="38" t="s">
        <v>45</v>
      </c>
      <c r="G131" s="39">
        <f t="shared" si="25"/>
        <v>0</v>
      </c>
      <c r="H131" s="40" t="s">
        <v>46</v>
      </c>
      <c r="I131" s="40">
        <f t="shared" si="15"/>
        <v>0</v>
      </c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7"/>
    </row>
    <row r="132" s="6" customFormat="1" ht="18.95" customHeight="1" spans="1:41">
      <c r="A132" s="41"/>
      <c r="B132" s="34"/>
      <c r="C132" s="42"/>
      <c r="D132" s="36"/>
      <c r="E132" s="43"/>
      <c r="F132" s="44"/>
      <c r="G132" s="45"/>
      <c r="H132" s="46" t="s">
        <v>47</v>
      </c>
      <c r="I132" s="46">
        <f t="shared" si="15"/>
        <v>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5"/>
    </row>
    <row r="133" s="3" customFormat="1" ht="18.95" customHeight="1" spans="1:41">
      <c r="A133" s="33">
        <v>63</v>
      </c>
      <c r="B133" s="34"/>
      <c r="C133" s="35"/>
      <c r="D133" s="47"/>
      <c r="E133" s="37">
        <v>0</v>
      </c>
      <c r="F133" s="48" t="s">
        <v>45</v>
      </c>
      <c r="G133" s="39">
        <f t="shared" si="25"/>
        <v>0</v>
      </c>
      <c r="H133" s="40" t="s">
        <v>46</v>
      </c>
      <c r="I133" s="40">
        <f t="shared" si="15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15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3" customFormat="1" ht="18.95" customHeight="1" spans="1:41">
      <c r="A135" s="33">
        <v>64</v>
      </c>
      <c r="B135" s="34"/>
      <c r="C135" s="35"/>
      <c r="D135" s="47"/>
      <c r="E135" s="37">
        <v>0</v>
      </c>
      <c r="F135" s="48" t="s">
        <v>45</v>
      </c>
      <c r="G135" s="39">
        <f t="shared" ref="G135:G139" si="26">E135+I135-I136</f>
        <v>0</v>
      </c>
      <c r="H135" s="40" t="s">
        <v>46</v>
      </c>
      <c r="I135" s="40">
        <f t="shared" si="15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43"/>
      <c r="F136" s="49"/>
      <c r="G136" s="45"/>
      <c r="H136" s="46" t="s">
        <v>47</v>
      </c>
      <c r="I136" s="46">
        <f t="shared" si="15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3" customFormat="1" ht="18.95" customHeight="1" spans="1:41">
      <c r="A137" s="33">
        <v>65</v>
      </c>
      <c r="B137" s="34"/>
      <c r="C137" s="35"/>
      <c r="D137" s="47"/>
      <c r="E137" s="37">
        <v>0</v>
      </c>
      <c r="F137" s="48" t="s">
        <v>45</v>
      </c>
      <c r="G137" s="39">
        <f t="shared" si="26"/>
        <v>0</v>
      </c>
      <c r="H137" s="40" t="s">
        <v>46</v>
      </c>
      <c r="I137" s="40">
        <f t="shared" ref="I137:I200" si="27">SUM(J137:AO137)</f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7"/>
    </row>
    <row r="138" s="4" customFormat="1" ht="18.95" customHeight="1" spans="1:41">
      <c r="A138" s="41"/>
      <c r="B138" s="34"/>
      <c r="C138" s="42"/>
      <c r="D138" s="47"/>
      <c r="E138" s="43"/>
      <c r="F138" s="49"/>
      <c r="G138" s="45"/>
      <c r="H138" s="46" t="s">
        <v>47</v>
      </c>
      <c r="I138" s="46">
        <f t="shared" si="27"/>
        <v>0</v>
      </c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5"/>
    </row>
    <row r="139" s="5" customFormat="1" ht="18.95" customHeight="1" spans="1:41">
      <c r="A139" s="33">
        <v>66</v>
      </c>
      <c r="B139" s="34"/>
      <c r="C139" s="35"/>
      <c r="D139" s="36"/>
      <c r="E139" s="37">
        <v>0</v>
      </c>
      <c r="F139" s="38" t="s">
        <v>45</v>
      </c>
      <c r="G139" s="39">
        <f t="shared" si="26"/>
        <v>0</v>
      </c>
      <c r="H139" s="40" t="s">
        <v>46</v>
      </c>
      <c r="I139" s="40">
        <f t="shared" si="27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7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67</v>
      </c>
      <c r="B141" s="34"/>
      <c r="C141" s="35"/>
      <c r="D141" s="36"/>
      <c r="E141" s="37">
        <v>0</v>
      </c>
      <c r="F141" s="38" t="s">
        <v>45</v>
      </c>
      <c r="G141" s="39">
        <f t="shared" ref="G141:G145" si="28">E141+I141-I142</f>
        <v>0</v>
      </c>
      <c r="H141" s="40" t="s">
        <v>46</v>
      </c>
      <c r="I141" s="40">
        <f t="shared" si="27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7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68</v>
      </c>
      <c r="B143" s="34"/>
      <c r="C143" s="35"/>
      <c r="D143" s="36"/>
      <c r="E143" s="37">
        <v>0</v>
      </c>
      <c r="F143" s="38" t="s">
        <v>45</v>
      </c>
      <c r="G143" s="39">
        <f t="shared" si="28"/>
        <v>0</v>
      </c>
      <c r="H143" s="40" t="s">
        <v>46</v>
      </c>
      <c r="I143" s="40">
        <f t="shared" si="27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7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69</v>
      </c>
      <c r="B145" s="34"/>
      <c r="C145" s="35"/>
      <c r="D145" s="36"/>
      <c r="E145" s="37">
        <v>0</v>
      </c>
      <c r="F145" s="38" t="s">
        <v>45</v>
      </c>
      <c r="G145" s="39">
        <f t="shared" si="28"/>
        <v>0</v>
      </c>
      <c r="H145" s="40" t="s">
        <v>46</v>
      </c>
      <c r="I145" s="40">
        <f t="shared" si="27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7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70</v>
      </c>
      <c r="B147" s="34"/>
      <c r="C147" s="35"/>
      <c r="D147" s="36"/>
      <c r="E147" s="37">
        <v>0</v>
      </c>
      <c r="F147" s="38" t="s">
        <v>45</v>
      </c>
      <c r="G147" s="39">
        <f t="shared" ref="G147:G151" si="29">E147+I147-I148</f>
        <v>0</v>
      </c>
      <c r="H147" s="40" t="s">
        <v>46</v>
      </c>
      <c r="I147" s="40">
        <f t="shared" si="27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7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71</v>
      </c>
      <c r="B149" s="34"/>
      <c r="C149" s="35"/>
      <c r="D149" s="36"/>
      <c r="E149" s="37">
        <v>0</v>
      </c>
      <c r="F149" s="38" t="s">
        <v>45</v>
      </c>
      <c r="G149" s="39">
        <f t="shared" si="29"/>
        <v>0</v>
      </c>
      <c r="H149" s="40" t="s">
        <v>46</v>
      </c>
      <c r="I149" s="40">
        <f t="shared" si="27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7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72</v>
      </c>
      <c r="B151" s="34"/>
      <c r="C151" s="35"/>
      <c r="D151" s="36"/>
      <c r="E151" s="37">
        <v>0</v>
      </c>
      <c r="F151" s="38" t="s">
        <v>45</v>
      </c>
      <c r="G151" s="39">
        <f t="shared" si="29"/>
        <v>0</v>
      </c>
      <c r="H151" s="40" t="s">
        <v>46</v>
      </c>
      <c r="I151" s="40">
        <f t="shared" si="27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7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73</v>
      </c>
      <c r="B153" s="34"/>
      <c r="C153" s="35"/>
      <c r="D153" s="36"/>
      <c r="E153" s="37">
        <v>0</v>
      </c>
      <c r="F153" s="38" t="s">
        <v>45</v>
      </c>
      <c r="G153" s="39">
        <f t="shared" ref="G153:G157" si="30">E153+I153-I154</f>
        <v>0</v>
      </c>
      <c r="H153" s="40" t="s">
        <v>46</v>
      </c>
      <c r="I153" s="40">
        <f t="shared" si="27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43"/>
      <c r="F154" s="44"/>
      <c r="G154" s="45"/>
      <c r="H154" s="46" t="s">
        <v>47</v>
      </c>
      <c r="I154" s="46">
        <f t="shared" si="27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5" customFormat="1" ht="18.95" customHeight="1" spans="1:41">
      <c r="A155" s="33">
        <v>74</v>
      </c>
      <c r="B155" s="34"/>
      <c r="C155" s="35"/>
      <c r="D155" s="36"/>
      <c r="E155" s="37">
        <v>0</v>
      </c>
      <c r="F155" s="38" t="s">
        <v>45</v>
      </c>
      <c r="G155" s="39">
        <f t="shared" si="30"/>
        <v>0</v>
      </c>
      <c r="H155" s="40" t="s">
        <v>46</v>
      </c>
      <c r="I155" s="40">
        <f t="shared" si="27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7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3" customFormat="1" ht="18.95" customHeight="1" spans="1:41">
      <c r="A157" s="33">
        <v>75</v>
      </c>
      <c r="B157" s="34"/>
      <c r="C157" s="35"/>
      <c r="D157" s="47"/>
      <c r="E157" s="37">
        <v>0</v>
      </c>
      <c r="F157" s="48" t="s">
        <v>45</v>
      </c>
      <c r="G157" s="39">
        <f t="shared" si="30"/>
        <v>0</v>
      </c>
      <c r="H157" s="40" t="s">
        <v>46</v>
      </c>
      <c r="I157" s="40">
        <f t="shared" si="27"/>
        <v>0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7"/>
    </row>
    <row r="158" s="4" customFormat="1" ht="18.95" customHeight="1" spans="1:41">
      <c r="A158" s="41"/>
      <c r="B158" s="34"/>
      <c r="C158" s="42"/>
      <c r="D158" s="47"/>
      <c r="E158" s="43"/>
      <c r="F158" s="49"/>
      <c r="G158" s="45"/>
      <c r="H158" s="46" t="s">
        <v>47</v>
      </c>
      <c r="I158" s="46">
        <f t="shared" si="27"/>
        <v>0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5"/>
    </row>
    <row r="159" s="3" customFormat="1" ht="18.95" customHeight="1" spans="1:41">
      <c r="A159" s="33">
        <v>76</v>
      </c>
      <c r="B159" s="34"/>
      <c r="C159" s="35"/>
      <c r="D159" s="36"/>
      <c r="E159" s="37"/>
      <c r="F159" s="38" t="s">
        <v>45</v>
      </c>
      <c r="G159" s="39">
        <f t="shared" ref="G159:G163" si="31">E159+I159-I160</f>
        <v>0</v>
      </c>
      <c r="H159" s="40" t="s">
        <v>46</v>
      </c>
      <c r="I159" s="40">
        <f t="shared" si="27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7"/>
    </row>
    <row r="160" s="4" customFormat="1" ht="18.95" customHeight="1" spans="1:41">
      <c r="A160" s="41"/>
      <c r="B160" s="34"/>
      <c r="C160" s="42"/>
      <c r="D160" s="36"/>
      <c r="E160" s="43"/>
      <c r="F160" s="44"/>
      <c r="G160" s="45"/>
      <c r="H160" s="46" t="s">
        <v>47</v>
      </c>
      <c r="I160" s="46">
        <f t="shared" si="27"/>
        <v>0</v>
      </c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5"/>
    </row>
    <row r="161" s="5" customFormat="1" ht="18.95" customHeight="1" spans="1:41">
      <c r="A161" s="33">
        <v>77</v>
      </c>
      <c r="B161" s="34"/>
      <c r="C161" s="35"/>
      <c r="D161" s="47"/>
      <c r="E161" s="37"/>
      <c r="F161" s="48" t="s">
        <v>45</v>
      </c>
      <c r="G161" s="39">
        <f t="shared" si="31"/>
        <v>0</v>
      </c>
      <c r="H161" s="40" t="s">
        <v>46</v>
      </c>
      <c r="I161" s="40">
        <f t="shared" si="27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47"/>
      <c r="E162" s="43"/>
      <c r="F162" s="49"/>
      <c r="G162" s="45"/>
      <c r="H162" s="46" t="s">
        <v>47</v>
      </c>
      <c r="I162" s="46">
        <f t="shared" si="27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78</v>
      </c>
      <c r="B163" s="34"/>
      <c r="C163" s="35"/>
      <c r="D163" s="47"/>
      <c r="E163" s="37"/>
      <c r="F163" s="48" t="s">
        <v>45</v>
      </c>
      <c r="G163" s="39">
        <f t="shared" si="31"/>
        <v>0</v>
      </c>
      <c r="H163" s="40" t="s">
        <v>46</v>
      </c>
      <c r="I163" s="40">
        <f t="shared" si="27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7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79</v>
      </c>
      <c r="B165" s="34"/>
      <c r="C165" s="35"/>
      <c r="D165" s="36"/>
      <c r="E165" s="37"/>
      <c r="F165" s="38" t="s">
        <v>45</v>
      </c>
      <c r="G165" s="39">
        <f t="shared" ref="G165:G169" si="32">E165+I165-I166</f>
        <v>0</v>
      </c>
      <c r="H165" s="40" t="s">
        <v>46</v>
      </c>
      <c r="I165" s="40">
        <f t="shared" si="27"/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36"/>
      <c r="E166" s="43"/>
      <c r="F166" s="44"/>
      <c r="G166" s="45"/>
      <c r="H166" s="46" t="s">
        <v>47</v>
      </c>
      <c r="I166" s="46">
        <f t="shared" si="27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3" customFormat="1" ht="18.95" customHeight="1" spans="1:41">
      <c r="A167" s="33">
        <v>80</v>
      </c>
      <c r="B167" s="34"/>
      <c r="C167" s="35"/>
      <c r="D167" s="47"/>
      <c r="E167" s="37"/>
      <c r="F167" s="48" t="s">
        <v>45</v>
      </c>
      <c r="G167" s="39">
        <f t="shared" si="32"/>
        <v>0</v>
      </c>
      <c r="H167" s="40" t="s">
        <v>46</v>
      </c>
      <c r="I167" s="40">
        <f t="shared" si="27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47"/>
      <c r="E168" s="43"/>
      <c r="F168" s="49"/>
      <c r="G168" s="45"/>
      <c r="H168" s="46" t="s">
        <v>47</v>
      </c>
      <c r="I168" s="46">
        <f t="shared" si="27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81</v>
      </c>
      <c r="B169" s="34"/>
      <c r="C169" s="35"/>
      <c r="D169" s="47"/>
      <c r="E169" s="37"/>
      <c r="F169" s="48" t="s">
        <v>45</v>
      </c>
      <c r="G169" s="39">
        <f t="shared" si="32"/>
        <v>0</v>
      </c>
      <c r="H169" s="40" t="s">
        <v>46</v>
      </c>
      <c r="I169" s="40">
        <f t="shared" si="27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47"/>
      <c r="E170" s="43"/>
      <c r="F170" s="49"/>
      <c r="G170" s="45"/>
      <c r="H170" s="46" t="s">
        <v>47</v>
      </c>
      <c r="I170" s="46">
        <f t="shared" si="27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82</v>
      </c>
      <c r="B171" s="34"/>
      <c r="C171" s="35"/>
      <c r="D171" s="50"/>
      <c r="E171" s="37"/>
      <c r="F171" s="48" t="s">
        <v>45</v>
      </c>
      <c r="G171" s="39">
        <f t="shared" ref="G171:G175" si="33">E171+I171-I172</f>
        <v>0</v>
      </c>
      <c r="H171" s="40" t="s">
        <v>46</v>
      </c>
      <c r="I171" s="40">
        <f t="shared" si="27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50"/>
      <c r="E172" s="43"/>
      <c r="F172" s="49"/>
      <c r="G172" s="45"/>
      <c r="H172" s="46" t="s">
        <v>47</v>
      </c>
      <c r="I172" s="46">
        <f t="shared" si="27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83</v>
      </c>
      <c r="B173" s="34"/>
      <c r="C173" s="51"/>
      <c r="D173" s="47"/>
      <c r="E173" s="37"/>
      <c r="F173" s="48" t="s">
        <v>45</v>
      </c>
      <c r="G173" s="39">
        <f t="shared" si="33"/>
        <v>0</v>
      </c>
      <c r="H173" s="40" t="s">
        <v>46</v>
      </c>
      <c r="I173" s="40">
        <f t="shared" si="27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52"/>
      <c r="D174" s="47"/>
      <c r="E174" s="43"/>
      <c r="F174" s="49"/>
      <c r="G174" s="45"/>
      <c r="H174" s="46" t="s">
        <v>47</v>
      </c>
      <c r="I174" s="46">
        <f t="shared" si="27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84</v>
      </c>
      <c r="B175" s="34"/>
      <c r="C175" s="35"/>
      <c r="D175" s="47"/>
      <c r="E175" s="37"/>
      <c r="F175" s="48" t="s">
        <v>45</v>
      </c>
      <c r="G175" s="39">
        <f t="shared" si="33"/>
        <v>0</v>
      </c>
      <c r="H175" s="40" t="s">
        <v>46</v>
      </c>
      <c r="I175" s="40">
        <f t="shared" si="27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7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85</v>
      </c>
      <c r="B177" s="34"/>
      <c r="C177" s="35"/>
      <c r="D177" s="47"/>
      <c r="E177" s="37"/>
      <c r="F177" s="48" t="s">
        <v>45</v>
      </c>
      <c r="G177" s="39">
        <f t="shared" ref="G177:G181" si="34">E177+I177-I178</f>
        <v>0</v>
      </c>
      <c r="H177" s="40" t="s">
        <v>46</v>
      </c>
      <c r="I177" s="40">
        <f t="shared" si="27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7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3" customFormat="1" ht="18.95" customHeight="1" spans="1:41">
      <c r="A179" s="33">
        <v>86</v>
      </c>
      <c r="B179" s="34"/>
      <c r="C179" s="35"/>
      <c r="D179" s="47"/>
      <c r="E179" s="37">
        <v>0</v>
      </c>
      <c r="F179" s="48" t="s">
        <v>45</v>
      </c>
      <c r="G179" s="39">
        <f t="shared" si="34"/>
        <v>0</v>
      </c>
      <c r="H179" s="40" t="s">
        <v>46</v>
      </c>
      <c r="I179" s="40">
        <f t="shared" si="27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7"/>
    </row>
    <row r="180" s="4" customFormat="1" ht="18.95" customHeight="1" spans="1:41">
      <c r="A180" s="41"/>
      <c r="B180" s="34"/>
      <c r="C180" s="42"/>
      <c r="D180" s="47"/>
      <c r="E180" s="43"/>
      <c r="F180" s="49"/>
      <c r="G180" s="45"/>
      <c r="H180" s="46" t="s">
        <v>47</v>
      </c>
      <c r="I180" s="46">
        <f t="shared" si="27"/>
        <v>0</v>
      </c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5"/>
    </row>
    <row r="181" s="3" customFormat="1" ht="18.95" customHeight="1" spans="1:41">
      <c r="A181" s="33">
        <v>87</v>
      </c>
      <c r="B181" s="34"/>
      <c r="C181" s="35"/>
      <c r="D181" s="47"/>
      <c r="E181" s="37">
        <v>0</v>
      </c>
      <c r="F181" s="48" t="s">
        <v>45</v>
      </c>
      <c r="G181" s="39">
        <f t="shared" si="34"/>
        <v>0</v>
      </c>
      <c r="H181" s="40" t="s">
        <v>46</v>
      </c>
      <c r="I181" s="40">
        <f t="shared" si="27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7"/>
    </row>
    <row r="182" s="4" customFormat="1" ht="18.95" customHeight="1" spans="1:41">
      <c r="A182" s="41"/>
      <c r="B182" s="34"/>
      <c r="C182" s="42"/>
      <c r="D182" s="47"/>
      <c r="E182" s="43"/>
      <c r="F182" s="49"/>
      <c r="G182" s="45"/>
      <c r="H182" s="46" t="s">
        <v>47</v>
      </c>
      <c r="I182" s="46">
        <f t="shared" si="27"/>
        <v>0</v>
      </c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5"/>
    </row>
    <row r="183" s="5" customFormat="1" ht="18.95" customHeight="1" spans="1:41">
      <c r="A183" s="33">
        <v>88</v>
      </c>
      <c r="B183" s="34"/>
      <c r="C183" s="35"/>
      <c r="D183" s="36"/>
      <c r="E183" s="37">
        <v>0</v>
      </c>
      <c r="F183" s="38" t="s">
        <v>45</v>
      </c>
      <c r="G183" s="39">
        <f t="shared" ref="G183:G187" si="35">E183+I183-I184</f>
        <v>0</v>
      </c>
      <c r="H183" s="40" t="s">
        <v>46</v>
      </c>
      <c r="I183" s="40">
        <f t="shared" si="27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27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89</v>
      </c>
      <c r="B185" s="34"/>
      <c r="C185" s="35"/>
      <c r="D185" s="36"/>
      <c r="E185" s="37">
        <v>0</v>
      </c>
      <c r="F185" s="38" t="s">
        <v>45</v>
      </c>
      <c r="G185" s="39">
        <f t="shared" si="35"/>
        <v>0</v>
      </c>
      <c r="H185" s="40" t="s">
        <v>46</v>
      </c>
      <c r="I185" s="40">
        <f t="shared" si="27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27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90</v>
      </c>
      <c r="B187" s="34"/>
      <c r="C187" s="35"/>
      <c r="D187" s="36"/>
      <c r="E187" s="37">
        <v>0</v>
      </c>
      <c r="F187" s="38" t="s">
        <v>45</v>
      </c>
      <c r="G187" s="39">
        <f t="shared" si="35"/>
        <v>0</v>
      </c>
      <c r="H187" s="40" t="s">
        <v>46</v>
      </c>
      <c r="I187" s="40">
        <f t="shared" si="27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27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91</v>
      </c>
      <c r="B189" s="34"/>
      <c r="C189" s="35"/>
      <c r="D189" s="36"/>
      <c r="E189" s="37">
        <v>0</v>
      </c>
      <c r="F189" s="38" t="s">
        <v>45</v>
      </c>
      <c r="G189" s="39">
        <f t="shared" ref="G189:G193" si="36">E189+I189-I190</f>
        <v>0</v>
      </c>
      <c r="H189" s="40" t="s">
        <v>46</v>
      </c>
      <c r="I189" s="40">
        <f t="shared" si="27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27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92</v>
      </c>
      <c r="B191" s="34"/>
      <c r="C191" s="35"/>
      <c r="D191" s="36"/>
      <c r="E191" s="37">
        <v>0</v>
      </c>
      <c r="F191" s="38" t="s">
        <v>45</v>
      </c>
      <c r="G191" s="39">
        <f t="shared" si="36"/>
        <v>0</v>
      </c>
      <c r="H191" s="40" t="s">
        <v>46</v>
      </c>
      <c r="I191" s="40">
        <f t="shared" si="27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43"/>
      <c r="F192" s="44"/>
      <c r="G192" s="45"/>
      <c r="H192" s="46" t="s">
        <v>47</v>
      </c>
      <c r="I192" s="46">
        <f t="shared" si="27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5" customFormat="1" ht="18.95" customHeight="1" spans="1:41">
      <c r="A193" s="33">
        <v>93</v>
      </c>
      <c r="B193" s="34"/>
      <c r="C193" s="35"/>
      <c r="D193" s="36"/>
      <c r="E193" s="37">
        <v>0</v>
      </c>
      <c r="F193" s="38" t="s">
        <v>45</v>
      </c>
      <c r="G193" s="39">
        <f t="shared" si="36"/>
        <v>0</v>
      </c>
      <c r="H193" s="40" t="s">
        <v>46</v>
      </c>
      <c r="I193" s="40">
        <f t="shared" si="27"/>
        <v>0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7"/>
    </row>
    <row r="194" s="6" customFormat="1" ht="18.95" customHeight="1" spans="1:41">
      <c r="A194" s="41"/>
      <c r="B194" s="34"/>
      <c r="C194" s="42"/>
      <c r="D194" s="36"/>
      <c r="E194" s="43"/>
      <c r="F194" s="44"/>
      <c r="G194" s="45"/>
      <c r="H194" s="46" t="s">
        <v>47</v>
      </c>
      <c r="I194" s="46">
        <f t="shared" si="27"/>
        <v>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5"/>
    </row>
    <row r="195" s="3" customFormat="1" ht="18" customHeight="1" spans="1:41">
      <c r="A195" s="33">
        <v>94</v>
      </c>
      <c r="B195" s="34"/>
      <c r="C195" s="35"/>
      <c r="D195" s="47"/>
      <c r="E195" s="37">
        <v>0</v>
      </c>
      <c r="F195" s="48" t="s">
        <v>45</v>
      </c>
      <c r="G195" s="39">
        <f t="shared" ref="G195:G199" si="37">E195+I195-I196</f>
        <v>0</v>
      </c>
      <c r="H195" s="40" t="s">
        <v>46</v>
      </c>
      <c r="I195" s="40">
        <f t="shared" si="27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27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3" customFormat="1" ht="18.95" customHeight="1" spans="1:41">
      <c r="A197" s="33">
        <v>95</v>
      </c>
      <c r="B197" s="34"/>
      <c r="C197" s="35"/>
      <c r="D197" s="47"/>
      <c r="E197" s="37">
        <v>0</v>
      </c>
      <c r="F197" s="48" t="s">
        <v>45</v>
      </c>
      <c r="G197" s="39">
        <f t="shared" si="37"/>
        <v>0</v>
      </c>
      <c r="H197" s="40" t="s">
        <v>46</v>
      </c>
      <c r="I197" s="40">
        <f t="shared" si="27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8.95" customHeight="1" spans="1:41">
      <c r="A198" s="41"/>
      <c r="B198" s="34"/>
      <c r="C198" s="42"/>
      <c r="D198" s="47"/>
      <c r="E198" s="43"/>
      <c r="F198" s="49"/>
      <c r="G198" s="45"/>
      <c r="H198" s="46" t="s">
        <v>47</v>
      </c>
      <c r="I198" s="46">
        <f t="shared" si="27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3" customFormat="1" ht="18.95" customHeight="1" spans="1:41">
      <c r="A199" s="33">
        <v>96</v>
      </c>
      <c r="B199" s="34"/>
      <c r="C199" s="35"/>
      <c r="D199" s="47"/>
      <c r="E199" s="37">
        <v>0</v>
      </c>
      <c r="F199" s="48" t="s">
        <v>45</v>
      </c>
      <c r="G199" s="39">
        <f t="shared" si="37"/>
        <v>0</v>
      </c>
      <c r="H199" s="40" t="s">
        <v>46</v>
      </c>
      <c r="I199" s="40">
        <f t="shared" si="27"/>
        <v>0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7"/>
    </row>
    <row r="200" s="4" customFormat="1" ht="18.95" customHeight="1" spans="1:41">
      <c r="A200" s="41"/>
      <c r="B200" s="34"/>
      <c r="C200" s="42"/>
      <c r="D200" s="47"/>
      <c r="E200" s="43"/>
      <c r="F200" s="49"/>
      <c r="G200" s="45"/>
      <c r="H200" s="46" t="s">
        <v>47</v>
      </c>
      <c r="I200" s="46">
        <f t="shared" si="27"/>
        <v>0</v>
      </c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5"/>
    </row>
    <row r="201" s="5" customFormat="1" ht="18.95" customHeight="1" spans="1:41">
      <c r="A201" s="33">
        <v>97</v>
      </c>
      <c r="B201" s="34"/>
      <c r="C201" s="35"/>
      <c r="D201" s="36"/>
      <c r="E201" s="37">
        <v>0</v>
      </c>
      <c r="F201" s="38" t="s">
        <v>45</v>
      </c>
      <c r="G201" s="39">
        <f t="shared" ref="G201:G205" si="38">E201+I201-I202</f>
        <v>0</v>
      </c>
      <c r="H201" s="40" t="s">
        <v>46</v>
      </c>
      <c r="I201" s="40">
        <f t="shared" ref="I201:I264" si="39">SUM(J201:AO201)</f>
        <v>0</v>
      </c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7"/>
    </row>
    <row r="202" s="6" customFormat="1" ht="18.95" customHeight="1" spans="1:41">
      <c r="A202" s="41"/>
      <c r="B202" s="34"/>
      <c r="C202" s="42"/>
      <c r="D202" s="36"/>
      <c r="E202" s="43"/>
      <c r="F202" s="44"/>
      <c r="G202" s="45"/>
      <c r="H202" s="46" t="s">
        <v>47</v>
      </c>
      <c r="I202" s="46">
        <f t="shared" si="39"/>
        <v>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5"/>
    </row>
    <row r="203" s="5" customFormat="1" ht="18.95" customHeight="1" spans="1:41">
      <c r="A203" s="33">
        <v>98</v>
      </c>
      <c r="B203" s="34"/>
      <c r="C203" s="35"/>
      <c r="D203" s="36"/>
      <c r="E203" s="37">
        <v>0</v>
      </c>
      <c r="F203" s="38" t="s">
        <v>45</v>
      </c>
      <c r="G203" s="39">
        <f t="shared" si="38"/>
        <v>0</v>
      </c>
      <c r="H203" s="40" t="s">
        <v>46</v>
      </c>
      <c r="I203" s="40">
        <f t="shared" si="39"/>
        <v>0</v>
      </c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7"/>
    </row>
    <row r="204" s="6" customFormat="1" ht="18.95" customHeight="1" spans="1:41">
      <c r="A204" s="41"/>
      <c r="B204" s="34"/>
      <c r="C204" s="42"/>
      <c r="D204" s="36"/>
      <c r="E204" s="43"/>
      <c r="F204" s="44"/>
      <c r="G204" s="45"/>
      <c r="H204" s="46" t="s">
        <v>47</v>
      </c>
      <c r="I204" s="46">
        <f t="shared" si="39"/>
        <v>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5"/>
    </row>
    <row r="205" s="3" customFormat="1" ht="18" customHeight="1" spans="1:41">
      <c r="A205" s="33">
        <v>99</v>
      </c>
      <c r="B205" s="34"/>
      <c r="C205" s="35"/>
      <c r="D205" s="47"/>
      <c r="E205" s="37">
        <v>0</v>
      </c>
      <c r="F205" s="48" t="s">
        <v>45</v>
      </c>
      <c r="G205" s="39">
        <f t="shared" si="38"/>
        <v>0</v>
      </c>
      <c r="H205" s="40" t="s">
        <v>46</v>
      </c>
      <c r="I205" s="40">
        <f t="shared" si="39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9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100</v>
      </c>
      <c r="B207" s="34"/>
      <c r="C207" s="35"/>
      <c r="D207" s="47"/>
      <c r="E207" s="37">
        <v>0</v>
      </c>
      <c r="F207" s="48" t="s">
        <v>45</v>
      </c>
      <c r="G207" s="39">
        <f t="shared" ref="G207:G211" si="40">E207+I207-I208</f>
        <v>0</v>
      </c>
      <c r="H207" s="40" t="s">
        <v>46</v>
      </c>
      <c r="I207" s="40">
        <f t="shared" si="39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9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101</v>
      </c>
      <c r="B209" s="34"/>
      <c r="C209" s="35"/>
      <c r="D209" s="47"/>
      <c r="E209" s="37">
        <v>0</v>
      </c>
      <c r="F209" s="48" t="s">
        <v>45</v>
      </c>
      <c r="G209" s="39">
        <f t="shared" si="40"/>
        <v>0</v>
      </c>
      <c r="H209" s="40" t="s">
        <v>46</v>
      </c>
      <c r="I209" s="40">
        <f t="shared" si="39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9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102</v>
      </c>
      <c r="B211" s="34"/>
      <c r="C211" s="35"/>
      <c r="D211" s="47"/>
      <c r="E211" s="37">
        <v>0</v>
      </c>
      <c r="F211" s="48" t="s">
        <v>45</v>
      </c>
      <c r="G211" s="39">
        <f t="shared" si="40"/>
        <v>0</v>
      </c>
      <c r="H211" s="40" t="s">
        <v>46</v>
      </c>
      <c r="I211" s="40">
        <f t="shared" si="39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9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103</v>
      </c>
      <c r="B213" s="34"/>
      <c r="C213" s="35"/>
      <c r="D213" s="47"/>
      <c r="E213" s="37">
        <v>0</v>
      </c>
      <c r="F213" s="48" t="s">
        <v>45</v>
      </c>
      <c r="G213" s="39">
        <f t="shared" ref="G213:G217" si="41">E213+I213-I214</f>
        <v>0</v>
      </c>
      <c r="H213" s="40" t="s">
        <v>46</v>
      </c>
      <c r="I213" s="40">
        <f t="shared" si="39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43"/>
      <c r="F214" s="49"/>
      <c r="G214" s="45"/>
      <c r="H214" s="46" t="s">
        <v>47</v>
      </c>
      <c r="I214" s="46">
        <f t="shared" si="39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3" customFormat="1" ht="18.95" customHeight="1" spans="1:41">
      <c r="A215" s="33">
        <v>104</v>
      </c>
      <c r="B215" s="34"/>
      <c r="C215" s="35"/>
      <c r="D215" s="47"/>
      <c r="E215" s="37">
        <v>0</v>
      </c>
      <c r="F215" s="48" t="s">
        <v>45</v>
      </c>
      <c r="G215" s="39">
        <f t="shared" si="41"/>
        <v>0</v>
      </c>
      <c r="H215" s="40" t="s">
        <v>46</v>
      </c>
      <c r="I215" s="40">
        <f t="shared" si="39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7"/>
    </row>
    <row r="216" s="4" customFormat="1" ht="18.95" customHeight="1" spans="1:41">
      <c r="A216" s="41"/>
      <c r="B216" s="34"/>
      <c r="C216" s="42"/>
      <c r="D216" s="47"/>
      <c r="E216" s="43"/>
      <c r="F216" s="49"/>
      <c r="G216" s="45"/>
      <c r="H216" s="46" t="s">
        <v>47</v>
      </c>
      <c r="I216" s="46">
        <f t="shared" si="39"/>
        <v>0</v>
      </c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5"/>
    </row>
    <row r="217" s="5" customFormat="1" ht="18.95" customHeight="1" spans="1:41">
      <c r="A217" s="33">
        <v>105</v>
      </c>
      <c r="B217" s="34"/>
      <c r="C217" s="35"/>
      <c r="D217" s="36"/>
      <c r="E217" s="37">
        <v>0</v>
      </c>
      <c r="F217" s="38" t="s">
        <v>45</v>
      </c>
      <c r="G217" s="39">
        <f t="shared" si="41"/>
        <v>0</v>
      </c>
      <c r="H217" s="40" t="s">
        <v>46</v>
      </c>
      <c r="I217" s="40">
        <f t="shared" si="39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9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106</v>
      </c>
      <c r="B219" s="34"/>
      <c r="C219" s="35"/>
      <c r="D219" s="36"/>
      <c r="E219" s="37">
        <v>0</v>
      </c>
      <c r="F219" s="38" t="s">
        <v>45</v>
      </c>
      <c r="G219" s="39">
        <f t="shared" ref="G219:G223" si="42">E219+I219-I220</f>
        <v>0</v>
      </c>
      <c r="H219" s="40" t="s">
        <v>46</v>
      </c>
      <c r="I219" s="40">
        <f t="shared" si="39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9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107</v>
      </c>
      <c r="B221" s="34"/>
      <c r="C221" s="35"/>
      <c r="D221" s="36"/>
      <c r="E221" s="37">
        <v>0</v>
      </c>
      <c r="F221" s="38" t="s">
        <v>45</v>
      </c>
      <c r="G221" s="39">
        <f t="shared" si="42"/>
        <v>0</v>
      </c>
      <c r="H221" s="40" t="s">
        <v>46</v>
      </c>
      <c r="I221" s="40">
        <f t="shared" si="39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9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5" customFormat="1" ht="18.95" customHeight="1" spans="1:41">
      <c r="A223" s="33">
        <v>108</v>
      </c>
      <c r="B223" s="34"/>
      <c r="C223" s="35"/>
      <c r="D223" s="36"/>
      <c r="E223" s="37">
        <v>0</v>
      </c>
      <c r="F223" s="38" t="s">
        <v>45</v>
      </c>
      <c r="G223" s="39">
        <f t="shared" si="42"/>
        <v>0</v>
      </c>
      <c r="H223" s="40" t="s">
        <v>46</v>
      </c>
      <c r="I223" s="40">
        <f t="shared" si="39"/>
        <v>0</v>
      </c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7"/>
    </row>
    <row r="224" s="6" customFormat="1" ht="18.95" customHeight="1" spans="1:41">
      <c r="A224" s="41"/>
      <c r="B224" s="34"/>
      <c r="C224" s="42"/>
      <c r="D224" s="36"/>
      <c r="E224" s="43"/>
      <c r="F224" s="44"/>
      <c r="G224" s="45"/>
      <c r="H224" s="46" t="s">
        <v>47</v>
      </c>
      <c r="I224" s="46">
        <f t="shared" si="39"/>
        <v>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5"/>
    </row>
    <row r="225" s="5" customFormat="1" ht="18.95" customHeight="1" spans="1:41">
      <c r="A225" s="33">
        <v>109</v>
      </c>
      <c r="B225" s="34"/>
      <c r="C225" s="35"/>
      <c r="D225" s="36"/>
      <c r="E225" s="37">
        <v>0</v>
      </c>
      <c r="F225" s="38" t="s">
        <v>45</v>
      </c>
      <c r="G225" s="39">
        <f t="shared" ref="G225:G229" si="43">E225+I225-I226</f>
        <v>0</v>
      </c>
      <c r="H225" s="40" t="s">
        <v>46</v>
      </c>
      <c r="I225" s="40">
        <f t="shared" si="39"/>
        <v>0</v>
      </c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7"/>
    </row>
    <row r="226" s="6" customFormat="1" ht="18.95" customHeight="1" spans="1:41">
      <c r="A226" s="41"/>
      <c r="B226" s="34"/>
      <c r="C226" s="42"/>
      <c r="D226" s="36"/>
      <c r="E226" s="43"/>
      <c r="F226" s="44"/>
      <c r="G226" s="45"/>
      <c r="H226" s="46" t="s">
        <v>47</v>
      </c>
      <c r="I226" s="46">
        <f t="shared" si="39"/>
        <v>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5"/>
    </row>
    <row r="227" s="3" customFormat="1" ht="18.95" customHeight="1" spans="1:41">
      <c r="A227" s="33">
        <v>110</v>
      </c>
      <c r="B227" s="34"/>
      <c r="C227" s="35"/>
      <c r="D227" s="47"/>
      <c r="E227" s="37">
        <v>0</v>
      </c>
      <c r="F227" s="48" t="s">
        <v>45</v>
      </c>
      <c r="G227" s="39">
        <f t="shared" si="43"/>
        <v>0</v>
      </c>
      <c r="H227" s="40" t="s">
        <v>46</v>
      </c>
      <c r="I227" s="40">
        <f t="shared" si="39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9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3" customFormat="1" ht="18.95" customHeight="1" spans="1:41">
      <c r="A229" s="33">
        <v>111</v>
      </c>
      <c r="B229" s="34"/>
      <c r="C229" s="35"/>
      <c r="D229" s="47"/>
      <c r="E229" s="37">
        <v>0</v>
      </c>
      <c r="F229" s="48" t="s">
        <v>45</v>
      </c>
      <c r="G229" s="39">
        <f t="shared" si="43"/>
        <v>0</v>
      </c>
      <c r="H229" s="40" t="s">
        <v>46</v>
      </c>
      <c r="I229" s="40">
        <f t="shared" si="39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43"/>
      <c r="F230" s="49"/>
      <c r="G230" s="45"/>
      <c r="H230" s="46" t="s">
        <v>47</v>
      </c>
      <c r="I230" s="46">
        <f t="shared" si="39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3" customFormat="1" ht="18.95" customHeight="1" spans="1:41">
      <c r="A231" s="33">
        <v>112</v>
      </c>
      <c r="B231" s="34"/>
      <c r="C231" s="35"/>
      <c r="D231" s="47"/>
      <c r="E231" s="37">
        <v>0</v>
      </c>
      <c r="F231" s="48" t="s">
        <v>45</v>
      </c>
      <c r="G231" s="39">
        <f t="shared" ref="G231:G235" si="44">E231+I231-I232</f>
        <v>0</v>
      </c>
      <c r="H231" s="40" t="s">
        <v>46</v>
      </c>
      <c r="I231" s="40">
        <f t="shared" si="39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7"/>
    </row>
    <row r="232" s="4" customFormat="1" ht="18.95" customHeight="1" spans="1:41">
      <c r="A232" s="41"/>
      <c r="B232" s="34"/>
      <c r="C232" s="42"/>
      <c r="D232" s="47"/>
      <c r="E232" s="43"/>
      <c r="F232" s="49"/>
      <c r="G232" s="45"/>
      <c r="H232" s="46" t="s">
        <v>47</v>
      </c>
      <c r="I232" s="46">
        <f t="shared" si="39"/>
        <v>0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5"/>
    </row>
    <row r="233" s="5" customFormat="1" ht="18.95" customHeight="1" spans="1:41">
      <c r="A233" s="33">
        <v>113</v>
      </c>
      <c r="B233" s="34"/>
      <c r="C233" s="35"/>
      <c r="D233" s="36"/>
      <c r="E233" s="37">
        <v>0</v>
      </c>
      <c r="F233" s="38" t="s">
        <v>45</v>
      </c>
      <c r="G233" s="39">
        <f t="shared" si="44"/>
        <v>0</v>
      </c>
      <c r="H233" s="40" t="s">
        <v>46</v>
      </c>
      <c r="I233" s="40">
        <f t="shared" si="39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9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114</v>
      </c>
      <c r="B235" s="34"/>
      <c r="C235" s="35"/>
      <c r="D235" s="36"/>
      <c r="E235" s="37">
        <v>0</v>
      </c>
      <c r="F235" s="38" t="s">
        <v>45</v>
      </c>
      <c r="G235" s="39">
        <f t="shared" si="44"/>
        <v>0</v>
      </c>
      <c r="H235" s="40" t="s">
        <v>46</v>
      </c>
      <c r="I235" s="40">
        <f t="shared" si="39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9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115</v>
      </c>
      <c r="B237" s="34"/>
      <c r="C237" s="35"/>
      <c r="D237" s="36"/>
      <c r="E237" s="37">
        <v>0</v>
      </c>
      <c r="F237" s="38" t="s">
        <v>45</v>
      </c>
      <c r="G237" s="39">
        <f t="shared" ref="G237:G241" si="45">E237+I237-I238</f>
        <v>0</v>
      </c>
      <c r="H237" s="40" t="s">
        <v>46</v>
      </c>
      <c r="I237" s="40">
        <f t="shared" si="39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9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116</v>
      </c>
      <c r="B239" s="34"/>
      <c r="C239" s="35"/>
      <c r="D239" s="36"/>
      <c r="E239" s="37">
        <v>0</v>
      </c>
      <c r="F239" s="38" t="s">
        <v>45</v>
      </c>
      <c r="G239" s="39">
        <f t="shared" si="45"/>
        <v>0</v>
      </c>
      <c r="H239" s="40" t="s">
        <v>46</v>
      </c>
      <c r="I239" s="40">
        <f t="shared" si="39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43"/>
      <c r="F240" s="44"/>
      <c r="G240" s="45"/>
      <c r="H240" s="46" t="s">
        <v>47</v>
      </c>
      <c r="I240" s="46">
        <f t="shared" si="39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5" customFormat="1" ht="18.95" customHeight="1" spans="1:41">
      <c r="A241" s="33">
        <v>117</v>
      </c>
      <c r="B241" s="34"/>
      <c r="C241" s="35"/>
      <c r="D241" s="36"/>
      <c r="E241" s="37">
        <v>0</v>
      </c>
      <c r="F241" s="38" t="s">
        <v>45</v>
      </c>
      <c r="G241" s="39">
        <f t="shared" si="45"/>
        <v>0</v>
      </c>
      <c r="H241" s="40" t="s">
        <v>46</v>
      </c>
      <c r="I241" s="40">
        <f t="shared" si="39"/>
        <v>0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7"/>
    </row>
    <row r="242" s="6" customFormat="1" ht="18.95" customHeight="1" spans="1:41">
      <c r="A242" s="41"/>
      <c r="B242" s="34"/>
      <c r="C242" s="42"/>
      <c r="D242" s="36"/>
      <c r="E242" s="43"/>
      <c r="F242" s="44"/>
      <c r="G242" s="45"/>
      <c r="H242" s="46" t="s">
        <v>47</v>
      </c>
      <c r="I242" s="46">
        <f t="shared" si="39"/>
        <v>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5"/>
    </row>
    <row r="243" s="3" customFormat="1" ht="18.95" customHeight="1" spans="1:41">
      <c r="A243" s="33">
        <v>118</v>
      </c>
      <c r="B243" s="34"/>
      <c r="C243" s="35"/>
      <c r="D243" s="47"/>
      <c r="E243" s="37">
        <v>0</v>
      </c>
      <c r="F243" s="48" t="s">
        <v>45</v>
      </c>
      <c r="G243" s="39">
        <f t="shared" ref="G243:G247" si="46">E243+I243-I244</f>
        <v>0</v>
      </c>
      <c r="H243" s="40" t="s">
        <v>46</v>
      </c>
      <c r="I243" s="40">
        <f t="shared" si="39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si="39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3" customFormat="1" ht="18.95" customHeight="1" spans="1:41">
      <c r="A245" s="33">
        <v>119</v>
      </c>
      <c r="B245" s="34"/>
      <c r="C245" s="35"/>
      <c r="D245" s="47"/>
      <c r="E245" s="37"/>
      <c r="F245" s="48" t="s">
        <v>45</v>
      </c>
      <c r="G245" s="39">
        <f t="shared" si="46"/>
        <v>0</v>
      </c>
      <c r="H245" s="40" t="s">
        <v>46</v>
      </c>
      <c r="I245" s="40">
        <f t="shared" si="39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43"/>
      <c r="F246" s="49"/>
      <c r="G246" s="45"/>
      <c r="H246" s="46" t="s">
        <v>47</v>
      </c>
      <c r="I246" s="46">
        <f t="shared" si="39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3" customFormat="1" ht="18.95" customHeight="1" spans="1:41">
      <c r="A247" s="33">
        <v>120</v>
      </c>
      <c r="B247" s="34"/>
      <c r="C247" s="35"/>
      <c r="D247" s="47"/>
      <c r="E247" s="37">
        <v>0</v>
      </c>
      <c r="F247" s="48" t="s">
        <v>45</v>
      </c>
      <c r="G247" s="39">
        <f t="shared" si="46"/>
        <v>0</v>
      </c>
      <c r="H247" s="40" t="s">
        <v>46</v>
      </c>
      <c r="I247" s="40">
        <f t="shared" si="39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7"/>
    </row>
    <row r="248" s="4" customFormat="1" ht="18.95" customHeight="1" spans="1:41">
      <c r="A248" s="41"/>
      <c r="B248" s="34"/>
      <c r="C248" s="42"/>
      <c r="D248" s="47"/>
      <c r="E248" s="43"/>
      <c r="F248" s="49"/>
      <c r="G248" s="45"/>
      <c r="H248" s="46" t="s">
        <v>47</v>
      </c>
      <c r="I248" s="46">
        <f t="shared" si="39"/>
        <v>0</v>
      </c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5"/>
    </row>
    <row r="249" s="5" customFormat="1" ht="18.95" customHeight="1" spans="1:41">
      <c r="A249" s="33">
        <v>121</v>
      </c>
      <c r="B249" s="34"/>
      <c r="C249" s="35"/>
      <c r="D249" s="36"/>
      <c r="E249" s="37">
        <v>0</v>
      </c>
      <c r="F249" s="38" t="s">
        <v>45</v>
      </c>
      <c r="G249" s="39">
        <f t="shared" ref="G249:G253" si="47">E249+I249-I250</f>
        <v>0</v>
      </c>
      <c r="H249" s="40" t="s">
        <v>46</v>
      </c>
      <c r="I249" s="40">
        <f t="shared" si="39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39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122</v>
      </c>
      <c r="B251" s="34"/>
      <c r="C251" s="35"/>
      <c r="D251" s="36"/>
      <c r="E251" s="37">
        <v>0</v>
      </c>
      <c r="F251" s="38" t="s">
        <v>45</v>
      </c>
      <c r="G251" s="39">
        <f t="shared" si="47"/>
        <v>0</v>
      </c>
      <c r="H251" s="40" t="s">
        <v>46</v>
      </c>
      <c r="I251" s="40">
        <f t="shared" si="39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39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123</v>
      </c>
      <c r="B253" s="34"/>
      <c r="C253" s="35"/>
      <c r="D253" s="36"/>
      <c r="E253" s="37">
        <v>0</v>
      </c>
      <c r="F253" s="38" t="s">
        <v>45</v>
      </c>
      <c r="G253" s="39">
        <f t="shared" si="47"/>
        <v>0</v>
      </c>
      <c r="H253" s="40" t="s">
        <v>46</v>
      </c>
      <c r="I253" s="40">
        <f t="shared" si="39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39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124</v>
      </c>
      <c r="B255" s="34"/>
      <c r="C255" s="35"/>
      <c r="D255" s="36"/>
      <c r="E255" s="37">
        <v>0</v>
      </c>
      <c r="F255" s="38" t="s">
        <v>45</v>
      </c>
      <c r="G255" s="39">
        <f t="shared" ref="G255:G259" si="48">E255+I255-I256</f>
        <v>0</v>
      </c>
      <c r="H255" s="40" t="s">
        <v>46</v>
      </c>
      <c r="I255" s="40">
        <f t="shared" si="39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39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125</v>
      </c>
      <c r="B257" s="34"/>
      <c r="C257" s="35"/>
      <c r="D257" s="36"/>
      <c r="E257" s="37">
        <v>0</v>
      </c>
      <c r="F257" s="38" t="s">
        <v>45</v>
      </c>
      <c r="G257" s="39">
        <f t="shared" si="48"/>
        <v>0</v>
      </c>
      <c r="H257" s="40" t="s">
        <v>46</v>
      </c>
      <c r="I257" s="40">
        <f t="shared" si="39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39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126</v>
      </c>
      <c r="B259" s="34"/>
      <c r="C259" s="35"/>
      <c r="D259" s="36"/>
      <c r="E259" s="37">
        <v>0</v>
      </c>
      <c r="F259" s="38" t="s">
        <v>45</v>
      </c>
      <c r="G259" s="39">
        <f t="shared" si="48"/>
        <v>0</v>
      </c>
      <c r="H259" s="40" t="s">
        <v>46</v>
      </c>
      <c r="I259" s="40">
        <f t="shared" si="39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39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5" customFormat="1" ht="18.95" customHeight="1" spans="1:41">
      <c r="A261" s="33">
        <v>127</v>
      </c>
      <c r="B261" s="34"/>
      <c r="C261" s="35"/>
      <c r="D261" s="36"/>
      <c r="E261" s="37">
        <v>0</v>
      </c>
      <c r="F261" s="38" t="s">
        <v>45</v>
      </c>
      <c r="G261" s="39">
        <f t="shared" ref="G261:G265" si="49">E261+I261-I262</f>
        <v>0</v>
      </c>
      <c r="H261" s="40" t="s">
        <v>46</v>
      </c>
      <c r="I261" s="40">
        <f t="shared" si="39"/>
        <v>0</v>
      </c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7"/>
    </row>
    <row r="262" s="6" customFormat="1" ht="18.95" customHeight="1" spans="1:41">
      <c r="A262" s="41"/>
      <c r="B262" s="34"/>
      <c r="C262" s="42"/>
      <c r="D262" s="36"/>
      <c r="E262" s="43"/>
      <c r="F262" s="44"/>
      <c r="G262" s="45"/>
      <c r="H262" s="46" t="s">
        <v>47</v>
      </c>
      <c r="I262" s="46">
        <f t="shared" si="39"/>
        <v>0</v>
      </c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5"/>
    </row>
    <row r="263" s="5" customFormat="1" ht="18.95" customHeight="1" spans="1:41">
      <c r="A263" s="33">
        <v>128</v>
      </c>
      <c r="B263" s="34"/>
      <c r="C263" s="35"/>
      <c r="D263" s="36"/>
      <c r="E263" s="37">
        <v>0</v>
      </c>
      <c r="F263" s="38" t="s">
        <v>45</v>
      </c>
      <c r="G263" s="39">
        <f t="shared" si="49"/>
        <v>0</v>
      </c>
      <c r="H263" s="40" t="s">
        <v>46</v>
      </c>
      <c r="I263" s="40">
        <f t="shared" si="39"/>
        <v>0</v>
      </c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7"/>
    </row>
    <row r="264" s="6" customFormat="1" ht="18.95" customHeight="1" spans="1:41">
      <c r="A264" s="41"/>
      <c r="B264" s="34"/>
      <c r="C264" s="42"/>
      <c r="D264" s="36"/>
      <c r="E264" s="43"/>
      <c r="F264" s="44"/>
      <c r="G264" s="45"/>
      <c r="H264" s="46" t="s">
        <v>47</v>
      </c>
      <c r="I264" s="46">
        <f t="shared" si="39"/>
        <v>0</v>
      </c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5"/>
    </row>
    <row r="265" s="3" customFormat="1" ht="18.95" customHeight="1" spans="1:41">
      <c r="A265" s="33">
        <v>129</v>
      </c>
      <c r="B265" s="34"/>
      <c r="C265" s="35"/>
      <c r="D265" s="47"/>
      <c r="E265" s="37">
        <v>0</v>
      </c>
      <c r="F265" s="48" t="s">
        <v>45</v>
      </c>
      <c r="G265" s="39">
        <f t="shared" si="49"/>
        <v>0</v>
      </c>
      <c r="H265" s="40" t="s">
        <v>46</v>
      </c>
      <c r="I265" s="40">
        <f t="shared" ref="I265:I328" si="50">SUM(J265:AO265)</f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50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3" customFormat="1" ht="18.95" customHeight="1" spans="1:41">
      <c r="A267" s="33">
        <v>130</v>
      </c>
      <c r="B267" s="34"/>
      <c r="C267" s="35"/>
      <c r="D267" s="47"/>
      <c r="E267" s="37">
        <v>0</v>
      </c>
      <c r="F267" s="48" t="s">
        <v>45</v>
      </c>
      <c r="G267" s="39">
        <f t="shared" ref="G267:G271" si="51">E267+I267-I268</f>
        <v>0</v>
      </c>
      <c r="H267" s="40" t="s">
        <v>46</v>
      </c>
      <c r="I267" s="40">
        <f t="shared" si="50"/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7"/>
    </row>
    <row r="268" s="4" customFormat="1" ht="18.95" customHeight="1" spans="1:41">
      <c r="A268" s="41"/>
      <c r="B268" s="34"/>
      <c r="C268" s="42"/>
      <c r="D268" s="47"/>
      <c r="E268" s="43"/>
      <c r="F268" s="49"/>
      <c r="G268" s="45"/>
      <c r="H268" s="46" t="s">
        <v>47</v>
      </c>
      <c r="I268" s="46">
        <f t="shared" si="50"/>
        <v>0</v>
      </c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5"/>
    </row>
    <row r="269" s="3" customFormat="1" ht="18.95" customHeight="1" spans="1:41">
      <c r="A269" s="33">
        <v>131</v>
      </c>
      <c r="B269" s="34"/>
      <c r="C269" s="35"/>
      <c r="D269" s="47"/>
      <c r="E269" s="37">
        <v>0</v>
      </c>
      <c r="F269" s="48" t="s">
        <v>45</v>
      </c>
      <c r="G269" s="39">
        <f t="shared" si="51"/>
        <v>0</v>
      </c>
      <c r="H269" s="40" t="s">
        <v>46</v>
      </c>
      <c r="I269" s="40">
        <f t="shared" si="50"/>
        <v>0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7"/>
    </row>
    <row r="270" s="4" customFormat="1" ht="18.95" customHeight="1" spans="1:41">
      <c r="A270" s="41"/>
      <c r="B270" s="34"/>
      <c r="C270" s="42"/>
      <c r="D270" s="47"/>
      <c r="E270" s="43"/>
      <c r="F270" s="49"/>
      <c r="G270" s="45"/>
      <c r="H270" s="46" t="s">
        <v>47</v>
      </c>
      <c r="I270" s="46">
        <f t="shared" si="50"/>
        <v>0</v>
      </c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5"/>
    </row>
    <row r="271" s="5" customFormat="1" ht="18.95" customHeight="1" spans="1:41">
      <c r="A271" s="33">
        <v>132</v>
      </c>
      <c r="B271" s="34"/>
      <c r="C271" s="35"/>
      <c r="D271" s="36"/>
      <c r="E271" s="37">
        <v>0</v>
      </c>
      <c r="F271" s="38" t="s">
        <v>45</v>
      </c>
      <c r="G271" s="39">
        <f t="shared" si="51"/>
        <v>0</v>
      </c>
      <c r="H271" s="40" t="s">
        <v>46</v>
      </c>
      <c r="I271" s="40">
        <f t="shared" si="50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50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133</v>
      </c>
      <c r="B273" s="34"/>
      <c r="C273" s="35"/>
      <c r="D273" s="36"/>
      <c r="E273" s="37">
        <v>0</v>
      </c>
      <c r="F273" s="38" t="s">
        <v>45</v>
      </c>
      <c r="G273" s="39">
        <f t="shared" ref="G273:G277" si="52">E273+I273-I274</f>
        <v>0</v>
      </c>
      <c r="H273" s="40" t="s">
        <v>46</v>
      </c>
      <c r="I273" s="40">
        <f t="shared" si="50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50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134</v>
      </c>
      <c r="B275" s="34"/>
      <c r="C275" s="35"/>
      <c r="D275" s="36"/>
      <c r="E275" s="37">
        <v>0</v>
      </c>
      <c r="F275" s="38" t="s">
        <v>45</v>
      </c>
      <c r="G275" s="39">
        <f t="shared" si="52"/>
        <v>0</v>
      </c>
      <c r="H275" s="40" t="s">
        <v>46</v>
      </c>
      <c r="I275" s="40">
        <f t="shared" si="50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50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135</v>
      </c>
      <c r="B277" s="34"/>
      <c r="C277" s="35"/>
      <c r="D277" s="36"/>
      <c r="E277" s="37">
        <v>0</v>
      </c>
      <c r="F277" s="38" t="s">
        <v>45</v>
      </c>
      <c r="G277" s="39">
        <f t="shared" si="52"/>
        <v>0</v>
      </c>
      <c r="H277" s="40" t="s">
        <v>46</v>
      </c>
      <c r="I277" s="40">
        <f t="shared" si="50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50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136</v>
      </c>
      <c r="B279" s="34"/>
      <c r="C279" s="35"/>
      <c r="D279" s="36"/>
      <c r="E279" s="37">
        <v>0</v>
      </c>
      <c r="F279" s="38" t="s">
        <v>45</v>
      </c>
      <c r="G279" s="39">
        <f t="shared" ref="G279:G283" si="53">E279+I279-I280</f>
        <v>0</v>
      </c>
      <c r="H279" s="40" t="s">
        <v>46</v>
      </c>
      <c r="I279" s="40">
        <f t="shared" si="50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43"/>
      <c r="F280" s="44"/>
      <c r="G280" s="45"/>
      <c r="H280" s="46" t="s">
        <v>47</v>
      </c>
      <c r="I280" s="46">
        <f t="shared" si="50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5" customFormat="1" ht="18.95" customHeight="1" spans="1:41">
      <c r="A281" s="33">
        <v>137</v>
      </c>
      <c r="B281" s="34"/>
      <c r="C281" s="35"/>
      <c r="D281" s="36"/>
      <c r="E281" s="37">
        <v>0</v>
      </c>
      <c r="F281" s="38" t="s">
        <v>45</v>
      </c>
      <c r="G281" s="39">
        <f t="shared" si="53"/>
        <v>0</v>
      </c>
      <c r="H281" s="40" t="s">
        <v>46</v>
      </c>
      <c r="I281" s="40">
        <f t="shared" si="50"/>
        <v>0</v>
      </c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7"/>
    </row>
    <row r="282" s="6" customFormat="1" ht="18.95" customHeight="1" spans="1:41">
      <c r="A282" s="41"/>
      <c r="B282" s="34"/>
      <c r="C282" s="42"/>
      <c r="D282" s="36"/>
      <c r="E282" s="43"/>
      <c r="F282" s="44"/>
      <c r="G282" s="45"/>
      <c r="H282" s="46" t="s">
        <v>47</v>
      </c>
      <c r="I282" s="46">
        <f t="shared" si="50"/>
        <v>0</v>
      </c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5"/>
    </row>
    <row r="283" s="3" customFormat="1" ht="18.95" customHeight="1" spans="1:41">
      <c r="A283" s="33">
        <v>138</v>
      </c>
      <c r="B283" s="34"/>
      <c r="C283" s="35"/>
      <c r="D283" s="47"/>
      <c r="E283" s="37">
        <v>0</v>
      </c>
      <c r="F283" s="48" t="s">
        <v>45</v>
      </c>
      <c r="G283" s="39">
        <f t="shared" si="53"/>
        <v>0</v>
      </c>
      <c r="H283" s="40" t="s">
        <v>46</v>
      </c>
      <c r="I283" s="40">
        <f t="shared" si="50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50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3" customFormat="1" ht="18.95" customHeight="1" spans="1:41">
      <c r="A285" s="33">
        <v>139</v>
      </c>
      <c r="B285" s="34"/>
      <c r="C285" s="35"/>
      <c r="D285" s="47"/>
      <c r="E285" s="37">
        <v>0</v>
      </c>
      <c r="F285" s="48" t="s">
        <v>45</v>
      </c>
      <c r="G285" s="39">
        <f t="shared" ref="G285:G289" si="54">E285+I285-I286</f>
        <v>0</v>
      </c>
      <c r="H285" s="40" t="s">
        <v>46</v>
      </c>
      <c r="I285" s="40">
        <f t="shared" si="50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43"/>
      <c r="F286" s="49"/>
      <c r="G286" s="45"/>
      <c r="H286" s="46" t="s">
        <v>47</v>
      </c>
      <c r="I286" s="46">
        <f t="shared" si="50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3" customFormat="1" ht="18.95" customHeight="1" spans="1:41">
      <c r="A287" s="33">
        <v>140</v>
      </c>
      <c r="B287" s="34"/>
      <c r="C287" s="35"/>
      <c r="D287" s="47"/>
      <c r="E287" s="37">
        <v>0</v>
      </c>
      <c r="F287" s="48" t="s">
        <v>45</v>
      </c>
      <c r="G287" s="39">
        <f t="shared" si="54"/>
        <v>0</v>
      </c>
      <c r="H287" s="40" t="s">
        <v>46</v>
      </c>
      <c r="I287" s="40">
        <f t="shared" si="50"/>
        <v>0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7"/>
    </row>
    <row r="288" s="4" customFormat="1" ht="18.95" customHeight="1" spans="1:41">
      <c r="A288" s="41"/>
      <c r="B288" s="34"/>
      <c r="C288" s="42"/>
      <c r="D288" s="47"/>
      <c r="E288" s="43"/>
      <c r="F288" s="49"/>
      <c r="G288" s="45"/>
      <c r="H288" s="46" t="s">
        <v>47</v>
      </c>
      <c r="I288" s="46">
        <f t="shared" si="50"/>
        <v>0</v>
      </c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5"/>
    </row>
    <row r="289" s="5" customFormat="1" ht="18.95" customHeight="1" spans="1:41">
      <c r="A289" s="33">
        <v>141</v>
      </c>
      <c r="B289" s="34"/>
      <c r="C289" s="35"/>
      <c r="D289" s="36"/>
      <c r="E289" s="37">
        <v>0</v>
      </c>
      <c r="F289" s="38" t="s">
        <v>45</v>
      </c>
      <c r="G289" s="39">
        <f t="shared" si="54"/>
        <v>0</v>
      </c>
      <c r="H289" s="40" t="s">
        <v>46</v>
      </c>
      <c r="I289" s="40">
        <f t="shared" si="50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50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142</v>
      </c>
      <c r="B291" s="34"/>
      <c r="C291" s="35"/>
      <c r="D291" s="36"/>
      <c r="E291" s="37">
        <v>0</v>
      </c>
      <c r="F291" s="38" t="s">
        <v>45</v>
      </c>
      <c r="G291" s="39">
        <f t="shared" ref="G291:G295" si="55">E291+I291-I292</f>
        <v>0</v>
      </c>
      <c r="H291" s="40" t="s">
        <v>46</v>
      </c>
      <c r="I291" s="40">
        <f t="shared" si="50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50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143</v>
      </c>
      <c r="B293" s="34"/>
      <c r="C293" s="35"/>
      <c r="D293" s="36"/>
      <c r="E293" s="37">
        <v>0</v>
      </c>
      <c r="F293" s="38" t="s">
        <v>45</v>
      </c>
      <c r="G293" s="39">
        <f t="shared" si="55"/>
        <v>0</v>
      </c>
      <c r="H293" s="40" t="s">
        <v>46</v>
      </c>
      <c r="I293" s="40">
        <f t="shared" si="50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50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144</v>
      </c>
      <c r="B295" s="34"/>
      <c r="C295" s="35"/>
      <c r="D295" s="36"/>
      <c r="E295" s="37">
        <v>0</v>
      </c>
      <c r="F295" s="38" t="s">
        <v>45</v>
      </c>
      <c r="G295" s="39">
        <f t="shared" si="55"/>
        <v>0</v>
      </c>
      <c r="H295" s="40" t="s">
        <v>46</v>
      </c>
      <c r="I295" s="40">
        <f t="shared" si="50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50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145</v>
      </c>
      <c r="B297" s="34"/>
      <c r="C297" s="35"/>
      <c r="D297" s="36"/>
      <c r="E297" s="37">
        <v>0</v>
      </c>
      <c r="F297" s="38" t="s">
        <v>45</v>
      </c>
      <c r="G297" s="39">
        <f t="shared" ref="G297:G301" si="56">E297+I297-I298</f>
        <v>0</v>
      </c>
      <c r="H297" s="40" t="s">
        <v>46</v>
      </c>
      <c r="I297" s="40">
        <f t="shared" si="50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50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146</v>
      </c>
      <c r="B299" s="34"/>
      <c r="C299" s="35"/>
      <c r="D299" s="36"/>
      <c r="E299" s="37">
        <v>0</v>
      </c>
      <c r="F299" s="38" t="s">
        <v>45</v>
      </c>
      <c r="G299" s="39">
        <f t="shared" si="56"/>
        <v>0</v>
      </c>
      <c r="H299" s="40" t="s">
        <v>46</v>
      </c>
      <c r="I299" s="40">
        <f t="shared" si="50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50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147</v>
      </c>
      <c r="B301" s="34"/>
      <c r="C301" s="35"/>
      <c r="D301" s="36"/>
      <c r="E301" s="37">
        <v>0</v>
      </c>
      <c r="F301" s="38" t="s">
        <v>45</v>
      </c>
      <c r="G301" s="39">
        <f t="shared" si="56"/>
        <v>0</v>
      </c>
      <c r="H301" s="40" t="s">
        <v>46</v>
      </c>
      <c r="I301" s="40">
        <f t="shared" si="50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50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5" customFormat="1" ht="18.95" customHeight="1" spans="1:41">
      <c r="A303" s="33">
        <v>148</v>
      </c>
      <c r="B303" s="34"/>
      <c r="C303" s="35"/>
      <c r="D303" s="36"/>
      <c r="E303" s="37">
        <v>0</v>
      </c>
      <c r="F303" s="38" t="s">
        <v>45</v>
      </c>
      <c r="G303" s="39">
        <f t="shared" ref="G303:G307" si="57">E303+I303-I304</f>
        <v>0</v>
      </c>
      <c r="H303" s="40" t="s">
        <v>46</v>
      </c>
      <c r="I303" s="40">
        <f t="shared" si="50"/>
        <v>0</v>
      </c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7"/>
    </row>
    <row r="304" s="6" customFormat="1" ht="18.95" customHeight="1" spans="1:41">
      <c r="A304" s="41"/>
      <c r="B304" s="34"/>
      <c r="C304" s="42"/>
      <c r="D304" s="36"/>
      <c r="E304" s="43"/>
      <c r="F304" s="44"/>
      <c r="G304" s="45"/>
      <c r="H304" s="46" t="s">
        <v>47</v>
      </c>
      <c r="I304" s="46">
        <f t="shared" si="50"/>
        <v>0</v>
      </c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5"/>
    </row>
    <row r="305" s="5" customFormat="1" ht="18.95" customHeight="1" spans="1:41">
      <c r="A305" s="33">
        <v>149</v>
      </c>
      <c r="B305" s="34"/>
      <c r="C305" s="35"/>
      <c r="D305" s="36"/>
      <c r="E305" s="37">
        <v>0</v>
      </c>
      <c r="F305" s="38" t="s">
        <v>45</v>
      </c>
      <c r="G305" s="39">
        <f t="shared" si="57"/>
        <v>0</v>
      </c>
      <c r="H305" s="40" t="s">
        <v>46</v>
      </c>
      <c r="I305" s="40">
        <f t="shared" si="50"/>
        <v>0</v>
      </c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7"/>
    </row>
    <row r="306" s="6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50"/>
        <v>0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5"/>
    </row>
    <row r="307" s="3" customFormat="1" ht="18.95" customHeight="1" spans="1:41">
      <c r="A307" s="33">
        <v>150</v>
      </c>
      <c r="B307" s="34"/>
      <c r="C307" s="35"/>
      <c r="D307" s="47"/>
      <c r="E307" s="37">
        <v>0</v>
      </c>
      <c r="F307" s="48" t="s">
        <v>45</v>
      </c>
      <c r="G307" s="39">
        <f t="shared" si="57"/>
        <v>0</v>
      </c>
      <c r="H307" s="40" t="s">
        <v>46</v>
      </c>
      <c r="I307" s="40">
        <f t="shared" si="50"/>
        <v>0</v>
      </c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7"/>
    </row>
    <row r="308" s="4" customFormat="1" ht="18.95" customHeight="1" spans="1:41">
      <c r="A308" s="41"/>
      <c r="B308" s="34"/>
      <c r="C308" s="42"/>
      <c r="D308" s="47"/>
      <c r="E308" s="43"/>
      <c r="F308" s="49"/>
      <c r="G308" s="45"/>
      <c r="H308" s="46" t="s">
        <v>47</v>
      </c>
      <c r="I308" s="46">
        <f t="shared" si="50"/>
        <v>0</v>
      </c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5"/>
    </row>
    <row r="309" s="3" customFormat="1" ht="18.95" customHeight="1" spans="1:41">
      <c r="A309" s="33">
        <v>151</v>
      </c>
      <c r="B309" s="34"/>
      <c r="C309" s="35"/>
      <c r="D309" s="36"/>
      <c r="E309" s="37"/>
      <c r="F309" s="38" t="s">
        <v>45</v>
      </c>
      <c r="G309" s="39">
        <f t="shared" ref="G309:G313" si="58">E309+I309-I310</f>
        <v>0</v>
      </c>
      <c r="H309" s="40" t="s">
        <v>46</v>
      </c>
      <c r="I309" s="40">
        <f t="shared" si="50"/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7"/>
    </row>
    <row r="310" s="4" customFormat="1" ht="18.95" customHeight="1" spans="1:41">
      <c r="A310" s="41"/>
      <c r="B310" s="34"/>
      <c r="C310" s="42"/>
      <c r="D310" s="36"/>
      <c r="E310" s="43"/>
      <c r="F310" s="44"/>
      <c r="G310" s="45"/>
      <c r="H310" s="46" t="s">
        <v>47</v>
      </c>
      <c r="I310" s="46">
        <f t="shared" si="50"/>
        <v>0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5"/>
    </row>
    <row r="311" s="5" customFormat="1" ht="18.95" customHeight="1" spans="1:41">
      <c r="A311" s="33">
        <v>152</v>
      </c>
      <c r="B311" s="34"/>
      <c r="C311" s="35"/>
      <c r="D311" s="47"/>
      <c r="E311" s="37"/>
      <c r="F311" s="48" t="s">
        <v>45</v>
      </c>
      <c r="G311" s="39">
        <f t="shared" si="58"/>
        <v>0</v>
      </c>
      <c r="H311" s="40" t="s">
        <v>46</v>
      </c>
      <c r="I311" s="40">
        <f t="shared" si="50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47"/>
      <c r="E312" s="43"/>
      <c r="F312" s="49"/>
      <c r="G312" s="45"/>
      <c r="H312" s="46" t="s">
        <v>47</v>
      </c>
      <c r="I312" s="46">
        <f t="shared" si="50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5" customFormat="1" ht="18.95" customHeight="1" spans="1:41">
      <c r="A313" s="33">
        <v>153</v>
      </c>
      <c r="B313" s="34"/>
      <c r="C313" s="35"/>
      <c r="D313" s="47"/>
      <c r="E313" s="37"/>
      <c r="F313" s="48" t="s">
        <v>45</v>
      </c>
      <c r="G313" s="39">
        <f t="shared" si="58"/>
        <v>0</v>
      </c>
      <c r="H313" s="40" t="s">
        <v>46</v>
      </c>
      <c r="I313" s="40">
        <f t="shared" si="50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50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5" customFormat="1" ht="18.95" customHeight="1" spans="1:41">
      <c r="A315" s="33">
        <v>154</v>
      </c>
      <c r="B315" s="34"/>
      <c r="C315" s="35"/>
      <c r="D315" s="36"/>
      <c r="E315" s="37"/>
      <c r="F315" s="38" t="s">
        <v>45</v>
      </c>
      <c r="G315" s="39">
        <f t="shared" ref="G315:G319" si="59">E315+I315-I316</f>
        <v>0</v>
      </c>
      <c r="H315" s="40" t="s">
        <v>46</v>
      </c>
      <c r="I315" s="40">
        <f t="shared" si="50"/>
        <v>0</v>
      </c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7"/>
    </row>
    <row r="316" s="6" customFormat="1" ht="18.95" customHeight="1" spans="1:41">
      <c r="A316" s="41"/>
      <c r="B316" s="34"/>
      <c r="C316" s="42"/>
      <c r="D316" s="36"/>
      <c r="E316" s="43"/>
      <c r="F316" s="44"/>
      <c r="G316" s="45"/>
      <c r="H316" s="46" t="s">
        <v>47</v>
      </c>
      <c r="I316" s="46">
        <f t="shared" si="50"/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5"/>
    </row>
    <row r="317" s="3" customFormat="1" ht="18.95" customHeight="1" spans="1:41">
      <c r="A317" s="33">
        <v>155</v>
      </c>
      <c r="B317" s="34"/>
      <c r="C317" s="35"/>
      <c r="D317" s="47"/>
      <c r="E317" s="37"/>
      <c r="F317" s="48" t="s">
        <v>45</v>
      </c>
      <c r="G317" s="39">
        <f t="shared" si="59"/>
        <v>0</v>
      </c>
      <c r="H317" s="40" t="s">
        <v>46</v>
      </c>
      <c r="I317" s="40">
        <f t="shared" si="50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47"/>
      <c r="E318" s="43"/>
      <c r="F318" s="49"/>
      <c r="G318" s="45"/>
      <c r="H318" s="46" t="s">
        <v>47</v>
      </c>
      <c r="I318" s="46">
        <f t="shared" si="50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156</v>
      </c>
      <c r="B319" s="34"/>
      <c r="C319" s="35"/>
      <c r="D319" s="47"/>
      <c r="E319" s="37"/>
      <c r="F319" s="48" t="s">
        <v>45</v>
      </c>
      <c r="G319" s="39">
        <f t="shared" si="59"/>
        <v>0</v>
      </c>
      <c r="H319" s="40" t="s">
        <v>46</v>
      </c>
      <c r="I319" s="40">
        <f t="shared" si="50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42"/>
      <c r="D320" s="47"/>
      <c r="E320" s="43"/>
      <c r="F320" s="49"/>
      <c r="G320" s="45"/>
      <c r="H320" s="46" t="s">
        <v>47</v>
      </c>
      <c r="I320" s="46">
        <f t="shared" si="50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157</v>
      </c>
      <c r="B321" s="34"/>
      <c r="C321" s="35"/>
      <c r="D321" s="50"/>
      <c r="E321" s="37"/>
      <c r="F321" s="48" t="s">
        <v>45</v>
      </c>
      <c r="G321" s="39">
        <f t="shared" ref="G321:G325" si="60">E321+I321-I322</f>
        <v>0</v>
      </c>
      <c r="H321" s="40" t="s">
        <v>46</v>
      </c>
      <c r="I321" s="40">
        <f t="shared" si="50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50"/>
      <c r="E322" s="43"/>
      <c r="F322" s="49"/>
      <c r="G322" s="45"/>
      <c r="H322" s="46" t="s">
        <v>47</v>
      </c>
      <c r="I322" s="46">
        <f t="shared" si="50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158</v>
      </c>
      <c r="B323" s="34"/>
      <c r="C323" s="51"/>
      <c r="D323" s="47"/>
      <c r="E323" s="37"/>
      <c r="F323" s="48" t="s">
        <v>45</v>
      </c>
      <c r="G323" s="39">
        <f t="shared" si="60"/>
        <v>0</v>
      </c>
      <c r="H323" s="40" t="s">
        <v>46</v>
      </c>
      <c r="I323" s="40">
        <f t="shared" si="50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52"/>
      <c r="D324" s="47"/>
      <c r="E324" s="43"/>
      <c r="F324" s="49"/>
      <c r="G324" s="45"/>
      <c r="H324" s="46" t="s">
        <v>47</v>
      </c>
      <c r="I324" s="46">
        <f t="shared" si="50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159</v>
      </c>
      <c r="B325" s="34"/>
      <c r="C325" s="35"/>
      <c r="D325" s="47"/>
      <c r="E325" s="37"/>
      <c r="F325" s="48" t="s">
        <v>45</v>
      </c>
      <c r="G325" s="39">
        <f t="shared" si="60"/>
        <v>0</v>
      </c>
      <c r="H325" s="40" t="s">
        <v>46</v>
      </c>
      <c r="I325" s="40">
        <f t="shared" si="50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50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160</v>
      </c>
      <c r="B327" s="34"/>
      <c r="C327" s="35"/>
      <c r="D327" s="47"/>
      <c r="E327" s="37"/>
      <c r="F327" s="48" t="s">
        <v>45</v>
      </c>
      <c r="G327" s="39">
        <f t="shared" ref="G327:G331" si="61">E327+I327-I328</f>
        <v>0</v>
      </c>
      <c r="H327" s="40" t="s">
        <v>46</v>
      </c>
      <c r="I327" s="40">
        <f t="shared" si="50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50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3" customFormat="1" ht="18.95" customHeight="1" spans="1:41">
      <c r="A329" s="33">
        <v>161</v>
      </c>
      <c r="B329" s="34"/>
      <c r="C329" s="35"/>
      <c r="D329" s="47"/>
      <c r="E329" s="37">
        <v>0</v>
      </c>
      <c r="F329" s="48" t="s">
        <v>45</v>
      </c>
      <c r="G329" s="39">
        <f t="shared" si="61"/>
        <v>0</v>
      </c>
      <c r="H329" s="40" t="s">
        <v>46</v>
      </c>
      <c r="I329" s="40">
        <f t="shared" ref="I329:I378" si="62">SUM(J329:AO329)</f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7"/>
    </row>
    <row r="330" s="4" customFormat="1" ht="18.95" customHeight="1" spans="1:41">
      <c r="A330" s="41"/>
      <c r="B330" s="34"/>
      <c r="C330" s="42"/>
      <c r="D330" s="47"/>
      <c r="E330" s="43"/>
      <c r="F330" s="49"/>
      <c r="G330" s="45"/>
      <c r="H330" s="46" t="s">
        <v>47</v>
      </c>
      <c r="I330" s="46">
        <f t="shared" si="62"/>
        <v>0</v>
      </c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5"/>
    </row>
    <row r="331" s="3" customFormat="1" ht="18.95" customHeight="1" spans="1:41">
      <c r="A331" s="33">
        <v>162</v>
      </c>
      <c r="B331" s="34"/>
      <c r="C331" s="35"/>
      <c r="D331" s="47"/>
      <c r="E331" s="37">
        <v>0</v>
      </c>
      <c r="F331" s="48" t="s">
        <v>45</v>
      </c>
      <c r="G331" s="39">
        <f t="shared" si="61"/>
        <v>0</v>
      </c>
      <c r="H331" s="40" t="s">
        <v>46</v>
      </c>
      <c r="I331" s="40">
        <f t="shared" si="62"/>
        <v>0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7"/>
    </row>
    <row r="332" s="4" customFormat="1" ht="18.95" customHeight="1" spans="1:41">
      <c r="A332" s="41"/>
      <c r="B332" s="34"/>
      <c r="C332" s="42"/>
      <c r="D332" s="47"/>
      <c r="E332" s="43"/>
      <c r="F332" s="49"/>
      <c r="G332" s="45"/>
      <c r="H332" s="46" t="s">
        <v>47</v>
      </c>
      <c r="I332" s="46">
        <f t="shared" si="62"/>
        <v>0</v>
      </c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5"/>
    </row>
    <row r="333" s="5" customFormat="1" ht="18.95" customHeight="1" spans="1:41">
      <c r="A333" s="33">
        <v>163</v>
      </c>
      <c r="B333" s="34"/>
      <c r="C333" s="35"/>
      <c r="D333" s="36"/>
      <c r="E333" s="37">
        <v>0</v>
      </c>
      <c r="F333" s="38" t="s">
        <v>45</v>
      </c>
      <c r="G333" s="39">
        <f t="shared" ref="G333:G337" si="63">E333+I333-I334</f>
        <v>0</v>
      </c>
      <c r="H333" s="40" t="s">
        <v>46</v>
      </c>
      <c r="I333" s="40">
        <f t="shared" si="62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62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164</v>
      </c>
      <c r="B335" s="34"/>
      <c r="C335" s="35"/>
      <c r="D335" s="36"/>
      <c r="E335" s="37">
        <v>0</v>
      </c>
      <c r="F335" s="38" t="s">
        <v>45</v>
      </c>
      <c r="G335" s="39">
        <f t="shared" si="63"/>
        <v>0</v>
      </c>
      <c r="H335" s="40" t="s">
        <v>46</v>
      </c>
      <c r="I335" s="40">
        <f t="shared" si="62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62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165</v>
      </c>
      <c r="B337" s="34"/>
      <c r="C337" s="35"/>
      <c r="D337" s="36"/>
      <c r="E337" s="37">
        <v>0</v>
      </c>
      <c r="F337" s="38" t="s">
        <v>45</v>
      </c>
      <c r="G337" s="39">
        <f t="shared" si="63"/>
        <v>0</v>
      </c>
      <c r="H337" s="40" t="s">
        <v>46</v>
      </c>
      <c r="I337" s="40">
        <f t="shared" si="62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62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166</v>
      </c>
      <c r="B339" s="34"/>
      <c r="C339" s="35"/>
      <c r="D339" s="36"/>
      <c r="E339" s="37">
        <v>0</v>
      </c>
      <c r="F339" s="38" t="s">
        <v>45</v>
      </c>
      <c r="G339" s="39">
        <f t="shared" ref="G339:G343" si="64">E339+I339-I340</f>
        <v>0</v>
      </c>
      <c r="H339" s="40" t="s">
        <v>46</v>
      </c>
      <c r="I339" s="40">
        <f t="shared" si="62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62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5" customFormat="1" ht="18.95" customHeight="1" spans="1:41">
      <c r="A341" s="33">
        <v>167</v>
      </c>
      <c r="B341" s="34"/>
      <c r="C341" s="35"/>
      <c r="D341" s="36"/>
      <c r="E341" s="37">
        <v>0</v>
      </c>
      <c r="F341" s="38" t="s">
        <v>45</v>
      </c>
      <c r="G341" s="39">
        <f t="shared" si="64"/>
        <v>0</v>
      </c>
      <c r="H341" s="40" t="s">
        <v>46</v>
      </c>
      <c r="I341" s="40">
        <f t="shared" si="62"/>
        <v>0</v>
      </c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7"/>
    </row>
    <row r="342" s="6" customFormat="1" ht="18.95" customHeight="1" spans="1:41">
      <c r="A342" s="41"/>
      <c r="B342" s="34"/>
      <c r="C342" s="42"/>
      <c r="D342" s="36"/>
      <c r="E342" s="43"/>
      <c r="F342" s="44"/>
      <c r="G342" s="45"/>
      <c r="H342" s="46" t="s">
        <v>47</v>
      </c>
      <c r="I342" s="46">
        <f t="shared" si="62"/>
        <v>0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5"/>
    </row>
    <row r="343" s="5" customFormat="1" ht="18.95" customHeight="1" spans="1:41">
      <c r="A343" s="33">
        <v>168</v>
      </c>
      <c r="B343" s="34"/>
      <c r="C343" s="35"/>
      <c r="D343" s="36"/>
      <c r="E343" s="37">
        <v>0</v>
      </c>
      <c r="F343" s="38" t="s">
        <v>45</v>
      </c>
      <c r="G343" s="39">
        <f t="shared" si="64"/>
        <v>0</v>
      </c>
      <c r="H343" s="40" t="s">
        <v>46</v>
      </c>
      <c r="I343" s="40">
        <f t="shared" si="62"/>
        <v>0</v>
      </c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7"/>
    </row>
    <row r="344" s="6" customFormat="1" ht="18.95" customHeight="1" spans="1:41">
      <c r="A344" s="41"/>
      <c r="B344" s="34"/>
      <c r="C344" s="42"/>
      <c r="D344" s="36"/>
      <c r="E344" s="43"/>
      <c r="F344" s="44"/>
      <c r="G344" s="45"/>
      <c r="H344" s="46" t="s">
        <v>47</v>
      </c>
      <c r="I344" s="46">
        <f t="shared" si="62"/>
        <v>0</v>
      </c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5"/>
    </row>
    <row r="345" s="3" customFormat="1" ht="18" customHeight="1" spans="1:41">
      <c r="A345" s="33">
        <v>169</v>
      </c>
      <c r="B345" s="34"/>
      <c r="C345" s="35"/>
      <c r="D345" s="47"/>
      <c r="E345" s="37">
        <v>0</v>
      </c>
      <c r="F345" s="48" t="s">
        <v>45</v>
      </c>
      <c r="G345" s="39">
        <f t="shared" ref="G345:G349" si="65">E345+I345-I346</f>
        <v>0</v>
      </c>
      <c r="H345" s="40" t="s">
        <v>46</v>
      </c>
      <c r="I345" s="40">
        <f t="shared" si="62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62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3" customFormat="1" ht="18.95" customHeight="1" spans="1:41">
      <c r="A347" s="33">
        <v>170</v>
      </c>
      <c r="B347" s="34"/>
      <c r="C347" s="35"/>
      <c r="D347" s="47"/>
      <c r="E347" s="37">
        <v>0</v>
      </c>
      <c r="F347" s="48" t="s">
        <v>45</v>
      </c>
      <c r="G347" s="39">
        <f t="shared" si="65"/>
        <v>0</v>
      </c>
      <c r="H347" s="40" t="s">
        <v>46</v>
      </c>
      <c r="I347" s="40">
        <f t="shared" si="62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8.95" customHeight="1" spans="1:41">
      <c r="A348" s="41"/>
      <c r="B348" s="34"/>
      <c r="C348" s="42"/>
      <c r="D348" s="47"/>
      <c r="E348" s="43"/>
      <c r="F348" s="49"/>
      <c r="G348" s="45"/>
      <c r="H348" s="46" t="s">
        <v>47</v>
      </c>
      <c r="I348" s="46">
        <f t="shared" si="62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3" customFormat="1" ht="18.95" customHeight="1" spans="1:41">
      <c r="A349" s="33">
        <v>171</v>
      </c>
      <c r="B349" s="34"/>
      <c r="C349" s="35"/>
      <c r="D349" s="47"/>
      <c r="E349" s="37">
        <v>0</v>
      </c>
      <c r="F349" s="48" t="s">
        <v>45</v>
      </c>
      <c r="G349" s="39">
        <f t="shared" si="65"/>
        <v>0</v>
      </c>
      <c r="H349" s="40" t="s">
        <v>46</v>
      </c>
      <c r="I349" s="40">
        <f t="shared" si="62"/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7"/>
    </row>
    <row r="350" s="4" customFormat="1" ht="18.95" customHeight="1" spans="1:41">
      <c r="A350" s="41"/>
      <c r="B350" s="34"/>
      <c r="C350" s="42"/>
      <c r="D350" s="47"/>
      <c r="E350" s="43"/>
      <c r="F350" s="49"/>
      <c r="G350" s="45"/>
      <c r="H350" s="46" t="s">
        <v>47</v>
      </c>
      <c r="I350" s="46">
        <f t="shared" si="62"/>
        <v>0</v>
      </c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5"/>
    </row>
    <row r="351" s="5" customFormat="1" ht="18.95" customHeight="1" spans="1:41">
      <c r="A351" s="33">
        <v>172</v>
      </c>
      <c r="B351" s="34"/>
      <c r="C351" s="35"/>
      <c r="D351" s="36"/>
      <c r="E351" s="37">
        <v>0</v>
      </c>
      <c r="F351" s="38" t="s">
        <v>45</v>
      </c>
      <c r="G351" s="39">
        <f t="shared" ref="G351:G355" si="66">E351+I351-I352</f>
        <v>0</v>
      </c>
      <c r="H351" s="40" t="s">
        <v>46</v>
      </c>
      <c r="I351" s="40">
        <f t="shared" si="62"/>
        <v>0</v>
      </c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7"/>
    </row>
    <row r="352" s="6" customFormat="1" ht="18.95" customHeight="1" spans="1:41">
      <c r="A352" s="41"/>
      <c r="B352" s="34"/>
      <c r="C352" s="42"/>
      <c r="D352" s="36"/>
      <c r="E352" s="43"/>
      <c r="F352" s="44"/>
      <c r="G352" s="45"/>
      <c r="H352" s="46" t="s">
        <v>47</v>
      </c>
      <c r="I352" s="46">
        <f t="shared" si="62"/>
        <v>0</v>
      </c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5"/>
    </row>
    <row r="353" s="5" customFormat="1" ht="18.95" customHeight="1" spans="1:41">
      <c r="A353" s="33">
        <v>173</v>
      </c>
      <c r="B353" s="34"/>
      <c r="C353" s="35"/>
      <c r="D353" s="36"/>
      <c r="E353" s="37">
        <v>0</v>
      </c>
      <c r="F353" s="38" t="s">
        <v>45</v>
      </c>
      <c r="G353" s="39">
        <f t="shared" si="66"/>
        <v>0</v>
      </c>
      <c r="H353" s="40" t="s">
        <v>46</v>
      </c>
      <c r="I353" s="40">
        <f t="shared" si="62"/>
        <v>0</v>
      </c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7"/>
    </row>
    <row r="354" s="6" customFormat="1" ht="18.95" customHeight="1" spans="1:41">
      <c r="A354" s="41"/>
      <c r="B354" s="34"/>
      <c r="C354" s="42"/>
      <c r="D354" s="36"/>
      <c r="E354" s="43"/>
      <c r="F354" s="44"/>
      <c r="G354" s="45"/>
      <c r="H354" s="46" t="s">
        <v>47</v>
      </c>
      <c r="I354" s="46">
        <f t="shared" si="62"/>
        <v>0</v>
      </c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5"/>
    </row>
    <row r="355" s="3" customFormat="1" ht="18" customHeight="1" spans="1:41">
      <c r="A355" s="33">
        <v>174</v>
      </c>
      <c r="B355" s="34"/>
      <c r="C355" s="35"/>
      <c r="D355" s="47"/>
      <c r="E355" s="37">
        <v>0</v>
      </c>
      <c r="F355" s="48" t="s">
        <v>45</v>
      </c>
      <c r="G355" s="39">
        <f t="shared" si="66"/>
        <v>0</v>
      </c>
      <c r="H355" s="40" t="s">
        <v>46</v>
      </c>
      <c r="I355" s="40">
        <f t="shared" si="62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62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175</v>
      </c>
      <c r="B357" s="34"/>
      <c r="C357" s="35"/>
      <c r="D357" s="47"/>
      <c r="E357" s="37">
        <v>0</v>
      </c>
      <c r="F357" s="48" t="s">
        <v>45</v>
      </c>
      <c r="G357" s="39">
        <f t="shared" ref="G357:G361" si="67">E357+I357-I358</f>
        <v>0</v>
      </c>
      <c r="H357" s="40" t="s">
        <v>46</v>
      </c>
      <c r="I357" s="40">
        <f t="shared" si="62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62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176</v>
      </c>
      <c r="B359" s="34"/>
      <c r="C359" s="35"/>
      <c r="D359" s="47"/>
      <c r="E359" s="37">
        <v>0</v>
      </c>
      <c r="F359" s="48" t="s">
        <v>45</v>
      </c>
      <c r="G359" s="39">
        <f t="shared" si="67"/>
        <v>0</v>
      </c>
      <c r="H359" s="40" t="s">
        <v>46</v>
      </c>
      <c r="I359" s="40">
        <f t="shared" si="62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62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177</v>
      </c>
      <c r="B361" s="34"/>
      <c r="C361" s="35"/>
      <c r="D361" s="47"/>
      <c r="E361" s="37">
        <v>0</v>
      </c>
      <c r="F361" s="48" t="s">
        <v>45</v>
      </c>
      <c r="G361" s="39">
        <f t="shared" si="67"/>
        <v>0</v>
      </c>
      <c r="H361" s="40" t="s">
        <v>46</v>
      </c>
      <c r="I361" s="40">
        <f t="shared" si="62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2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178</v>
      </c>
      <c r="B363" s="34"/>
      <c r="C363" s="35"/>
      <c r="D363" s="47"/>
      <c r="E363" s="37">
        <v>0</v>
      </c>
      <c r="F363" s="48" t="s">
        <v>45</v>
      </c>
      <c r="G363" s="39">
        <f t="shared" ref="G363:G367" si="68">E363+I363-I364</f>
        <v>0</v>
      </c>
      <c r="H363" s="40" t="s">
        <v>46</v>
      </c>
      <c r="I363" s="40">
        <f t="shared" si="62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43"/>
      <c r="F364" s="49"/>
      <c r="G364" s="45"/>
      <c r="H364" s="46" t="s">
        <v>47</v>
      </c>
      <c r="I364" s="46">
        <f t="shared" si="62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3" customFormat="1" ht="18.95" customHeight="1" spans="1:41">
      <c r="A365" s="33">
        <v>179</v>
      </c>
      <c r="B365" s="34"/>
      <c r="C365" s="35"/>
      <c r="D365" s="47"/>
      <c r="E365" s="37">
        <v>0</v>
      </c>
      <c r="F365" s="48" t="s">
        <v>45</v>
      </c>
      <c r="G365" s="39">
        <f t="shared" si="68"/>
        <v>0</v>
      </c>
      <c r="H365" s="40" t="s">
        <v>46</v>
      </c>
      <c r="I365" s="40">
        <f t="shared" si="62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7"/>
    </row>
    <row r="366" s="4" customFormat="1" ht="18.95" customHeight="1" spans="1:41">
      <c r="A366" s="41"/>
      <c r="B366" s="34"/>
      <c r="C366" s="42"/>
      <c r="D366" s="47"/>
      <c r="E366" s="43"/>
      <c r="F366" s="49"/>
      <c r="G366" s="45"/>
      <c r="H366" s="46" t="s">
        <v>47</v>
      </c>
      <c r="I366" s="46">
        <f t="shared" si="62"/>
        <v>0</v>
      </c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5"/>
    </row>
    <row r="367" s="5" customFormat="1" ht="18.95" customHeight="1" spans="1:41">
      <c r="A367" s="33">
        <v>180</v>
      </c>
      <c r="B367" s="34"/>
      <c r="C367" s="35"/>
      <c r="D367" s="36"/>
      <c r="E367" s="37">
        <v>0</v>
      </c>
      <c r="F367" s="38" t="s">
        <v>45</v>
      </c>
      <c r="G367" s="39">
        <f t="shared" si="68"/>
        <v>0</v>
      </c>
      <c r="H367" s="40" t="s">
        <v>46</v>
      </c>
      <c r="I367" s="40">
        <f t="shared" si="62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62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181</v>
      </c>
      <c r="B369" s="34"/>
      <c r="C369" s="35"/>
      <c r="D369" s="36"/>
      <c r="E369" s="37">
        <v>0</v>
      </c>
      <c r="F369" s="38" t="s">
        <v>45</v>
      </c>
      <c r="G369" s="39">
        <f t="shared" ref="G369:G373" si="69">E369+I369-I370</f>
        <v>0</v>
      </c>
      <c r="H369" s="40" t="s">
        <v>46</v>
      </c>
      <c r="I369" s="40">
        <f t="shared" si="62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2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182</v>
      </c>
      <c r="B371" s="34"/>
      <c r="C371" s="35"/>
      <c r="D371" s="36"/>
      <c r="E371" s="37">
        <v>0</v>
      </c>
      <c r="F371" s="38" t="s">
        <v>45</v>
      </c>
      <c r="G371" s="39">
        <f t="shared" si="69"/>
        <v>0</v>
      </c>
      <c r="H371" s="40" t="s">
        <v>46</v>
      </c>
      <c r="I371" s="40">
        <f t="shared" si="62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si="62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5" customFormat="1" ht="18.95" customHeight="1" spans="1:41">
      <c r="A373" s="33">
        <v>183</v>
      </c>
      <c r="B373" s="34"/>
      <c r="C373" s="35"/>
      <c r="D373" s="36"/>
      <c r="E373" s="37">
        <v>0</v>
      </c>
      <c r="F373" s="38" t="s">
        <v>45</v>
      </c>
      <c r="G373" s="39">
        <f t="shared" si="69"/>
        <v>0</v>
      </c>
      <c r="H373" s="40" t="s">
        <v>46</v>
      </c>
      <c r="I373" s="40">
        <f t="shared" si="62"/>
        <v>0</v>
      </c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7"/>
    </row>
    <row r="374" s="6" customFormat="1" ht="18.95" customHeight="1" spans="1:41">
      <c r="A374" s="41"/>
      <c r="B374" s="34"/>
      <c r="C374" s="42"/>
      <c r="D374" s="36"/>
      <c r="E374" s="43"/>
      <c r="F374" s="44"/>
      <c r="G374" s="45"/>
      <c r="H374" s="46" t="s">
        <v>47</v>
      </c>
      <c r="I374" s="46">
        <f t="shared" si="62"/>
        <v>0</v>
      </c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5"/>
    </row>
    <row r="375" s="5" customFormat="1" ht="18.95" customHeight="1" spans="1:41">
      <c r="A375" s="33">
        <v>184</v>
      </c>
      <c r="B375" s="34"/>
      <c r="C375" s="35"/>
      <c r="D375" s="36"/>
      <c r="E375" s="37">
        <v>0</v>
      </c>
      <c r="F375" s="38" t="s">
        <v>45</v>
      </c>
      <c r="G375" s="39">
        <f>E375+I375-I376</f>
        <v>0</v>
      </c>
      <c r="H375" s="40" t="s">
        <v>46</v>
      </c>
      <c r="I375" s="40">
        <f t="shared" si="62"/>
        <v>0</v>
      </c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7"/>
    </row>
    <row r="376" s="6" customFormat="1" ht="18.95" customHeight="1" spans="1:41">
      <c r="A376" s="41"/>
      <c r="B376" s="34"/>
      <c r="C376" s="42"/>
      <c r="D376" s="36"/>
      <c r="E376" s="43"/>
      <c r="F376" s="44"/>
      <c r="G376" s="45"/>
      <c r="H376" s="46" t="s">
        <v>47</v>
      </c>
      <c r="I376" s="46">
        <f t="shared" si="62"/>
        <v>0</v>
      </c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5"/>
    </row>
    <row r="377" s="3" customFormat="1" ht="18.95" customHeight="1" spans="1:41">
      <c r="A377" s="33">
        <v>185</v>
      </c>
      <c r="B377" s="34"/>
      <c r="C377" s="35"/>
      <c r="D377" s="47"/>
      <c r="E377" s="37"/>
      <c r="F377" s="48" t="s">
        <v>45</v>
      </c>
      <c r="G377" s="39">
        <f>E377+I377-I378</f>
        <v>0</v>
      </c>
      <c r="H377" s="40" t="s">
        <v>46</v>
      </c>
      <c r="I377" s="40">
        <f t="shared" si="62"/>
        <v>0</v>
      </c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7"/>
    </row>
    <row r="378" s="4" customFormat="1" ht="18.95" customHeight="1" spans="1:41">
      <c r="A378" s="41"/>
      <c r="B378" s="34"/>
      <c r="C378" s="42"/>
      <c r="D378" s="47"/>
      <c r="E378" s="43"/>
      <c r="F378" s="49"/>
      <c r="G378" s="45"/>
      <c r="H378" s="46" t="s">
        <v>47</v>
      </c>
      <c r="I378" s="46">
        <f t="shared" si="62"/>
        <v>0</v>
      </c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5"/>
    </row>
  </sheetData>
  <autoFilter ref="A4:AN378">
    <extLst/>
  </autoFilter>
  <mergeCells count="131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</mergeCells>
  <conditionalFormatting sqref="G13:G14">
    <cfRule type="cellIs" dxfId="0" priority="2" operator="greaterThan">
      <formula>#REF!</formula>
    </cfRule>
  </conditionalFormatting>
  <conditionalFormatting sqref="G17:G18">
    <cfRule type="cellIs" dxfId="0" priority="62" operator="greaterThan">
      <formula>#REF!</formula>
    </cfRule>
  </conditionalFormatting>
  <conditionalFormatting sqref="G21:G22">
    <cfRule type="cellIs" dxfId="0" priority="1" operator="greaterThan">
      <formula>#REF!</formula>
    </cfRule>
  </conditionalFormatting>
  <conditionalFormatting sqref="G25:G26">
    <cfRule type="cellIs" dxfId="0" priority="63" operator="greaterThan">
      <formula>#REF!</formula>
    </cfRule>
  </conditionalFormatting>
  <conditionalFormatting sqref="G33:G34">
    <cfRule type="cellIs" dxfId="0" priority="66" operator="greaterThan">
      <formula>#REF!</formula>
    </cfRule>
  </conditionalFormatting>
  <conditionalFormatting sqref="G35:G36">
    <cfRule type="cellIs" dxfId="0" priority="64" operator="greaterThan">
      <formula>#REF!</formula>
    </cfRule>
  </conditionalFormatting>
  <conditionalFormatting sqref="G51:G60">
    <cfRule type="cellIs" dxfId="0" priority="61" operator="greaterThan">
      <formula>#REF!</formula>
    </cfRule>
  </conditionalFormatting>
  <conditionalFormatting sqref="G67:G68">
    <cfRule type="cellIs" dxfId="0" priority="59" operator="greaterThan">
      <formula>#REF!</formula>
    </cfRule>
  </conditionalFormatting>
  <conditionalFormatting sqref="G69:G70">
    <cfRule type="cellIs" dxfId="0" priority="58" operator="greaterThan">
      <formula>#REF!</formula>
    </cfRule>
  </conditionalFormatting>
  <conditionalFormatting sqref="G83:G84">
    <cfRule type="cellIs" dxfId="0" priority="56" operator="greaterThan">
      <formula>#REF!</formula>
    </cfRule>
  </conditionalFormatting>
  <conditionalFormatting sqref="G85:G86">
    <cfRule type="cellIs" dxfId="0" priority="55" operator="greaterThan">
      <formula>#REF!</formula>
    </cfRule>
  </conditionalFormatting>
  <conditionalFormatting sqref="G99:G100">
    <cfRule type="cellIs" dxfId="0" priority="53" operator="greaterThan">
      <formula>#REF!</formula>
    </cfRule>
  </conditionalFormatting>
  <conditionalFormatting sqref="G101:G102">
    <cfRule type="cellIs" dxfId="0" priority="52" operator="greaterThan">
      <formula>#REF!</formula>
    </cfRule>
  </conditionalFormatting>
  <conditionalFormatting sqref="G109:G114">
    <cfRule type="cellIs" dxfId="0" priority="51" operator="greaterThan">
      <formula>#REF!</formula>
    </cfRule>
  </conditionalFormatting>
  <conditionalFormatting sqref="G121:G122">
    <cfRule type="cellIs" dxfId="0" priority="49" operator="greaterThan">
      <formula>#REF!</formula>
    </cfRule>
  </conditionalFormatting>
  <conditionalFormatting sqref="G123:G124">
    <cfRule type="cellIs" dxfId="0" priority="48" operator="greaterThan">
      <formula>#REF!</formula>
    </cfRule>
  </conditionalFormatting>
  <conditionalFormatting sqref="G131:G132">
    <cfRule type="cellIs" dxfId="0" priority="47" operator="greaterThan">
      <formula>#REF!</formula>
    </cfRule>
  </conditionalFormatting>
  <conditionalFormatting sqref="G139:G140">
    <cfRule type="cellIs" dxfId="0" priority="45" operator="greaterThan">
      <formula>#REF!</formula>
    </cfRule>
  </conditionalFormatting>
  <conditionalFormatting sqref="G141:G142">
    <cfRule type="cellIs" dxfId="0" priority="44" operator="greaterThan">
      <formula>#REF!</formula>
    </cfRule>
  </conditionalFormatting>
  <conditionalFormatting sqref="G149:G150">
    <cfRule type="cellIs" dxfId="0" priority="43" operator="greaterThan">
      <formula>#REF!</formula>
    </cfRule>
  </conditionalFormatting>
  <conditionalFormatting sqref="G151:G156">
    <cfRule type="cellIs" dxfId="0" priority="42" operator="greaterThan">
      <formula>#REF!</formula>
    </cfRule>
  </conditionalFormatting>
  <conditionalFormatting sqref="G157:G158">
    <cfRule type="cellIs" dxfId="0" priority="41" operator="greaterThan">
      <formula>#REF!</formula>
    </cfRule>
  </conditionalFormatting>
  <conditionalFormatting sqref="G159:G168">
    <cfRule type="cellIs" dxfId="0" priority="38" operator="greaterThan">
      <formula>#REF!</formula>
    </cfRule>
  </conditionalFormatting>
  <conditionalFormatting sqref="G169:G170">
    <cfRule type="cellIs" dxfId="0" priority="35" operator="greaterThan">
      <formula>#REF!</formula>
    </cfRule>
  </conditionalFormatting>
  <conditionalFormatting sqref="G175:G176">
    <cfRule type="cellIs" dxfId="0" priority="36" operator="greaterThan">
      <formula>#REF!</formula>
    </cfRule>
  </conditionalFormatting>
  <conditionalFormatting sqref="G183:G184">
    <cfRule type="cellIs" dxfId="0" priority="39" operator="greaterThan">
      <formula>#REF!</formula>
    </cfRule>
  </conditionalFormatting>
  <conditionalFormatting sqref="G185:G186">
    <cfRule type="cellIs" dxfId="0" priority="37" operator="greaterThan">
      <formula>#REF!</formula>
    </cfRule>
  </conditionalFormatting>
  <conditionalFormatting sqref="G201:G210">
    <cfRule type="cellIs" dxfId="0" priority="34" operator="greaterThan">
      <formula>#REF!</formula>
    </cfRule>
  </conditionalFormatting>
  <conditionalFormatting sqref="G217:G218">
    <cfRule type="cellIs" dxfId="0" priority="32" operator="greaterThan">
      <formula>#REF!</formula>
    </cfRule>
  </conditionalFormatting>
  <conditionalFormatting sqref="G219:G220">
    <cfRule type="cellIs" dxfId="0" priority="31" operator="greaterThan">
      <formula>#REF!</formula>
    </cfRule>
  </conditionalFormatting>
  <conditionalFormatting sqref="G233:G234">
    <cfRule type="cellIs" dxfId="0" priority="29" operator="greaterThan">
      <formula>#REF!</formula>
    </cfRule>
  </conditionalFormatting>
  <conditionalFormatting sqref="G235:G236">
    <cfRule type="cellIs" dxfId="0" priority="28" operator="greaterThan">
      <formula>#REF!</formula>
    </cfRule>
  </conditionalFormatting>
  <conditionalFormatting sqref="G249:G250">
    <cfRule type="cellIs" dxfId="0" priority="26" operator="greaterThan">
      <formula>#REF!</formula>
    </cfRule>
  </conditionalFormatting>
  <conditionalFormatting sqref="G251:G252">
    <cfRule type="cellIs" dxfId="0" priority="25" operator="greaterThan">
      <formula>#REF!</formula>
    </cfRule>
  </conditionalFormatting>
  <conditionalFormatting sqref="G259:G264">
    <cfRule type="cellIs" dxfId="0" priority="24" operator="greaterThan">
      <formula>#REF!</formula>
    </cfRule>
  </conditionalFormatting>
  <conditionalFormatting sqref="G271:G272">
    <cfRule type="cellIs" dxfId="0" priority="22" operator="greaterThan">
      <formula>#REF!</formula>
    </cfRule>
  </conditionalFormatting>
  <conditionalFormatting sqref="G273:G274">
    <cfRule type="cellIs" dxfId="0" priority="21" operator="greaterThan">
      <formula>#REF!</formula>
    </cfRule>
  </conditionalFormatting>
  <conditionalFormatting sqref="G281:G282">
    <cfRule type="cellIs" dxfId="0" priority="20" operator="greaterThan">
      <formula>#REF!</formula>
    </cfRule>
  </conditionalFormatting>
  <conditionalFormatting sqref="G289:G290">
    <cfRule type="cellIs" dxfId="0" priority="18" operator="greaterThan">
      <formula>#REF!</formula>
    </cfRule>
  </conditionalFormatting>
  <conditionalFormatting sqref="G291:G292">
    <cfRule type="cellIs" dxfId="0" priority="17" operator="greaterThan">
      <formula>#REF!</formula>
    </cfRule>
  </conditionalFormatting>
  <conditionalFormatting sqref="G299:G300">
    <cfRule type="cellIs" dxfId="0" priority="16" operator="greaterThan">
      <formula>#REF!</formula>
    </cfRule>
  </conditionalFormatting>
  <conditionalFormatting sqref="G301:G306">
    <cfRule type="cellIs" dxfId="0" priority="15" operator="greaterThan">
      <formula>#REF!</formula>
    </cfRule>
  </conditionalFormatting>
  <conditionalFormatting sqref="G307:G308">
    <cfRule type="cellIs" dxfId="0" priority="14" operator="greaterThan">
      <formula>#REF!</formula>
    </cfRule>
  </conditionalFormatting>
  <conditionalFormatting sqref="G309:G318">
    <cfRule type="cellIs" dxfId="0" priority="11" operator="greaterThan">
      <formula>#REF!</formula>
    </cfRule>
  </conditionalFormatting>
  <conditionalFormatting sqref="G319:G320">
    <cfRule type="cellIs" dxfId="0" priority="8" operator="greaterThan">
      <formula>#REF!</formula>
    </cfRule>
  </conditionalFormatting>
  <conditionalFormatting sqref="G325:G326">
    <cfRule type="cellIs" dxfId="0" priority="9" operator="greaterThan">
      <formula>#REF!</formula>
    </cfRule>
  </conditionalFormatting>
  <conditionalFormatting sqref="G333:G334">
    <cfRule type="cellIs" dxfId="0" priority="12" operator="greaterThan">
      <formula>#REF!</formula>
    </cfRule>
  </conditionalFormatting>
  <conditionalFormatting sqref="G335:G336">
    <cfRule type="cellIs" dxfId="0" priority="10" operator="greaterThan">
      <formula>#REF!</formula>
    </cfRule>
  </conditionalFormatting>
  <conditionalFormatting sqref="G351:G360">
    <cfRule type="cellIs" dxfId="0" priority="7" operator="greaterThan">
      <formula>#REF!</formula>
    </cfRule>
  </conditionalFormatting>
  <conditionalFormatting sqref="G367:G368">
    <cfRule type="cellIs" dxfId="0" priority="5" operator="greaterThan">
      <formula>#REF!</formula>
    </cfRule>
  </conditionalFormatting>
  <conditionalFormatting sqref="G369:G370">
    <cfRule type="cellIs" dxfId="0" priority="4" operator="greaterThan">
      <formula>#REF!</formula>
    </cfRule>
  </conditionalFormatting>
  <conditionalFormatting sqref="G377:G378">
    <cfRule type="cellIs" dxfId="0" priority="3" operator="greaterThan">
      <formula>#REF!</formula>
    </cfRule>
  </conditionalFormatting>
  <conditionalFormatting sqref="G5:G12 G15:G16">
    <cfRule type="cellIs" dxfId="0" priority="65" operator="greaterThan">
      <formula>#REF!</formula>
    </cfRule>
  </conditionalFormatting>
  <conditionalFormatting sqref="G19:G20 G23:G24 G37:G50 G27:G32">
    <cfRule type="cellIs" dxfId="0" priority="67" operator="greaterThan">
      <formula>#REF!</formula>
    </cfRule>
  </conditionalFormatting>
  <conditionalFormatting sqref="G71:G76 G61:G66">
    <cfRule type="cellIs" dxfId="0" priority="60" operator="greaterThan">
      <formula>#REF!</formula>
    </cfRule>
  </conditionalFormatting>
  <conditionalFormatting sqref="G87:G92 G77:G82">
    <cfRule type="cellIs" dxfId="0" priority="57" operator="greaterThan">
      <formula>#REF!</formula>
    </cfRule>
  </conditionalFormatting>
  <conditionalFormatting sqref="G103:G108 G93:G98">
    <cfRule type="cellIs" dxfId="0" priority="54" operator="greaterThan">
      <formula>#REF!</formula>
    </cfRule>
  </conditionalFormatting>
  <conditionalFormatting sqref="G125:G130 G115:G120">
    <cfRule type="cellIs" dxfId="0" priority="50" operator="greaterThan">
      <formula>#REF!</formula>
    </cfRule>
  </conditionalFormatting>
  <conditionalFormatting sqref="G143:G148 G133:G138">
    <cfRule type="cellIs" dxfId="0" priority="46" operator="greaterThan">
      <formula>#REF!</formula>
    </cfRule>
  </conditionalFormatting>
  <conditionalFormatting sqref="G171:G174 G187:G200 G177:G182">
    <cfRule type="cellIs" dxfId="0" priority="40" operator="greaterThan">
      <formula>#REF!</formula>
    </cfRule>
  </conditionalFormatting>
  <conditionalFormatting sqref="G221:G226 G211:G216">
    <cfRule type="cellIs" dxfId="0" priority="33" operator="greaterThan">
      <formula>#REF!</formula>
    </cfRule>
  </conditionalFormatting>
  <conditionalFormatting sqref="G237:G242 G227:G232">
    <cfRule type="cellIs" dxfId="0" priority="30" operator="greaterThan">
      <formula>#REF!</formula>
    </cfRule>
  </conditionalFormatting>
  <conditionalFormatting sqref="G253:G258 G243:G248">
    <cfRule type="cellIs" dxfId="0" priority="27" operator="greaterThan">
      <formula>#REF!</formula>
    </cfRule>
  </conditionalFormatting>
  <conditionalFormatting sqref="G275:G280 G265:G270">
    <cfRule type="cellIs" dxfId="0" priority="23" operator="greaterThan">
      <formula>#REF!</formula>
    </cfRule>
  </conditionalFormatting>
  <conditionalFormatting sqref="G293:G298 G283:G288">
    <cfRule type="cellIs" dxfId="0" priority="19" operator="greaterThan">
      <formula>#REF!</formula>
    </cfRule>
  </conditionalFormatting>
  <conditionalFormatting sqref="G321:G324 G337:G350 G327:G332">
    <cfRule type="cellIs" dxfId="0" priority="13" operator="greaterThan">
      <formula>#REF!</formula>
    </cfRule>
  </conditionalFormatting>
  <conditionalFormatting sqref="G371:G376 G361:G366">
    <cfRule type="cellIs" dxfId="0" priority="6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80"/>
  <sheetViews>
    <sheetView workbookViewId="0">
      <pane xSplit="9" ySplit="4" topLeftCell="T5" activePane="bottomRight" state="frozen"/>
      <selection/>
      <selection pane="topRight"/>
      <selection pane="bottomLeft"/>
      <selection pane="bottomRight" activeCell="U16" sqref="U16"/>
    </sheetView>
  </sheetViews>
  <sheetFormatPr defaultColWidth="9" defaultRowHeight="18.75"/>
  <cols>
    <col min="1" max="1" width="5.5" style="1" customWidth="1"/>
    <col min="2" max="2" width="16.125" style="1" customWidth="1"/>
    <col min="3" max="3" width="23.375" style="1" customWidth="1"/>
    <col min="4" max="4" width="10.5" style="7" customWidth="1"/>
    <col min="5" max="5" width="14.625" style="68" customWidth="1"/>
    <col min="6" max="6" width="5.5" style="1" customWidth="1"/>
    <col min="7" max="7" width="14.25" style="69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1751</v>
      </c>
      <c r="B1" s="12"/>
      <c r="C1" s="12"/>
      <c r="D1" s="13"/>
      <c r="E1" s="70"/>
      <c r="F1" s="12"/>
      <c r="G1" s="70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71"/>
      <c r="F2" s="18"/>
      <c r="G2" s="72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73"/>
      <c r="F3" s="27"/>
      <c r="G3" s="74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180000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75" t="s">
        <v>39</v>
      </c>
      <c r="F4" s="30" t="s">
        <v>40</v>
      </c>
      <c r="G4" s="76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3" customFormat="1" ht="18.95" customHeight="1" spans="1:41">
      <c r="A5" s="33">
        <v>1</v>
      </c>
      <c r="B5" s="34" t="s">
        <v>1752</v>
      </c>
      <c r="C5" s="35" t="s">
        <v>1753</v>
      </c>
      <c r="D5" s="36" t="s">
        <v>57</v>
      </c>
      <c r="E5" s="77">
        <v>396000</v>
      </c>
      <c r="F5" s="38" t="s">
        <v>45</v>
      </c>
      <c r="G5" s="78">
        <f t="shared" ref="G5:G9" si="2">E5+I5-I6</f>
        <v>396000</v>
      </c>
      <c r="H5" s="40" t="s">
        <v>46</v>
      </c>
      <c r="I5" s="40">
        <f t="shared" ref="I5:I17" si="3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79"/>
      <c r="F6" s="44"/>
      <c r="G6" s="80"/>
      <c r="H6" s="46" t="s">
        <v>47</v>
      </c>
      <c r="I6" s="46">
        <f t="shared" si="3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 t="s">
        <v>1752</v>
      </c>
      <c r="C7" s="35" t="s">
        <v>1754</v>
      </c>
      <c r="D7" s="36" t="s">
        <v>57</v>
      </c>
      <c r="E7" s="77">
        <v>800000</v>
      </c>
      <c r="F7" s="48" t="s">
        <v>45</v>
      </c>
      <c r="G7" s="78">
        <f t="shared" si="2"/>
        <v>800000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36"/>
      <c r="E8" s="79"/>
      <c r="F8" s="49"/>
      <c r="G8" s="80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 t="s">
        <v>1752</v>
      </c>
      <c r="C9" s="81">
        <v>2.8</v>
      </c>
      <c r="D9" s="36" t="s">
        <v>57</v>
      </c>
      <c r="E9" s="77">
        <v>150000</v>
      </c>
      <c r="F9" s="48" t="s">
        <v>45</v>
      </c>
      <c r="G9" s="78">
        <f t="shared" si="2"/>
        <v>150000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36"/>
      <c r="E10" s="79"/>
      <c r="F10" s="49"/>
      <c r="G10" s="80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3</v>
      </c>
      <c r="B11" s="34" t="s">
        <v>1752</v>
      </c>
      <c r="C11" s="81">
        <v>6</v>
      </c>
      <c r="D11" s="36" t="s">
        <v>57</v>
      </c>
      <c r="E11" s="77">
        <v>612500</v>
      </c>
      <c r="F11" s="48" t="s">
        <v>45</v>
      </c>
      <c r="G11" s="78">
        <f>E11+I11-I12</f>
        <v>612500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79"/>
      <c r="F12" s="49"/>
      <c r="G12" s="80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5" customFormat="1" ht="18.95" customHeight="1" spans="1:41">
      <c r="A13" s="33">
        <v>4</v>
      </c>
      <c r="B13" s="34" t="s">
        <v>1752</v>
      </c>
      <c r="C13" s="35">
        <v>5.8</v>
      </c>
      <c r="D13" s="36" t="s">
        <v>57</v>
      </c>
      <c r="E13" s="77">
        <v>0</v>
      </c>
      <c r="F13" s="38" t="s">
        <v>45</v>
      </c>
      <c r="G13" s="78">
        <f>E13+I13-I14</f>
        <v>0</v>
      </c>
      <c r="H13" s="40" t="s">
        <v>46</v>
      </c>
      <c r="I13" s="40">
        <f t="shared" si="3"/>
        <v>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7"/>
    </row>
    <row r="14" s="6" customFormat="1" ht="18.95" customHeight="1" spans="1:41">
      <c r="A14" s="41"/>
      <c r="B14" s="34"/>
      <c r="C14" s="42"/>
      <c r="D14" s="36"/>
      <c r="E14" s="79"/>
      <c r="F14" s="44"/>
      <c r="G14" s="80"/>
      <c r="H14" s="46" t="s">
        <v>47</v>
      </c>
      <c r="I14" s="46">
        <f t="shared" si="3"/>
        <v>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5"/>
    </row>
    <row r="15" s="5" customFormat="1" ht="18.95" customHeight="1" spans="1:41">
      <c r="A15" s="33">
        <v>4</v>
      </c>
      <c r="B15" s="34" t="s">
        <v>1752</v>
      </c>
      <c r="C15" s="35">
        <v>7.5</v>
      </c>
      <c r="D15" s="36" t="s">
        <v>57</v>
      </c>
      <c r="E15" s="77">
        <v>1113500</v>
      </c>
      <c r="F15" s="38" t="s">
        <v>45</v>
      </c>
      <c r="G15" s="78">
        <f t="shared" ref="G15:G19" si="4">E15+I15-I16</f>
        <v>933500</v>
      </c>
      <c r="H15" s="40" t="s">
        <v>46</v>
      </c>
      <c r="I15" s="40">
        <f t="shared" si="3"/>
        <v>0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7"/>
    </row>
    <row r="16" s="6" customFormat="1" ht="18.95" customHeight="1" spans="1:41">
      <c r="A16" s="41"/>
      <c r="B16" s="34"/>
      <c r="C16" s="42"/>
      <c r="D16" s="36"/>
      <c r="E16" s="79"/>
      <c r="F16" s="44"/>
      <c r="G16" s="80"/>
      <c r="H16" s="46" t="s">
        <v>47</v>
      </c>
      <c r="I16" s="46">
        <f t="shared" si="3"/>
        <v>180000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>
        <v>180000</v>
      </c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5"/>
    </row>
    <row r="17" s="3" customFormat="1" ht="18.95" customHeight="1" spans="1:41">
      <c r="A17" s="33">
        <v>5</v>
      </c>
      <c r="B17" s="34" t="s">
        <v>1752</v>
      </c>
      <c r="C17" s="81">
        <v>8</v>
      </c>
      <c r="D17" s="36" t="s">
        <v>57</v>
      </c>
      <c r="E17" s="77">
        <v>107000</v>
      </c>
      <c r="F17" s="48" t="s">
        <v>45</v>
      </c>
      <c r="G17" s="78">
        <f t="shared" si="4"/>
        <v>107000</v>
      </c>
      <c r="H17" s="40" t="s">
        <v>46</v>
      </c>
      <c r="I17" s="40">
        <f t="shared" si="3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36"/>
      <c r="E18" s="79"/>
      <c r="F18" s="49"/>
      <c r="G18" s="80"/>
      <c r="H18" s="46" t="s">
        <v>47</v>
      </c>
      <c r="I18" s="46">
        <f t="shared" ref="I18:I24" si="5">SUM(J18:AO18)</f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6</v>
      </c>
      <c r="B19" s="34" t="s">
        <v>1752</v>
      </c>
      <c r="C19" s="35">
        <v>8.8</v>
      </c>
      <c r="D19" s="36" t="s">
        <v>57</v>
      </c>
      <c r="E19" s="77">
        <v>547000</v>
      </c>
      <c r="F19" s="48" t="s">
        <v>45</v>
      </c>
      <c r="G19" s="78">
        <f t="shared" si="4"/>
        <v>547000</v>
      </c>
      <c r="H19" s="40" t="s">
        <v>46</v>
      </c>
      <c r="I19" s="40">
        <f t="shared" si="5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36"/>
      <c r="E20" s="79"/>
      <c r="F20" s="49"/>
      <c r="G20" s="80"/>
      <c r="H20" s="46" t="s">
        <v>47</v>
      </c>
      <c r="I20" s="46">
        <f t="shared" si="5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7</v>
      </c>
      <c r="B21" s="34" t="s">
        <v>1752</v>
      </c>
      <c r="C21" s="81">
        <v>10</v>
      </c>
      <c r="D21" s="36" t="s">
        <v>57</v>
      </c>
      <c r="E21" s="77">
        <v>872100</v>
      </c>
      <c r="F21" s="48" t="s">
        <v>45</v>
      </c>
      <c r="G21" s="78">
        <f>E21+I21-I22</f>
        <v>872100</v>
      </c>
      <c r="H21" s="40" t="s">
        <v>46</v>
      </c>
      <c r="I21" s="40">
        <f t="shared" si="5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36"/>
      <c r="E22" s="79"/>
      <c r="F22" s="49"/>
      <c r="G22" s="80"/>
      <c r="H22" s="46" t="s">
        <v>47</v>
      </c>
      <c r="I22" s="46">
        <f t="shared" si="5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8</v>
      </c>
      <c r="B23" s="34" t="s">
        <v>1752</v>
      </c>
      <c r="C23" s="82">
        <v>12</v>
      </c>
      <c r="D23" s="36" t="s">
        <v>57</v>
      </c>
      <c r="E23" s="77">
        <v>240000</v>
      </c>
      <c r="F23" s="48" t="s">
        <v>45</v>
      </c>
      <c r="G23" s="78">
        <f>E23+I23-I24</f>
        <v>240000</v>
      </c>
      <c r="H23" s="40" t="s">
        <v>46</v>
      </c>
      <c r="I23" s="40">
        <f t="shared" si="5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83"/>
      <c r="D24" s="36"/>
      <c r="E24" s="79"/>
      <c r="F24" s="49"/>
      <c r="G24" s="80"/>
      <c r="H24" s="46" t="s">
        <v>47</v>
      </c>
      <c r="I24" s="46">
        <f t="shared" si="5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8</v>
      </c>
      <c r="B25" s="34" t="s">
        <v>1752</v>
      </c>
      <c r="C25" s="82">
        <v>14</v>
      </c>
      <c r="D25" s="36" t="s">
        <v>57</v>
      </c>
      <c r="E25" s="77">
        <v>336600</v>
      </c>
      <c r="F25" s="48" t="s">
        <v>45</v>
      </c>
      <c r="G25" s="78">
        <f>E25+I25-I26</f>
        <v>336600</v>
      </c>
      <c r="H25" s="40" t="s">
        <v>46</v>
      </c>
      <c r="I25" s="40">
        <f t="shared" ref="I25:I74" si="6">SUM(J25:AO25)</f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83"/>
      <c r="D26" s="36"/>
      <c r="E26" s="79"/>
      <c r="F26" s="49"/>
      <c r="G26" s="80"/>
      <c r="H26" s="46" t="s">
        <v>47</v>
      </c>
      <c r="I26" s="46">
        <f t="shared" si="6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9</v>
      </c>
      <c r="B27" s="84" t="s">
        <v>1755</v>
      </c>
      <c r="C27" s="35"/>
      <c r="D27" s="47"/>
      <c r="E27" s="77">
        <v>0</v>
      </c>
      <c r="F27" s="48"/>
      <c r="G27" s="78">
        <f>E27+I27-I28</f>
        <v>0</v>
      </c>
      <c r="H27" s="40" t="s">
        <v>46</v>
      </c>
      <c r="I27" s="40">
        <f t="shared" si="6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84"/>
      <c r="C28" s="42"/>
      <c r="D28" s="47"/>
      <c r="E28" s="79"/>
      <c r="F28" s="49"/>
      <c r="G28" s="80"/>
      <c r="H28" s="46" t="s">
        <v>47</v>
      </c>
      <c r="I28" s="46">
        <f t="shared" si="6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18.95" customHeight="1" spans="1:41">
      <c r="A29" s="33">
        <v>10</v>
      </c>
      <c r="B29" s="85" t="s">
        <v>1755</v>
      </c>
      <c r="C29" s="86" t="s">
        <v>1756</v>
      </c>
      <c r="D29" s="47" t="s">
        <v>57</v>
      </c>
      <c r="E29" s="77">
        <v>205.8</v>
      </c>
      <c r="F29" s="48" t="s">
        <v>1757</v>
      </c>
      <c r="G29" s="78">
        <f t="shared" ref="G29:G33" si="7">E29+I29-I30</f>
        <v>205.8</v>
      </c>
      <c r="H29" s="40" t="s">
        <v>46</v>
      </c>
      <c r="I29" s="40">
        <f t="shared" si="6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85"/>
      <c r="C30" s="34"/>
      <c r="D30" s="47"/>
      <c r="E30" s="79"/>
      <c r="F30" s="49"/>
      <c r="G30" s="80"/>
      <c r="H30" s="46" t="s">
        <v>47</v>
      </c>
      <c r="I30" s="46">
        <f t="shared" si="6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11</v>
      </c>
      <c r="B31" s="85" t="s">
        <v>1755</v>
      </c>
      <c r="C31" s="87" t="s">
        <v>1758</v>
      </c>
      <c r="D31" s="47"/>
      <c r="E31" s="77">
        <v>6</v>
      </c>
      <c r="F31" s="48" t="s">
        <v>1759</v>
      </c>
      <c r="G31" s="78">
        <f t="shared" si="7"/>
        <v>6</v>
      </c>
      <c r="H31" s="40" t="s">
        <v>46</v>
      </c>
      <c r="I31" s="40">
        <f t="shared" si="6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85"/>
      <c r="C32" s="88"/>
      <c r="D32" s="47"/>
      <c r="E32" s="79"/>
      <c r="F32" s="49"/>
      <c r="G32" s="80"/>
      <c r="H32" s="46" t="s">
        <v>47</v>
      </c>
      <c r="I32" s="46">
        <f t="shared" si="6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3" customFormat="1" ht="18.95" customHeight="1" spans="1:41">
      <c r="A33" s="33">
        <v>12</v>
      </c>
      <c r="B33" s="85" t="s">
        <v>1755</v>
      </c>
      <c r="C33" s="87" t="s">
        <v>1760</v>
      </c>
      <c r="D33" s="47"/>
      <c r="E33" s="77">
        <v>1</v>
      </c>
      <c r="F33" s="48" t="s">
        <v>1759</v>
      </c>
      <c r="G33" s="78">
        <f t="shared" si="7"/>
        <v>1</v>
      </c>
      <c r="H33" s="40" t="s">
        <v>46</v>
      </c>
      <c r="I33" s="40">
        <f t="shared" si="6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7"/>
    </row>
    <row r="34" s="4" customFormat="1" ht="18.95" customHeight="1" spans="1:41">
      <c r="A34" s="41"/>
      <c r="B34" s="85"/>
      <c r="C34" s="88"/>
      <c r="D34" s="47"/>
      <c r="E34" s="79"/>
      <c r="F34" s="49"/>
      <c r="G34" s="80"/>
      <c r="H34" s="46" t="s">
        <v>47</v>
      </c>
      <c r="I34" s="46">
        <f t="shared" si="6"/>
        <v>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5"/>
    </row>
    <row r="35" s="5" customFormat="1" ht="18.95" customHeight="1" spans="1:41">
      <c r="A35" s="33">
        <v>13</v>
      </c>
      <c r="B35" s="85" t="s">
        <v>1755</v>
      </c>
      <c r="C35" s="87" t="s">
        <v>1761</v>
      </c>
      <c r="D35" s="36"/>
      <c r="E35" s="77">
        <v>3</v>
      </c>
      <c r="F35" s="48" t="s">
        <v>1759</v>
      </c>
      <c r="G35" s="78">
        <f t="shared" ref="G35:G39" si="8">E35+I35-I36</f>
        <v>3</v>
      </c>
      <c r="H35" s="40" t="s">
        <v>46</v>
      </c>
      <c r="I35" s="40">
        <f t="shared" si="6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85"/>
      <c r="C36" s="88"/>
      <c r="D36" s="36"/>
      <c r="E36" s="79"/>
      <c r="F36" s="49"/>
      <c r="G36" s="80"/>
      <c r="H36" s="46" t="s">
        <v>47</v>
      </c>
      <c r="I36" s="46">
        <f t="shared" si="6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14</v>
      </c>
      <c r="B37" s="85" t="s">
        <v>1755</v>
      </c>
      <c r="C37" s="87" t="s">
        <v>1762</v>
      </c>
      <c r="D37" s="36"/>
      <c r="E37" s="77">
        <v>1</v>
      </c>
      <c r="F37" s="48" t="s">
        <v>1759</v>
      </c>
      <c r="G37" s="78">
        <f t="shared" si="8"/>
        <v>1</v>
      </c>
      <c r="H37" s="40" t="s">
        <v>46</v>
      </c>
      <c r="I37" s="40">
        <f t="shared" si="6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85"/>
      <c r="C38" s="88"/>
      <c r="D38" s="36"/>
      <c r="E38" s="79"/>
      <c r="F38" s="49"/>
      <c r="G38" s="80"/>
      <c r="H38" s="46" t="s">
        <v>47</v>
      </c>
      <c r="I38" s="46">
        <f t="shared" si="6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15</v>
      </c>
      <c r="B39" s="34"/>
      <c r="C39" s="35"/>
      <c r="D39" s="36"/>
      <c r="E39" s="77">
        <v>0</v>
      </c>
      <c r="F39" s="38"/>
      <c r="G39" s="78">
        <f t="shared" si="8"/>
        <v>0</v>
      </c>
      <c r="H39" s="40" t="s">
        <v>46</v>
      </c>
      <c r="I39" s="40">
        <f t="shared" si="6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79"/>
      <c r="F40" s="44"/>
      <c r="G40" s="80"/>
      <c r="H40" s="46" t="s">
        <v>47</v>
      </c>
      <c r="I40" s="46">
        <f t="shared" si="6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5" customFormat="1" ht="18.95" customHeight="1" spans="1:41">
      <c r="A41" s="33">
        <v>16</v>
      </c>
      <c r="B41" s="34"/>
      <c r="C41" s="35"/>
      <c r="D41" s="36"/>
      <c r="E41" s="77">
        <v>0</v>
      </c>
      <c r="F41" s="38"/>
      <c r="G41" s="78">
        <f t="shared" ref="G41:G45" si="9">E41+I41-I42</f>
        <v>0</v>
      </c>
      <c r="H41" s="40" t="s">
        <v>46</v>
      </c>
      <c r="I41" s="40">
        <f t="shared" si="6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79"/>
      <c r="F42" s="44"/>
      <c r="G42" s="80"/>
      <c r="H42" s="46" t="s">
        <v>47</v>
      </c>
      <c r="I42" s="46">
        <f t="shared" si="6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17</v>
      </c>
      <c r="B43" s="34"/>
      <c r="C43" s="35"/>
      <c r="D43" s="36"/>
      <c r="E43" s="77">
        <v>0</v>
      </c>
      <c r="F43" s="38"/>
      <c r="G43" s="78">
        <f t="shared" si="9"/>
        <v>0</v>
      </c>
      <c r="H43" s="40" t="s">
        <v>46</v>
      </c>
      <c r="I43" s="40">
        <f t="shared" si="6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36"/>
      <c r="E44" s="79"/>
      <c r="F44" s="44"/>
      <c r="G44" s="80"/>
      <c r="H44" s="46" t="s">
        <v>47</v>
      </c>
      <c r="I44" s="46">
        <f t="shared" si="6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5" customFormat="1" ht="18.95" customHeight="1" spans="1:41">
      <c r="A45" s="33">
        <v>18</v>
      </c>
      <c r="B45" s="34"/>
      <c r="C45" s="35"/>
      <c r="D45" s="36"/>
      <c r="E45" s="77">
        <v>0</v>
      </c>
      <c r="F45" s="38"/>
      <c r="G45" s="78">
        <f t="shared" si="9"/>
        <v>0</v>
      </c>
      <c r="H45" s="40" t="s">
        <v>46</v>
      </c>
      <c r="I45" s="40">
        <f t="shared" si="6"/>
        <v>0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7"/>
    </row>
    <row r="46" s="6" customFormat="1" ht="18.95" customHeight="1" spans="1:41">
      <c r="A46" s="41"/>
      <c r="B46" s="34"/>
      <c r="C46" s="42"/>
      <c r="D46" s="36"/>
      <c r="E46" s="79"/>
      <c r="F46" s="44"/>
      <c r="G46" s="80"/>
      <c r="H46" s="46" t="s">
        <v>47</v>
      </c>
      <c r="I46" s="46">
        <f t="shared" si="6"/>
        <v>0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5"/>
    </row>
    <row r="47" s="3" customFormat="1" ht="18" customHeight="1" spans="1:41">
      <c r="A47" s="33">
        <v>19</v>
      </c>
      <c r="B47" s="34"/>
      <c r="C47" s="35"/>
      <c r="D47" s="47"/>
      <c r="E47" s="77">
        <v>0</v>
      </c>
      <c r="F47" s="48"/>
      <c r="G47" s="78">
        <f t="shared" ref="G47:G51" si="10">E47+I47-I48</f>
        <v>0</v>
      </c>
      <c r="H47" s="40" t="s">
        <v>46</v>
      </c>
      <c r="I47" s="40">
        <f t="shared" si="6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5" customHeight="1" spans="1:41">
      <c r="A48" s="41"/>
      <c r="B48" s="34"/>
      <c r="C48" s="42"/>
      <c r="D48" s="47"/>
      <c r="E48" s="79"/>
      <c r="F48" s="49"/>
      <c r="G48" s="80"/>
      <c r="H48" s="46" t="s">
        <v>47</v>
      </c>
      <c r="I48" s="46">
        <f t="shared" si="6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3" customFormat="1" ht="18.95" customHeight="1" spans="1:41">
      <c r="A49" s="33">
        <v>20</v>
      </c>
      <c r="B49" s="34"/>
      <c r="C49" s="35"/>
      <c r="D49" s="47"/>
      <c r="E49" s="77"/>
      <c r="F49" s="48"/>
      <c r="G49" s="78">
        <f t="shared" si="10"/>
        <v>0</v>
      </c>
      <c r="H49" s="40" t="s">
        <v>46</v>
      </c>
      <c r="I49" s="40">
        <f t="shared" si="6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7"/>
    </row>
    <row r="50" s="4" customFormat="1" ht="18.95" customHeight="1" spans="1:41">
      <c r="A50" s="41"/>
      <c r="B50" s="34"/>
      <c r="C50" s="42"/>
      <c r="D50" s="47"/>
      <c r="E50" s="79"/>
      <c r="F50" s="49"/>
      <c r="G50" s="80"/>
      <c r="H50" s="46" t="s">
        <v>47</v>
      </c>
      <c r="I50" s="46">
        <f t="shared" si="6"/>
        <v>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5"/>
    </row>
    <row r="51" s="3" customFormat="1" ht="18.95" customHeight="1" spans="1:41">
      <c r="A51" s="33">
        <v>21</v>
      </c>
      <c r="B51" s="34"/>
      <c r="C51" s="35"/>
      <c r="D51" s="47"/>
      <c r="E51" s="77"/>
      <c r="F51" s="48"/>
      <c r="G51" s="78">
        <f t="shared" si="10"/>
        <v>0</v>
      </c>
      <c r="H51" s="40" t="s">
        <v>46</v>
      </c>
      <c r="I51" s="40">
        <f t="shared" si="6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8.95" customHeight="1" spans="1:41">
      <c r="A52" s="41"/>
      <c r="B52" s="34"/>
      <c r="C52" s="42"/>
      <c r="D52" s="47"/>
      <c r="E52" s="79"/>
      <c r="F52" s="49"/>
      <c r="G52" s="80"/>
      <c r="H52" s="46" t="s">
        <v>47</v>
      </c>
      <c r="I52" s="46">
        <f t="shared" si="6"/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5" customFormat="1" ht="18.95" customHeight="1" spans="1:41">
      <c r="A53" s="33">
        <v>22</v>
      </c>
      <c r="B53" s="34"/>
      <c r="C53" s="35"/>
      <c r="D53" s="36"/>
      <c r="E53" s="77"/>
      <c r="F53" s="38"/>
      <c r="G53" s="78">
        <f t="shared" ref="G53:G57" si="11">E53+I53-I54</f>
        <v>0</v>
      </c>
      <c r="H53" s="40" t="s">
        <v>46</v>
      </c>
      <c r="I53" s="40">
        <f t="shared" si="6"/>
        <v>0</v>
      </c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7"/>
    </row>
    <row r="54" s="6" customFormat="1" ht="18.95" customHeight="1" spans="1:41">
      <c r="A54" s="41"/>
      <c r="B54" s="34"/>
      <c r="C54" s="42"/>
      <c r="D54" s="36"/>
      <c r="E54" s="79"/>
      <c r="F54" s="44"/>
      <c r="G54" s="80"/>
      <c r="H54" s="46" t="s">
        <v>47</v>
      </c>
      <c r="I54" s="46">
        <f t="shared" si="6"/>
        <v>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5"/>
    </row>
    <row r="55" s="5" customFormat="1" ht="18.95" customHeight="1" spans="1:41">
      <c r="A55" s="33">
        <v>23</v>
      </c>
      <c r="B55" s="34"/>
      <c r="C55" s="35"/>
      <c r="D55" s="36"/>
      <c r="E55" s="77"/>
      <c r="F55" s="38"/>
      <c r="G55" s="78">
        <f t="shared" si="11"/>
        <v>0</v>
      </c>
      <c r="H55" s="40" t="s">
        <v>46</v>
      </c>
      <c r="I55" s="40">
        <f t="shared" si="6"/>
        <v>0</v>
      </c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7"/>
    </row>
    <row r="56" s="6" customFormat="1" ht="18.95" customHeight="1" spans="1:41">
      <c r="A56" s="41"/>
      <c r="B56" s="34"/>
      <c r="C56" s="42"/>
      <c r="D56" s="36"/>
      <c r="E56" s="79"/>
      <c r="F56" s="44"/>
      <c r="G56" s="80"/>
      <c r="H56" s="46" t="s">
        <v>47</v>
      </c>
      <c r="I56" s="46">
        <f t="shared" si="6"/>
        <v>0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5"/>
    </row>
    <row r="57" s="3" customFormat="1" ht="18" customHeight="1" spans="1:41">
      <c r="A57" s="33">
        <v>24</v>
      </c>
      <c r="B57" s="34"/>
      <c r="C57" s="35"/>
      <c r="D57" s="47"/>
      <c r="E57" s="77"/>
      <c r="F57" s="48"/>
      <c r="G57" s="78">
        <f t="shared" si="11"/>
        <v>0</v>
      </c>
      <c r="H57" s="40" t="s">
        <v>46</v>
      </c>
      <c r="I57" s="40">
        <f t="shared" si="6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5" customHeight="1" spans="1:41">
      <c r="A58" s="41"/>
      <c r="B58" s="34"/>
      <c r="C58" s="42"/>
      <c r="D58" s="47"/>
      <c r="E58" s="79"/>
      <c r="F58" s="49"/>
      <c r="G58" s="80"/>
      <c r="H58" s="46" t="s">
        <v>47</v>
      </c>
      <c r="I58" s="46">
        <f t="shared" si="6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25</v>
      </c>
      <c r="B59" s="34"/>
      <c r="C59" s="35"/>
      <c r="D59" s="47"/>
      <c r="E59" s="77"/>
      <c r="F59" s="48"/>
      <c r="G59" s="78">
        <f t="shared" ref="G59:G63" si="12">E59+I59-I60</f>
        <v>0</v>
      </c>
      <c r="H59" s="40" t="s">
        <v>46</v>
      </c>
      <c r="I59" s="40">
        <f t="shared" si="6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79"/>
      <c r="F60" s="49"/>
      <c r="G60" s="80"/>
      <c r="H60" s="46" t="s">
        <v>47</v>
      </c>
      <c r="I60" s="46">
        <f t="shared" si="6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26</v>
      </c>
      <c r="B61" s="34"/>
      <c r="C61" s="35"/>
      <c r="D61" s="47"/>
      <c r="E61" s="77"/>
      <c r="F61" s="48"/>
      <c r="G61" s="78">
        <f t="shared" si="12"/>
        <v>0</v>
      </c>
      <c r="H61" s="40" t="s">
        <v>46</v>
      </c>
      <c r="I61" s="40">
        <f t="shared" si="6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79"/>
      <c r="F62" s="49"/>
      <c r="G62" s="80"/>
      <c r="H62" s="46" t="s">
        <v>47</v>
      </c>
      <c r="I62" s="46">
        <f t="shared" si="6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27</v>
      </c>
      <c r="B63" s="34"/>
      <c r="C63" s="35"/>
      <c r="D63" s="47"/>
      <c r="E63" s="77"/>
      <c r="F63" s="48"/>
      <c r="G63" s="78">
        <f t="shared" si="12"/>
        <v>0</v>
      </c>
      <c r="H63" s="40" t="s">
        <v>46</v>
      </c>
      <c r="I63" s="40">
        <f t="shared" si="6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79"/>
      <c r="F64" s="49"/>
      <c r="G64" s="80"/>
      <c r="H64" s="46" t="s">
        <v>47</v>
      </c>
      <c r="I64" s="46">
        <f t="shared" si="6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3" customFormat="1" ht="18.95" customHeight="1" spans="1:41">
      <c r="A65" s="33">
        <v>28</v>
      </c>
      <c r="B65" s="34"/>
      <c r="C65" s="35"/>
      <c r="D65" s="47"/>
      <c r="E65" s="77"/>
      <c r="F65" s="48"/>
      <c r="G65" s="78">
        <f t="shared" ref="G65:G69" si="13">E65+I65-I66</f>
        <v>0</v>
      </c>
      <c r="H65" s="40" t="s">
        <v>46</v>
      </c>
      <c r="I65" s="40">
        <f t="shared" si="6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47"/>
      <c r="E66" s="79"/>
      <c r="F66" s="49"/>
      <c r="G66" s="80"/>
      <c r="H66" s="46" t="s">
        <v>47</v>
      </c>
      <c r="I66" s="46">
        <f t="shared" si="6"/>
        <v>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3" customFormat="1" ht="18.95" customHeight="1" spans="1:41">
      <c r="A67" s="33">
        <v>29</v>
      </c>
      <c r="B67" s="34"/>
      <c r="C67" s="35"/>
      <c r="D67" s="47"/>
      <c r="E67" s="77"/>
      <c r="F67" s="48"/>
      <c r="G67" s="78">
        <f t="shared" si="13"/>
        <v>0</v>
      </c>
      <c r="H67" s="40" t="s">
        <v>46</v>
      </c>
      <c r="I67" s="40">
        <f t="shared" si="6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7"/>
    </row>
    <row r="68" s="4" customFormat="1" ht="18.95" customHeight="1" spans="1:41">
      <c r="A68" s="41"/>
      <c r="B68" s="34"/>
      <c r="C68" s="42"/>
      <c r="D68" s="47"/>
      <c r="E68" s="79"/>
      <c r="F68" s="49"/>
      <c r="G68" s="80"/>
      <c r="H68" s="46" t="s">
        <v>47</v>
      </c>
      <c r="I68" s="46">
        <f t="shared" si="6"/>
        <v>0</v>
      </c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5"/>
    </row>
    <row r="69" s="5" customFormat="1" ht="18.95" customHeight="1" spans="1:41">
      <c r="A69" s="33">
        <v>30</v>
      </c>
      <c r="B69" s="34"/>
      <c r="C69" s="35"/>
      <c r="D69" s="36"/>
      <c r="E69" s="77"/>
      <c r="F69" s="38"/>
      <c r="G69" s="78">
        <f t="shared" si="13"/>
        <v>0</v>
      </c>
      <c r="H69" s="40" t="s">
        <v>46</v>
      </c>
      <c r="I69" s="40">
        <f t="shared" si="6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79"/>
      <c r="F70" s="44"/>
      <c r="G70" s="80"/>
      <c r="H70" s="46" t="s">
        <v>47</v>
      </c>
      <c r="I70" s="46">
        <f t="shared" si="6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31</v>
      </c>
      <c r="B71" s="34"/>
      <c r="C71" s="35"/>
      <c r="D71" s="36"/>
      <c r="E71" s="77"/>
      <c r="F71" s="38"/>
      <c r="G71" s="78">
        <f t="shared" ref="G71:G75" si="14">E71+I71-I72</f>
        <v>0</v>
      </c>
      <c r="H71" s="40" t="s">
        <v>46</v>
      </c>
      <c r="I71" s="40">
        <f t="shared" si="6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79"/>
      <c r="F72" s="44"/>
      <c r="G72" s="80"/>
      <c r="H72" s="46" t="s">
        <v>47</v>
      </c>
      <c r="I72" s="46">
        <f t="shared" si="6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32</v>
      </c>
      <c r="B73" s="34"/>
      <c r="C73" s="35"/>
      <c r="D73" s="36"/>
      <c r="E73" s="77"/>
      <c r="F73" s="38"/>
      <c r="G73" s="78">
        <f t="shared" si="14"/>
        <v>0</v>
      </c>
      <c r="H73" s="40" t="s">
        <v>46</v>
      </c>
      <c r="I73" s="40">
        <f t="shared" si="6"/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79"/>
      <c r="F74" s="44"/>
      <c r="G74" s="80"/>
      <c r="H74" s="46" t="s">
        <v>47</v>
      </c>
      <c r="I74" s="46">
        <f t="shared" si="6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5" customFormat="1" ht="18.95" customHeight="1" spans="1:41">
      <c r="A75" s="33">
        <v>33</v>
      </c>
      <c r="B75" s="34"/>
      <c r="C75" s="35"/>
      <c r="D75" s="36"/>
      <c r="E75" s="77"/>
      <c r="F75" s="38"/>
      <c r="G75" s="78">
        <f t="shared" si="14"/>
        <v>0</v>
      </c>
      <c r="H75" s="40" t="s">
        <v>46</v>
      </c>
      <c r="I75" s="40">
        <f t="shared" ref="I75:I138" si="15">SUM(J75:AO75)</f>
        <v>0</v>
      </c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7"/>
    </row>
    <row r="76" s="6" customFormat="1" ht="18.95" customHeight="1" spans="1:41">
      <c r="A76" s="41"/>
      <c r="B76" s="34"/>
      <c r="C76" s="42"/>
      <c r="D76" s="36"/>
      <c r="E76" s="79"/>
      <c r="F76" s="44"/>
      <c r="G76" s="80"/>
      <c r="H76" s="46" t="s">
        <v>47</v>
      </c>
      <c r="I76" s="46">
        <f t="shared" si="15"/>
        <v>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5"/>
    </row>
    <row r="77" s="5" customFormat="1" ht="18.95" customHeight="1" spans="1:41">
      <c r="A77" s="33">
        <v>34</v>
      </c>
      <c r="B77" s="34"/>
      <c r="C77" s="35"/>
      <c r="D77" s="36"/>
      <c r="E77" s="77"/>
      <c r="F77" s="38"/>
      <c r="G77" s="78">
        <f t="shared" ref="G77:G81" si="16">E77+I77-I78</f>
        <v>0</v>
      </c>
      <c r="H77" s="40" t="s">
        <v>46</v>
      </c>
      <c r="I77" s="40">
        <f t="shared" si="15"/>
        <v>0</v>
      </c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7"/>
    </row>
    <row r="78" s="6" customFormat="1" ht="18.95" customHeight="1" spans="1:41">
      <c r="A78" s="41"/>
      <c r="B78" s="34"/>
      <c r="C78" s="42"/>
      <c r="D78" s="36"/>
      <c r="E78" s="79"/>
      <c r="F78" s="44"/>
      <c r="G78" s="80"/>
      <c r="H78" s="46" t="s">
        <v>47</v>
      </c>
      <c r="I78" s="46">
        <f t="shared" si="15"/>
        <v>0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5"/>
    </row>
    <row r="79" s="3" customFormat="1" ht="18.95" customHeight="1" spans="1:41">
      <c r="A79" s="33">
        <v>35</v>
      </c>
      <c r="B79" s="34"/>
      <c r="C79" s="35"/>
      <c r="D79" s="47"/>
      <c r="E79" s="77"/>
      <c r="F79" s="48"/>
      <c r="G79" s="78">
        <f t="shared" si="16"/>
        <v>0</v>
      </c>
      <c r="H79" s="40" t="s">
        <v>46</v>
      </c>
      <c r="I79" s="40">
        <f t="shared" si="15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79"/>
      <c r="F80" s="49"/>
      <c r="G80" s="80"/>
      <c r="H80" s="46" t="s">
        <v>47</v>
      </c>
      <c r="I80" s="46">
        <f t="shared" si="15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3" customFormat="1" ht="18.95" customHeight="1" spans="1:41">
      <c r="A81" s="33">
        <v>36</v>
      </c>
      <c r="B81" s="34"/>
      <c r="C81" s="35"/>
      <c r="D81" s="47"/>
      <c r="E81" s="77"/>
      <c r="F81" s="48"/>
      <c r="G81" s="78">
        <f t="shared" si="16"/>
        <v>0</v>
      </c>
      <c r="H81" s="40" t="s">
        <v>46</v>
      </c>
      <c r="I81" s="40">
        <f t="shared" si="15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18.95" customHeight="1" spans="1:41">
      <c r="A82" s="41"/>
      <c r="B82" s="34"/>
      <c r="C82" s="42"/>
      <c r="D82" s="47"/>
      <c r="E82" s="79"/>
      <c r="F82" s="49"/>
      <c r="G82" s="80"/>
      <c r="H82" s="46" t="s">
        <v>47</v>
      </c>
      <c r="I82" s="46">
        <f t="shared" si="15"/>
        <v>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5"/>
    </row>
    <row r="83" s="3" customFormat="1" ht="18.95" customHeight="1" spans="1:41">
      <c r="A83" s="33">
        <v>37</v>
      </c>
      <c r="B83" s="34"/>
      <c r="C83" s="35"/>
      <c r="D83" s="47"/>
      <c r="E83" s="77">
        <v>0</v>
      </c>
      <c r="F83" s="48"/>
      <c r="G83" s="78">
        <f t="shared" ref="G83:G87" si="17">E83+I83-I84</f>
        <v>0</v>
      </c>
      <c r="H83" s="40" t="s">
        <v>46</v>
      </c>
      <c r="I83" s="40">
        <f t="shared" si="15"/>
        <v>0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7"/>
    </row>
    <row r="84" s="4" customFormat="1" ht="18.95" customHeight="1" spans="1:41">
      <c r="A84" s="41"/>
      <c r="B84" s="34"/>
      <c r="C84" s="42"/>
      <c r="D84" s="47"/>
      <c r="E84" s="79"/>
      <c r="F84" s="49"/>
      <c r="G84" s="80"/>
      <c r="H84" s="46" t="s">
        <v>47</v>
      </c>
      <c r="I84" s="46">
        <f t="shared" si="15"/>
        <v>0</v>
      </c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5"/>
    </row>
    <row r="85" s="5" customFormat="1" ht="18.95" customHeight="1" spans="1:41">
      <c r="A85" s="33">
        <v>38</v>
      </c>
      <c r="B85" s="34"/>
      <c r="C85" s="35"/>
      <c r="D85" s="36"/>
      <c r="E85" s="77">
        <v>0</v>
      </c>
      <c r="F85" s="38"/>
      <c r="G85" s="78">
        <f t="shared" si="17"/>
        <v>0</v>
      </c>
      <c r="H85" s="40" t="s">
        <v>46</v>
      </c>
      <c r="I85" s="40">
        <f t="shared" si="15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79"/>
      <c r="F86" s="44"/>
      <c r="G86" s="80"/>
      <c r="H86" s="46" t="s">
        <v>47</v>
      </c>
      <c r="I86" s="46">
        <f t="shared" si="15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39</v>
      </c>
      <c r="B87" s="34"/>
      <c r="C87" s="35"/>
      <c r="D87" s="36"/>
      <c r="E87" s="77">
        <v>0</v>
      </c>
      <c r="F87" s="38"/>
      <c r="G87" s="78">
        <f t="shared" si="17"/>
        <v>0</v>
      </c>
      <c r="H87" s="40" t="s">
        <v>46</v>
      </c>
      <c r="I87" s="40">
        <f t="shared" si="15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79"/>
      <c r="F88" s="44"/>
      <c r="G88" s="80"/>
      <c r="H88" s="46" t="s">
        <v>47</v>
      </c>
      <c r="I88" s="46">
        <f t="shared" si="15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40</v>
      </c>
      <c r="B89" s="34"/>
      <c r="C89" s="35"/>
      <c r="D89" s="36"/>
      <c r="E89" s="77">
        <v>0</v>
      </c>
      <c r="F89" s="38"/>
      <c r="G89" s="78">
        <f t="shared" ref="G89:G93" si="18">E89+I89-I90</f>
        <v>0</v>
      </c>
      <c r="H89" s="40" t="s">
        <v>46</v>
      </c>
      <c r="I89" s="40">
        <f t="shared" si="15"/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79"/>
      <c r="F90" s="44"/>
      <c r="G90" s="80"/>
      <c r="H90" s="46" t="s">
        <v>47</v>
      </c>
      <c r="I90" s="46">
        <f t="shared" si="15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41</v>
      </c>
      <c r="B91" s="34"/>
      <c r="C91" s="35"/>
      <c r="D91" s="36"/>
      <c r="E91" s="77">
        <v>0</v>
      </c>
      <c r="F91" s="38"/>
      <c r="G91" s="78">
        <f t="shared" si="18"/>
        <v>0</v>
      </c>
      <c r="H91" s="40" t="s">
        <v>46</v>
      </c>
      <c r="I91" s="40">
        <f t="shared" si="15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79"/>
      <c r="F92" s="44"/>
      <c r="G92" s="80"/>
      <c r="H92" s="46" t="s">
        <v>47</v>
      </c>
      <c r="I92" s="46">
        <f t="shared" si="15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5" customFormat="1" ht="18.95" customHeight="1" spans="1:41">
      <c r="A93" s="33">
        <v>42</v>
      </c>
      <c r="B93" s="34"/>
      <c r="C93" s="35"/>
      <c r="D93" s="36"/>
      <c r="E93" s="77">
        <v>0</v>
      </c>
      <c r="F93" s="38"/>
      <c r="G93" s="78">
        <f t="shared" si="18"/>
        <v>0</v>
      </c>
      <c r="H93" s="40" t="s">
        <v>46</v>
      </c>
      <c r="I93" s="40">
        <f t="shared" si="15"/>
        <v>0</v>
      </c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7"/>
    </row>
    <row r="94" s="6" customFormat="1" ht="18.95" customHeight="1" spans="1:41">
      <c r="A94" s="41"/>
      <c r="B94" s="34"/>
      <c r="C94" s="42"/>
      <c r="D94" s="36"/>
      <c r="E94" s="79"/>
      <c r="F94" s="44"/>
      <c r="G94" s="80"/>
      <c r="H94" s="46" t="s">
        <v>47</v>
      </c>
      <c r="I94" s="46">
        <f t="shared" si="15"/>
        <v>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5"/>
    </row>
    <row r="95" s="3" customFormat="1" ht="18.95" customHeight="1" spans="1:41">
      <c r="A95" s="33">
        <v>43</v>
      </c>
      <c r="B95" s="34"/>
      <c r="C95" s="35"/>
      <c r="D95" s="47"/>
      <c r="E95" s="77">
        <v>0</v>
      </c>
      <c r="F95" s="48"/>
      <c r="G95" s="78">
        <f t="shared" ref="G95:G99" si="19">E95+I95-I96</f>
        <v>0</v>
      </c>
      <c r="H95" s="40" t="s">
        <v>46</v>
      </c>
      <c r="I95" s="40">
        <f t="shared" si="15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79"/>
      <c r="F96" s="49"/>
      <c r="G96" s="80"/>
      <c r="H96" s="46" t="s">
        <v>47</v>
      </c>
      <c r="I96" s="46">
        <f t="shared" si="15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3" customFormat="1" ht="18.95" customHeight="1" spans="1:41">
      <c r="A97" s="33">
        <v>44</v>
      </c>
      <c r="B97" s="34"/>
      <c r="C97" s="35"/>
      <c r="D97" s="47"/>
      <c r="E97" s="77">
        <v>0</v>
      </c>
      <c r="F97" s="48"/>
      <c r="G97" s="78">
        <f t="shared" si="19"/>
        <v>0</v>
      </c>
      <c r="H97" s="40" t="s">
        <v>46</v>
      </c>
      <c r="I97" s="40">
        <f t="shared" si="15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79"/>
      <c r="F98" s="49"/>
      <c r="G98" s="80"/>
      <c r="H98" s="46" t="s">
        <v>47</v>
      </c>
      <c r="I98" s="46">
        <f t="shared" si="15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3" customFormat="1" ht="18.95" customHeight="1" spans="1:41">
      <c r="A99" s="33">
        <v>45</v>
      </c>
      <c r="B99" s="34"/>
      <c r="C99" s="35"/>
      <c r="D99" s="47"/>
      <c r="E99" s="77">
        <v>0</v>
      </c>
      <c r="F99" s="48"/>
      <c r="G99" s="78">
        <f t="shared" si="19"/>
        <v>0</v>
      </c>
      <c r="H99" s="40" t="s">
        <v>46</v>
      </c>
      <c r="I99" s="40">
        <f t="shared" si="15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7"/>
    </row>
    <row r="100" s="4" customFormat="1" ht="18.95" customHeight="1" spans="1:41">
      <c r="A100" s="41"/>
      <c r="B100" s="34"/>
      <c r="C100" s="42"/>
      <c r="D100" s="47"/>
      <c r="E100" s="79"/>
      <c r="F100" s="49"/>
      <c r="G100" s="80"/>
      <c r="H100" s="46" t="s">
        <v>47</v>
      </c>
      <c r="I100" s="46">
        <f t="shared" si="15"/>
        <v>0</v>
      </c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5"/>
    </row>
    <row r="101" s="5" customFormat="1" ht="18.95" customHeight="1" spans="1:41">
      <c r="A101" s="33">
        <v>46</v>
      </c>
      <c r="B101" s="34"/>
      <c r="C101" s="35"/>
      <c r="D101" s="36"/>
      <c r="E101" s="77">
        <v>0</v>
      </c>
      <c r="F101" s="38"/>
      <c r="G101" s="78">
        <f t="shared" ref="G101:G105" si="20">E101+I101-I102</f>
        <v>0</v>
      </c>
      <c r="H101" s="40" t="s">
        <v>46</v>
      </c>
      <c r="I101" s="40">
        <f t="shared" si="15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79"/>
      <c r="F102" s="44"/>
      <c r="G102" s="80"/>
      <c r="H102" s="46" t="s">
        <v>47</v>
      </c>
      <c r="I102" s="46">
        <f t="shared" si="15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47</v>
      </c>
      <c r="B103" s="34"/>
      <c r="C103" s="35"/>
      <c r="D103" s="36"/>
      <c r="E103" s="77">
        <v>0</v>
      </c>
      <c r="F103" s="38"/>
      <c r="G103" s="78">
        <f t="shared" si="20"/>
        <v>0</v>
      </c>
      <c r="H103" s="40" t="s">
        <v>46</v>
      </c>
      <c r="I103" s="40">
        <f t="shared" si="15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79"/>
      <c r="F104" s="44"/>
      <c r="G104" s="80"/>
      <c r="H104" s="46" t="s">
        <v>47</v>
      </c>
      <c r="I104" s="46">
        <f t="shared" si="15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48</v>
      </c>
      <c r="B105" s="34"/>
      <c r="C105" s="35"/>
      <c r="D105" s="36"/>
      <c r="E105" s="77">
        <v>0</v>
      </c>
      <c r="F105" s="38"/>
      <c r="G105" s="78">
        <f t="shared" si="20"/>
        <v>0</v>
      </c>
      <c r="H105" s="40" t="s">
        <v>46</v>
      </c>
      <c r="I105" s="40">
        <f t="shared" si="15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79"/>
      <c r="F106" s="44"/>
      <c r="G106" s="80"/>
      <c r="H106" s="46" t="s">
        <v>47</v>
      </c>
      <c r="I106" s="46">
        <f t="shared" si="15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49</v>
      </c>
      <c r="B107" s="34"/>
      <c r="C107" s="35"/>
      <c r="D107" s="36"/>
      <c r="E107" s="77">
        <v>0</v>
      </c>
      <c r="F107" s="38"/>
      <c r="G107" s="78">
        <f t="shared" ref="G107:G111" si="21">E107+I107-I108</f>
        <v>0</v>
      </c>
      <c r="H107" s="40" t="s">
        <v>46</v>
      </c>
      <c r="I107" s="40">
        <f t="shared" si="15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79"/>
      <c r="F108" s="44"/>
      <c r="G108" s="80"/>
      <c r="H108" s="46" t="s">
        <v>47</v>
      </c>
      <c r="I108" s="46">
        <f t="shared" si="15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50</v>
      </c>
      <c r="B109" s="34"/>
      <c r="C109" s="35"/>
      <c r="D109" s="36"/>
      <c r="E109" s="77">
        <v>0</v>
      </c>
      <c r="F109" s="38"/>
      <c r="G109" s="78">
        <f t="shared" si="21"/>
        <v>0</v>
      </c>
      <c r="H109" s="40" t="s">
        <v>46</v>
      </c>
      <c r="I109" s="40">
        <f t="shared" si="15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79"/>
      <c r="F110" s="44"/>
      <c r="G110" s="80"/>
      <c r="H110" s="46" t="s">
        <v>47</v>
      </c>
      <c r="I110" s="46">
        <f t="shared" si="15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51</v>
      </c>
      <c r="B111" s="34"/>
      <c r="C111" s="35"/>
      <c r="D111" s="36"/>
      <c r="E111" s="77">
        <v>0</v>
      </c>
      <c r="F111" s="38"/>
      <c r="G111" s="78">
        <f t="shared" si="21"/>
        <v>0</v>
      </c>
      <c r="H111" s="40" t="s">
        <v>46</v>
      </c>
      <c r="I111" s="40">
        <f t="shared" si="15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79"/>
      <c r="F112" s="44"/>
      <c r="G112" s="80"/>
      <c r="H112" s="46" t="s">
        <v>47</v>
      </c>
      <c r="I112" s="46">
        <f t="shared" si="15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5" customFormat="1" ht="18.95" customHeight="1" spans="1:41">
      <c r="A113" s="33">
        <v>52</v>
      </c>
      <c r="B113" s="34"/>
      <c r="C113" s="35"/>
      <c r="D113" s="36"/>
      <c r="E113" s="77">
        <v>0</v>
      </c>
      <c r="F113" s="38"/>
      <c r="G113" s="78">
        <f t="shared" ref="G113:G117" si="22">E113+I113-I114</f>
        <v>0</v>
      </c>
      <c r="H113" s="40" t="s">
        <v>46</v>
      </c>
      <c r="I113" s="40">
        <f t="shared" si="15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79"/>
      <c r="F114" s="44"/>
      <c r="G114" s="80"/>
      <c r="H114" s="46" t="s">
        <v>47</v>
      </c>
      <c r="I114" s="46">
        <f t="shared" si="15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5" customFormat="1" ht="18.95" customHeight="1" spans="1:41">
      <c r="A115" s="33">
        <v>53</v>
      </c>
      <c r="B115" s="34"/>
      <c r="C115" s="35"/>
      <c r="D115" s="36"/>
      <c r="E115" s="77">
        <v>0</v>
      </c>
      <c r="F115" s="38"/>
      <c r="G115" s="78">
        <f t="shared" si="22"/>
        <v>0</v>
      </c>
      <c r="H115" s="40" t="s">
        <v>46</v>
      </c>
      <c r="I115" s="40">
        <f t="shared" si="15"/>
        <v>0</v>
      </c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7"/>
    </row>
    <row r="116" s="6" customFormat="1" ht="18.95" customHeight="1" spans="1:41">
      <c r="A116" s="41"/>
      <c r="B116" s="34"/>
      <c r="C116" s="42"/>
      <c r="D116" s="36"/>
      <c r="E116" s="79"/>
      <c r="F116" s="44"/>
      <c r="G116" s="80"/>
      <c r="H116" s="46" t="s">
        <v>47</v>
      </c>
      <c r="I116" s="46">
        <f t="shared" si="15"/>
        <v>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5"/>
    </row>
    <row r="117" s="3" customFormat="1" ht="18.95" customHeight="1" spans="1:41">
      <c r="A117" s="33">
        <v>54</v>
      </c>
      <c r="B117" s="34"/>
      <c r="C117" s="35"/>
      <c r="D117" s="47"/>
      <c r="E117" s="77">
        <v>0</v>
      </c>
      <c r="F117" s="48"/>
      <c r="G117" s="78">
        <f t="shared" si="22"/>
        <v>0</v>
      </c>
      <c r="H117" s="40" t="s">
        <v>46</v>
      </c>
      <c r="I117" s="40">
        <f t="shared" si="15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7"/>
    </row>
    <row r="118" s="4" customFormat="1" ht="18.95" customHeight="1" spans="1:41">
      <c r="A118" s="41"/>
      <c r="B118" s="34"/>
      <c r="C118" s="42"/>
      <c r="D118" s="47"/>
      <c r="E118" s="79"/>
      <c r="F118" s="49"/>
      <c r="G118" s="80"/>
      <c r="H118" s="46" t="s">
        <v>47</v>
      </c>
      <c r="I118" s="46">
        <f t="shared" si="15"/>
        <v>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5"/>
    </row>
    <row r="119" s="3" customFormat="1" ht="18.95" customHeight="1" spans="1:41">
      <c r="A119" s="33">
        <v>55</v>
      </c>
      <c r="B119" s="34"/>
      <c r="C119" s="35"/>
      <c r="D119" s="47"/>
      <c r="E119" s="77">
        <v>0</v>
      </c>
      <c r="F119" s="48"/>
      <c r="G119" s="78">
        <f t="shared" ref="G119:G123" si="23">E119+I119-I120</f>
        <v>0</v>
      </c>
      <c r="H119" s="40" t="s">
        <v>46</v>
      </c>
      <c r="I119" s="40">
        <f t="shared" si="15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7"/>
    </row>
    <row r="120" s="4" customFormat="1" ht="18.95" customHeight="1" spans="1:41">
      <c r="A120" s="41"/>
      <c r="B120" s="34"/>
      <c r="C120" s="42"/>
      <c r="D120" s="47"/>
      <c r="E120" s="79"/>
      <c r="F120" s="49"/>
      <c r="G120" s="80"/>
      <c r="H120" s="46" t="s">
        <v>47</v>
      </c>
      <c r="I120" s="46">
        <f t="shared" si="15"/>
        <v>0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5"/>
    </row>
    <row r="121" s="3" customFormat="1" ht="18.95" customHeight="1" spans="1:41">
      <c r="A121" s="33">
        <v>56</v>
      </c>
      <c r="B121" s="34"/>
      <c r="C121" s="35"/>
      <c r="D121" s="47"/>
      <c r="E121" s="77">
        <v>0</v>
      </c>
      <c r="F121" s="48"/>
      <c r="G121" s="78">
        <f t="shared" si="23"/>
        <v>0</v>
      </c>
      <c r="H121" s="40" t="s">
        <v>46</v>
      </c>
      <c r="I121" s="40">
        <f t="shared" si="15"/>
        <v>0</v>
      </c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7"/>
    </row>
    <row r="122" s="4" customFormat="1" ht="18.95" customHeight="1" spans="1:41">
      <c r="A122" s="41"/>
      <c r="B122" s="34"/>
      <c r="C122" s="42"/>
      <c r="D122" s="47"/>
      <c r="E122" s="79"/>
      <c r="F122" s="49"/>
      <c r="G122" s="80"/>
      <c r="H122" s="46" t="s">
        <v>47</v>
      </c>
      <c r="I122" s="46">
        <f t="shared" si="15"/>
        <v>0</v>
      </c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5"/>
    </row>
    <row r="123" s="5" customFormat="1" ht="18.95" customHeight="1" spans="1:41">
      <c r="A123" s="33">
        <v>57</v>
      </c>
      <c r="B123" s="34"/>
      <c r="C123" s="35"/>
      <c r="D123" s="36"/>
      <c r="E123" s="77">
        <v>0</v>
      </c>
      <c r="F123" s="38" t="s">
        <v>45</v>
      </c>
      <c r="G123" s="78">
        <f t="shared" si="23"/>
        <v>0</v>
      </c>
      <c r="H123" s="40" t="s">
        <v>46</v>
      </c>
      <c r="I123" s="40">
        <f t="shared" si="15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79"/>
      <c r="F124" s="44"/>
      <c r="G124" s="80"/>
      <c r="H124" s="46" t="s">
        <v>47</v>
      </c>
      <c r="I124" s="46">
        <f t="shared" si="15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58</v>
      </c>
      <c r="B125" s="34"/>
      <c r="C125" s="35"/>
      <c r="D125" s="36"/>
      <c r="E125" s="77">
        <v>0</v>
      </c>
      <c r="F125" s="38" t="s">
        <v>45</v>
      </c>
      <c r="G125" s="78">
        <f t="shared" ref="G125:G129" si="24">E125+I125-I126</f>
        <v>0</v>
      </c>
      <c r="H125" s="40" t="s">
        <v>46</v>
      </c>
      <c r="I125" s="40">
        <f t="shared" si="15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79"/>
      <c r="F126" s="44"/>
      <c r="G126" s="80"/>
      <c r="H126" s="46" t="s">
        <v>47</v>
      </c>
      <c r="I126" s="46">
        <f t="shared" si="15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59</v>
      </c>
      <c r="B127" s="34"/>
      <c r="C127" s="35"/>
      <c r="D127" s="36"/>
      <c r="E127" s="77">
        <v>0</v>
      </c>
      <c r="F127" s="38" t="s">
        <v>45</v>
      </c>
      <c r="G127" s="78">
        <f t="shared" si="24"/>
        <v>0</v>
      </c>
      <c r="H127" s="40" t="s">
        <v>46</v>
      </c>
      <c r="I127" s="40">
        <f t="shared" si="15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79"/>
      <c r="F128" s="44"/>
      <c r="G128" s="80"/>
      <c r="H128" s="46" t="s">
        <v>47</v>
      </c>
      <c r="I128" s="46">
        <f t="shared" si="15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60</v>
      </c>
      <c r="B129" s="34"/>
      <c r="C129" s="35"/>
      <c r="D129" s="36"/>
      <c r="E129" s="77">
        <v>0</v>
      </c>
      <c r="F129" s="38" t="s">
        <v>45</v>
      </c>
      <c r="G129" s="78">
        <f t="shared" si="24"/>
        <v>0</v>
      </c>
      <c r="H129" s="40" t="s">
        <v>46</v>
      </c>
      <c r="I129" s="40">
        <f t="shared" si="15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79"/>
      <c r="F130" s="44"/>
      <c r="G130" s="80"/>
      <c r="H130" s="46" t="s">
        <v>47</v>
      </c>
      <c r="I130" s="46">
        <f t="shared" si="15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5" customFormat="1" ht="18.95" customHeight="1" spans="1:41">
      <c r="A131" s="33">
        <v>61</v>
      </c>
      <c r="B131" s="34"/>
      <c r="C131" s="35"/>
      <c r="D131" s="36"/>
      <c r="E131" s="77">
        <v>0</v>
      </c>
      <c r="F131" s="38" t="s">
        <v>45</v>
      </c>
      <c r="G131" s="78">
        <f t="shared" ref="G131:G135" si="25">E131+I131-I132</f>
        <v>0</v>
      </c>
      <c r="H131" s="40" t="s">
        <v>46</v>
      </c>
      <c r="I131" s="40">
        <f t="shared" si="15"/>
        <v>0</v>
      </c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7"/>
    </row>
    <row r="132" s="6" customFormat="1" ht="18.95" customHeight="1" spans="1:41">
      <c r="A132" s="41"/>
      <c r="B132" s="34"/>
      <c r="C132" s="42"/>
      <c r="D132" s="36"/>
      <c r="E132" s="79"/>
      <c r="F132" s="44"/>
      <c r="G132" s="80"/>
      <c r="H132" s="46" t="s">
        <v>47</v>
      </c>
      <c r="I132" s="46">
        <f t="shared" si="15"/>
        <v>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5"/>
    </row>
    <row r="133" s="5" customFormat="1" ht="18.95" customHeight="1" spans="1:41">
      <c r="A133" s="33">
        <v>62</v>
      </c>
      <c r="B133" s="34"/>
      <c r="C133" s="35"/>
      <c r="D133" s="36"/>
      <c r="E133" s="77">
        <v>0</v>
      </c>
      <c r="F133" s="38" t="s">
        <v>45</v>
      </c>
      <c r="G133" s="78">
        <f t="shared" si="25"/>
        <v>0</v>
      </c>
      <c r="H133" s="40" t="s">
        <v>46</v>
      </c>
      <c r="I133" s="40">
        <f t="shared" si="15"/>
        <v>0</v>
      </c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7"/>
    </row>
    <row r="134" s="6" customFormat="1" ht="18.95" customHeight="1" spans="1:41">
      <c r="A134" s="41"/>
      <c r="B134" s="34"/>
      <c r="C134" s="42"/>
      <c r="D134" s="36"/>
      <c r="E134" s="79"/>
      <c r="F134" s="44"/>
      <c r="G134" s="80"/>
      <c r="H134" s="46" t="s">
        <v>47</v>
      </c>
      <c r="I134" s="46">
        <f t="shared" si="15"/>
        <v>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5"/>
    </row>
    <row r="135" s="3" customFormat="1" ht="18.95" customHeight="1" spans="1:41">
      <c r="A135" s="33">
        <v>63</v>
      </c>
      <c r="B135" s="34"/>
      <c r="C135" s="35"/>
      <c r="D135" s="47"/>
      <c r="E135" s="77">
        <v>0</v>
      </c>
      <c r="F135" s="48" t="s">
        <v>45</v>
      </c>
      <c r="G135" s="78">
        <f t="shared" si="25"/>
        <v>0</v>
      </c>
      <c r="H135" s="40" t="s">
        <v>46</v>
      </c>
      <c r="I135" s="40">
        <f t="shared" si="15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79"/>
      <c r="F136" s="49"/>
      <c r="G136" s="80"/>
      <c r="H136" s="46" t="s">
        <v>47</v>
      </c>
      <c r="I136" s="46">
        <f t="shared" si="15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3" customFormat="1" ht="18.95" customHeight="1" spans="1:41">
      <c r="A137" s="33">
        <v>64</v>
      </c>
      <c r="B137" s="34"/>
      <c r="C137" s="35"/>
      <c r="D137" s="47"/>
      <c r="E137" s="77">
        <v>0</v>
      </c>
      <c r="F137" s="48" t="s">
        <v>45</v>
      </c>
      <c r="G137" s="78">
        <f t="shared" ref="G137:G141" si="26">E137+I137-I138</f>
        <v>0</v>
      </c>
      <c r="H137" s="40" t="s">
        <v>46</v>
      </c>
      <c r="I137" s="40">
        <f t="shared" si="15"/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7"/>
    </row>
    <row r="138" s="4" customFormat="1" ht="18.95" customHeight="1" spans="1:41">
      <c r="A138" s="41"/>
      <c r="B138" s="34"/>
      <c r="C138" s="42"/>
      <c r="D138" s="47"/>
      <c r="E138" s="79"/>
      <c r="F138" s="49"/>
      <c r="G138" s="80"/>
      <c r="H138" s="46" t="s">
        <v>47</v>
      </c>
      <c r="I138" s="46">
        <f t="shared" si="15"/>
        <v>0</v>
      </c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5"/>
    </row>
    <row r="139" s="3" customFormat="1" ht="18.95" customHeight="1" spans="1:41">
      <c r="A139" s="33">
        <v>65</v>
      </c>
      <c r="B139" s="34"/>
      <c r="C139" s="35"/>
      <c r="D139" s="47"/>
      <c r="E139" s="77">
        <v>0</v>
      </c>
      <c r="F139" s="48" t="s">
        <v>45</v>
      </c>
      <c r="G139" s="78">
        <f t="shared" si="26"/>
        <v>0</v>
      </c>
      <c r="H139" s="40" t="s">
        <v>46</v>
      </c>
      <c r="I139" s="40">
        <f t="shared" ref="I139:I202" si="27">SUM(J139:AO139)</f>
        <v>0</v>
      </c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7"/>
    </row>
    <row r="140" s="4" customFormat="1" ht="18.95" customHeight="1" spans="1:41">
      <c r="A140" s="41"/>
      <c r="B140" s="34"/>
      <c r="C140" s="42"/>
      <c r="D140" s="47"/>
      <c r="E140" s="79"/>
      <c r="F140" s="49"/>
      <c r="G140" s="80"/>
      <c r="H140" s="46" t="s">
        <v>47</v>
      </c>
      <c r="I140" s="46">
        <f t="shared" si="27"/>
        <v>0</v>
      </c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5"/>
    </row>
    <row r="141" s="5" customFormat="1" ht="18.95" customHeight="1" spans="1:41">
      <c r="A141" s="33">
        <v>66</v>
      </c>
      <c r="B141" s="34"/>
      <c r="C141" s="35"/>
      <c r="D141" s="36"/>
      <c r="E141" s="77">
        <v>0</v>
      </c>
      <c r="F141" s="38" t="s">
        <v>45</v>
      </c>
      <c r="G141" s="78">
        <f t="shared" si="26"/>
        <v>0</v>
      </c>
      <c r="H141" s="40" t="s">
        <v>46</v>
      </c>
      <c r="I141" s="40">
        <f t="shared" si="27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79"/>
      <c r="F142" s="44"/>
      <c r="G142" s="80"/>
      <c r="H142" s="46" t="s">
        <v>47</v>
      </c>
      <c r="I142" s="46">
        <f t="shared" si="27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67</v>
      </c>
      <c r="B143" s="34"/>
      <c r="C143" s="35"/>
      <c r="D143" s="36"/>
      <c r="E143" s="77">
        <v>0</v>
      </c>
      <c r="F143" s="38" t="s">
        <v>45</v>
      </c>
      <c r="G143" s="78">
        <f t="shared" ref="G143:G147" si="28">E143+I143-I144</f>
        <v>0</v>
      </c>
      <c r="H143" s="40" t="s">
        <v>46</v>
      </c>
      <c r="I143" s="40">
        <f t="shared" si="27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79"/>
      <c r="F144" s="44"/>
      <c r="G144" s="80"/>
      <c r="H144" s="46" t="s">
        <v>47</v>
      </c>
      <c r="I144" s="46">
        <f t="shared" si="27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68</v>
      </c>
      <c r="B145" s="34"/>
      <c r="C145" s="35"/>
      <c r="D145" s="36"/>
      <c r="E145" s="77">
        <v>0</v>
      </c>
      <c r="F145" s="38" t="s">
        <v>45</v>
      </c>
      <c r="G145" s="78">
        <f t="shared" si="28"/>
        <v>0</v>
      </c>
      <c r="H145" s="40" t="s">
        <v>46</v>
      </c>
      <c r="I145" s="40">
        <f t="shared" si="27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79"/>
      <c r="F146" s="44"/>
      <c r="G146" s="80"/>
      <c r="H146" s="46" t="s">
        <v>47</v>
      </c>
      <c r="I146" s="46">
        <f t="shared" si="27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69</v>
      </c>
      <c r="B147" s="34"/>
      <c r="C147" s="35"/>
      <c r="D147" s="36"/>
      <c r="E147" s="77">
        <v>0</v>
      </c>
      <c r="F147" s="38" t="s">
        <v>45</v>
      </c>
      <c r="G147" s="78">
        <f t="shared" si="28"/>
        <v>0</v>
      </c>
      <c r="H147" s="40" t="s">
        <v>46</v>
      </c>
      <c r="I147" s="40">
        <f t="shared" si="27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79"/>
      <c r="F148" s="44"/>
      <c r="G148" s="80"/>
      <c r="H148" s="46" t="s">
        <v>47</v>
      </c>
      <c r="I148" s="46">
        <f t="shared" si="27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70</v>
      </c>
      <c r="B149" s="34"/>
      <c r="C149" s="35"/>
      <c r="D149" s="36"/>
      <c r="E149" s="77">
        <v>0</v>
      </c>
      <c r="F149" s="38" t="s">
        <v>45</v>
      </c>
      <c r="G149" s="78">
        <f t="shared" ref="G149:G153" si="29">E149+I149-I150</f>
        <v>0</v>
      </c>
      <c r="H149" s="40" t="s">
        <v>46</v>
      </c>
      <c r="I149" s="40">
        <f t="shared" si="27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79"/>
      <c r="F150" s="44"/>
      <c r="G150" s="80"/>
      <c r="H150" s="46" t="s">
        <v>47</v>
      </c>
      <c r="I150" s="46">
        <f t="shared" si="27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71</v>
      </c>
      <c r="B151" s="34"/>
      <c r="C151" s="35"/>
      <c r="D151" s="36"/>
      <c r="E151" s="77">
        <v>0</v>
      </c>
      <c r="F151" s="38" t="s">
        <v>45</v>
      </c>
      <c r="G151" s="78">
        <f t="shared" si="29"/>
        <v>0</v>
      </c>
      <c r="H151" s="40" t="s">
        <v>46</v>
      </c>
      <c r="I151" s="40">
        <f t="shared" si="27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79"/>
      <c r="F152" s="44"/>
      <c r="G152" s="80"/>
      <c r="H152" s="46" t="s">
        <v>47</v>
      </c>
      <c r="I152" s="46">
        <f t="shared" si="27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72</v>
      </c>
      <c r="B153" s="34"/>
      <c r="C153" s="35"/>
      <c r="D153" s="36"/>
      <c r="E153" s="77">
        <v>0</v>
      </c>
      <c r="F153" s="38" t="s">
        <v>45</v>
      </c>
      <c r="G153" s="78">
        <f t="shared" si="29"/>
        <v>0</v>
      </c>
      <c r="H153" s="40" t="s">
        <v>46</v>
      </c>
      <c r="I153" s="40">
        <f t="shared" si="27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79"/>
      <c r="F154" s="44"/>
      <c r="G154" s="80"/>
      <c r="H154" s="46" t="s">
        <v>47</v>
      </c>
      <c r="I154" s="46">
        <f t="shared" si="27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5" customFormat="1" ht="18.95" customHeight="1" spans="1:41">
      <c r="A155" s="33">
        <v>73</v>
      </c>
      <c r="B155" s="34"/>
      <c r="C155" s="35"/>
      <c r="D155" s="36"/>
      <c r="E155" s="77">
        <v>0</v>
      </c>
      <c r="F155" s="38" t="s">
        <v>45</v>
      </c>
      <c r="G155" s="78">
        <f t="shared" ref="G155:G159" si="30">E155+I155-I156</f>
        <v>0</v>
      </c>
      <c r="H155" s="40" t="s">
        <v>46</v>
      </c>
      <c r="I155" s="40">
        <f t="shared" si="27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79"/>
      <c r="F156" s="44"/>
      <c r="G156" s="80"/>
      <c r="H156" s="46" t="s">
        <v>47</v>
      </c>
      <c r="I156" s="46">
        <f t="shared" si="27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5" customFormat="1" ht="18.95" customHeight="1" spans="1:41">
      <c r="A157" s="33">
        <v>74</v>
      </c>
      <c r="B157" s="34"/>
      <c r="C157" s="35"/>
      <c r="D157" s="36"/>
      <c r="E157" s="77">
        <v>0</v>
      </c>
      <c r="F157" s="38" t="s">
        <v>45</v>
      </c>
      <c r="G157" s="78">
        <f t="shared" si="30"/>
        <v>0</v>
      </c>
      <c r="H157" s="40" t="s">
        <v>46</v>
      </c>
      <c r="I157" s="40">
        <f t="shared" si="27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36"/>
      <c r="E158" s="79"/>
      <c r="F158" s="44"/>
      <c r="G158" s="80"/>
      <c r="H158" s="46" t="s">
        <v>47</v>
      </c>
      <c r="I158" s="46">
        <f t="shared" si="27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3" customFormat="1" ht="18.95" customHeight="1" spans="1:41">
      <c r="A159" s="33">
        <v>75</v>
      </c>
      <c r="B159" s="34"/>
      <c r="C159" s="35"/>
      <c r="D159" s="47"/>
      <c r="E159" s="77">
        <v>0</v>
      </c>
      <c r="F159" s="48" t="s">
        <v>45</v>
      </c>
      <c r="G159" s="78">
        <f t="shared" si="30"/>
        <v>0</v>
      </c>
      <c r="H159" s="40" t="s">
        <v>46</v>
      </c>
      <c r="I159" s="40">
        <f t="shared" si="27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7"/>
    </row>
    <row r="160" s="4" customFormat="1" ht="18.95" customHeight="1" spans="1:41">
      <c r="A160" s="41"/>
      <c r="B160" s="34"/>
      <c r="C160" s="42"/>
      <c r="D160" s="47"/>
      <c r="E160" s="79"/>
      <c r="F160" s="49"/>
      <c r="G160" s="80"/>
      <c r="H160" s="46" t="s">
        <v>47</v>
      </c>
      <c r="I160" s="46">
        <f t="shared" si="27"/>
        <v>0</v>
      </c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5"/>
    </row>
    <row r="161" s="3" customFormat="1" ht="18.95" customHeight="1" spans="1:41">
      <c r="A161" s="33">
        <v>76</v>
      </c>
      <c r="B161" s="34"/>
      <c r="C161" s="35"/>
      <c r="D161" s="36"/>
      <c r="E161" s="77"/>
      <c r="F161" s="38" t="s">
        <v>45</v>
      </c>
      <c r="G161" s="78">
        <f t="shared" ref="G161:G165" si="31">E161+I161-I162</f>
        <v>0</v>
      </c>
      <c r="H161" s="40" t="s">
        <v>46</v>
      </c>
      <c r="I161" s="40">
        <f t="shared" si="27"/>
        <v>0</v>
      </c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7"/>
    </row>
    <row r="162" s="4" customFormat="1" ht="18.95" customHeight="1" spans="1:41">
      <c r="A162" s="41"/>
      <c r="B162" s="34"/>
      <c r="C162" s="42"/>
      <c r="D162" s="36"/>
      <c r="E162" s="79"/>
      <c r="F162" s="44"/>
      <c r="G162" s="80"/>
      <c r="H162" s="46" t="s">
        <v>47</v>
      </c>
      <c r="I162" s="46">
        <f t="shared" si="27"/>
        <v>0</v>
      </c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5"/>
    </row>
    <row r="163" s="5" customFormat="1" ht="18.95" customHeight="1" spans="1:41">
      <c r="A163" s="33">
        <v>77</v>
      </c>
      <c r="B163" s="34"/>
      <c r="C163" s="35"/>
      <c r="D163" s="47"/>
      <c r="E163" s="77"/>
      <c r="F163" s="48" t="s">
        <v>45</v>
      </c>
      <c r="G163" s="78">
        <f t="shared" si="31"/>
        <v>0</v>
      </c>
      <c r="H163" s="40" t="s">
        <v>46</v>
      </c>
      <c r="I163" s="40">
        <f t="shared" si="27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47"/>
      <c r="E164" s="79"/>
      <c r="F164" s="49"/>
      <c r="G164" s="80"/>
      <c r="H164" s="46" t="s">
        <v>47</v>
      </c>
      <c r="I164" s="46">
        <f t="shared" si="27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78</v>
      </c>
      <c r="B165" s="34"/>
      <c r="C165" s="35"/>
      <c r="D165" s="47"/>
      <c r="E165" s="77"/>
      <c r="F165" s="48" t="s">
        <v>45</v>
      </c>
      <c r="G165" s="78">
        <f t="shared" si="31"/>
        <v>0</v>
      </c>
      <c r="H165" s="40" t="s">
        <v>46</v>
      </c>
      <c r="I165" s="40">
        <f t="shared" si="27"/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47"/>
      <c r="E166" s="79"/>
      <c r="F166" s="49"/>
      <c r="G166" s="80"/>
      <c r="H166" s="46" t="s">
        <v>47</v>
      </c>
      <c r="I166" s="46">
        <f t="shared" si="27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5" customFormat="1" ht="18.95" customHeight="1" spans="1:41">
      <c r="A167" s="33">
        <v>79</v>
      </c>
      <c r="B167" s="34"/>
      <c r="C167" s="35"/>
      <c r="D167" s="36"/>
      <c r="E167" s="77"/>
      <c r="F167" s="38" t="s">
        <v>45</v>
      </c>
      <c r="G167" s="78">
        <f t="shared" ref="G167:G171" si="32">E167+I167-I168</f>
        <v>0</v>
      </c>
      <c r="H167" s="40" t="s">
        <v>46</v>
      </c>
      <c r="I167" s="40">
        <f t="shared" si="27"/>
        <v>0</v>
      </c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7"/>
    </row>
    <row r="168" s="6" customFormat="1" ht="18.95" customHeight="1" spans="1:41">
      <c r="A168" s="41"/>
      <c r="B168" s="34"/>
      <c r="C168" s="42"/>
      <c r="D168" s="36"/>
      <c r="E168" s="79"/>
      <c r="F168" s="44"/>
      <c r="G168" s="80"/>
      <c r="H168" s="46" t="s">
        <v>47</v>
      </c>
      <c r="I168" s="46">
        <f t="shared" si="27"/>
        <v>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5"/>
    </row>
    <row r="169" s="3" customFormat="1" ht="18.95" customHeight="1" spans="1:41">
      <c r="A169" s="33">
        <v>80</v>
      </c>
      <c r="B169" s="34"/>
      <c r="C169" s="35"/>
      <c r="D169" s="47"/>
      <c r="E169" s="77"/>
      <c r="F169" s="48" t="s">
        <v>45</v>
      </c>
      <c r="G169" s="78">
        <f t="shared" si="32"/>
        <v>0</v>
      </c>
      <c r="H169" s="40" t="s">
        <v>46</v>
      </c>
      <c r="I169" s="40">
        <f t="shared" si="27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47"/>
      <c r="E170" s="79"/>
      <c r="F170" s="49"/>
      <c r="G170" s="80"/>
      <c r="H170" s="46" t="s">
        <v>47</v>
      </c>
      <c r="I170" s="46">
        <f t="shared" si="27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81</v>
      </c>
      <c r="B171" s="34"/>
      <c r="C171" s="35"/>
      <c r="D171" s="47"/>
      <c r="E171" s="77"/>
      <c r="F171" s="48" t="s">
        <v>45</v>
      </c>
      <c r="G171" s="78">
        <f t="shared" si="32"/>
        <v>0</v>
      </c>
      <c r="H171" s="40" t="s">
        <v>46</v>
      </c>
      <c r="I171" s="40">
        <f t="shared" si="27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47"/>
      <c r="E172" s="79"/>
      <c r="F172" s="49"/>
      <c r="G172" s="80"/>
      <c r="H172" s="46" t="s">
        <v>47</v>
      </c>
      <c r="I172" s="46">
        <f t="shared" si="27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82</v>
      </c>
      <c r="B173" s="34"/>
      <c r="C173" s="35"/>
      <c r="D173" s="50"/>
      <c r="E173" s="77"/>
      <c r="F173" s="48" t="s">
        <v>45</v>
      </c>
      <c r="G173" s="78">
        <f t="shared" ref="G173:G177" si="33">E173+I173-I174</f>
        <v>0</v>
      </c>
      <c r="H173" s="40" t="s">
        <v>46</v>
      </c>
      <c r="I173" s="40">
        <f t="shared" si="27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50"/>
      <c r="E174" s="79"/>
      <c r="F174" s="49"/>
      <c r="G174" s="80"/>
      <c r="H174" s="46" t="s">
        <v>47</v>
      </c>
      <c r="I174" s="46">
        <f t="shared" si="27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83</v>
      </c>
      <c r="B175" s="34"/>
      <c r="C175" s="51"/>
      <c r="D175" s="47"/>
      <c r="E175" s="77"/>
      <c r="F175" s="48" t="s">
        <v>45</v>
      </c>
      <c r="G175" s="78">
        <f t="shared" si="33"/>
        <v>0</v>
      </c>
      <c r="H175" s="40" t="s">
        <v>46</v>
      </c>
      <c r="I175" s="40">
        <f t="shared" si="27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52"/>
      <c r="D176" s="47"/>
      <c r="E176" s="79"/>
      <c r="F176" s="49"/>
      <c r="G176" s="80"/>
      <c r="H176" s="46" t="s">
        <v>47</v>
      </c>
      <c r="I176" s="46">
        <f t="shared" si="27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84</v>
      </c>
      <c r="B177" s="34"/>
      <c r="C177" s="35"/>
      <c r="D177" s="47"/>
      <c r="E177" s="77"/>
      <c r="F177" s="48" t="s">
        <v>45</v>
      </c>
      <c r="G177" s="78">
        <f t="shared" si="33"/>
        <v>0</v>
      </c>
      <c r="H177" s="40" t="s">
        <v>46</v>
      </c>
      <c r="I177" s="40">
        <f t="shared" si="27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79"/>
      <c r="F178" s="49"/>
      <c r="G178" s="80"/>
      <c r="H178" s="46" t="s">
        <v>47</v>
      </c>
      <c r="I178" s="46">
        <f t="shared" si="27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3" customFormat="1" ht="18.95" customHeight="1" spans="1:41">
      <c r="A179" s="33">
        <v>85</v>
      </c>
      <c r="B179" s="34"/>
      <c r="C179" s="35"/>
      <c r="D179" s="47"/>
      <c r="E179" s="77"/>
      <c r="F179" s="48" t="s">
        <v>45</v>
      </c>
      <c r="G179" s="78">
        <f t="shared" ref="G179:G183" si="34">E179+I179-I180</f>
        <v>0</v>
      </c>
      <c r="H179" s="40" t="s">
        <v>46</v>
      </c>
      <c r="I179" s="40">
        <f t="shared" si="27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7"/>
    </row>
    <row r="180" s="4" customFormat="1" ht="18.95" customHeight="1" spans="1:41">
      <c r="A180" s="41"/>
      <c r="B180" s="34"/>
      <c r="C180" s="42"/>
      <c r="D180" s="47"/>
      <c r="E180" s="79"/>
      <c r="F180" s="49"/>
      <c r="G180" s="80"/>
      <c r="H180" s="46" t="s">
        <v>47</v>
      </c>
      <c r="I180" s="46">
        <f t="shared" si="27"/>
        <v>0</v>
      </c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5"/>
    </row>
    <row r="181" s="3" customFormat="1" ht="18.95" customHeight="1" spans="1:41">
      <c r="A181" s="33">
        <v>86</v>
      </c>
      <c r="B181" s="34"/>
      <c r="C181" s="35"/>
      <c r="D181" s="47"/>
      <c r="E181" s="77">
        <v>0</v>
      </c>
      <c r="F181" s="48" t="s">
        <v>45</v>
      </c>
      <c r="G181" s="78">
        <f t="shared" si="34"/>
        <v>0</v>
      </c>
      <c r="H181" s="40" t="s">
        <v>46</v>
      </c>
      <c r="I181" s="40">
        <f t="shared" si="27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7"/>
    </row>
    <row r="182" s="4" customFormat="1" ht="18.95" customHeight="1" spans="1:41">
      <c r="A182" s="41"/>
      <c r="B182" s="34"/>
      <c r="C182" s="42"/>
      <c r="D182" s="47"/>
      <c r="E182" s="79"/>
      <c r="F182" s="49"/>
      <c r="G182" s="80"/>
      <c r="H182" s="46" t="s">
        <v>47</v>
      </c>
      <c r="I182" s="46">
        <f t="shared" si="27"/>
        <v>0</v>
      </c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5"/>
    </row>
    <row r="183" s="3" customFormat="1" ht="18.95" customHeight="1" spans="1:41">
      <c r="A183" s="33">
        <v>87</v>
      </c>
      <c r="B183" s="34"/>
      <c r="C183" s="35"/>
      <c r="D183" s="47"/>
      <c r="E183" s="77">
        <v>0</v>
      </c>
      <c r="F183" s="48" t="s">
        <v>45</v>
      </c>
      <c r="G183" s="78">
        <f t="shared" si="34"/>
        <v>0</v>
      </c>
      <c r="H183" s="40" t="s">
        <v>46</v>
      </c>
      <c r="I183" s="40">
        <f t="shared" si="27"/>
        <v>0</v>
      </c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7"/>
    </row>
    <row r="184" s="4" customFormat="1" ht="18.95" customHeight="1" spans="1:41">
      <c r="A184" s="41"/>
      <c r="B184" s="34"/>
      <c r="C184" s="42"/>
      <c r="D184" s="47"/>
      <c r="E184" s="79"/>
      <c r="F184" s="49"/>
      <c r="G184" s="80"/>
      <c r="H184" s="46" t="s">
        <v>47</v>
      </c>
      <c r="I184" s="46">
        <f t="shared" si="27"/>
        <v>0</v>
      </c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5"/>
    </row>
    <row r="185" s="5" customFormat="1" ht="18.95" customHeight="1" spans="1:41">
      <c r="A185" s="33">
        <v>88</v>
      </c>
      <c r="B185" s="34"/>
      <c r="C185" s="35"/>
      <c r="D185" s="36"/>
      <c r="E185" s="77">
        <v>0</v>
      </c>
      <c r="F185" s="38" t="s">
        <v>45</v>
      </c>
      <c r="G185" s="78">
        <f t="shared" ref="G185:G189" si="35">E185+I185-I186</f>
        <v>0</v>
      </c>
      <c r="H185" s="40" t="s">
        <v>46</v>
      </c>
      <c r="I185" s="40">
        <f t="shared" si="27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79"/>
      <c r="F186" s="44"/>
      <c r="G186" s="80"/>
      <c r="H186" s="46" t="s">
        <v>47</v>
      </c>
      <c r="I186" s="46">
        <f t="shared" si="27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89</v>
      </c>
      <c r="B187" s="34"/>
      <c r="C187" s="35"/>
      <c r="D187" s="36"/>
      <c r="E187" s="77">
        <v>0</v>
      </c>
      <c r="F187" s="38" t="s">
        <v>45</v>
      </c>
      <c r="G187" s="78">
        <f t="shared" si="35"/>
        <v>0</v>
      </c>
      <c r="H187" s="40" t="s">
        <v>46</v>
      </c>
      <c r="I187" s="40">
        <f t="shared" si="27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79"/>
      <c r="F188" s="44"/>
      <c r="G188" s="80"/>
      <c r="H188" s="46" t="s">
        <v>47</v>
      </c>
      <c r="I188" s="46">
        <f t="shared" si="27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90</v>
      </c>
      <c r="B189" s="34"/>
      <c r="C189" s="35"/>
      <c r="D189" s="36"/>
      <c r="E189" s="77">
        <v>0</v>
      </c>
      <c r="F189" s="38" t="s">
        <v>45</v>
      </c>
      <c r="G189" s="78">
        <f t="shared" si="35"/>
        <v>0</v>
      </c>
      <c r="H189" s="40" t="s">
        <v>46</v>
      </c>
      <c r="I189" s="40">
        <f t="shared" si="27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79"/>
      <c r="F190" s="44"/>
      <c r="G190" s="80"/>
      <c r="H190" s="46" t="s">
        <v>47</v>
      </c>
      <c r="I190" s="46">
        <f t="shared" si="27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91</v>
      </c>
      <c r="B191" s="34"/>
      <c r="C191" s="35"/>
      <c r="D191" s="36"/>
      <c r="E191" s="77">
        <v>0</v>
      </c>
      <c r="F191" s="38" t="s">
        <v>45</v>
      </c>
      <c r="G191" s="78">
        <f t="shared" ref="G191:G195" si="36">E191+I191-I192</f>
        <v>0</v>
      </c>
      <c r="H191" s="40" t="s">
        <v>46</v>
      </c>
      <c r="I191" s="40">
        <f t="shared" si="27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79"/>
      <c r="F192" s="44"/>
      <c r="G192" s="80"/>
      <c r="H192" s="46" t="s">
        <v>47</v>
      </c>
      <c r="I192" s="46">
        <f t="shared" si="27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5" customFormat="1" ht="18.95" customHeight="1" spans="1:41">
      <c r="A193" s="33">
        <v>92</v>
      </c>
      <c r="B193" s="34"/>
      <c r="C193" s="35"/>
      <c r="D193" s="36"/>
      <c r="E193" s="77">
        <v>0</v>
      </c>
      <c r="F193" s="38" t="s">
        <v>45</v>
      </c>
      <c r="G193" s="78">
        <f t="shared" si="36"/>
        <v>0</v>
      </c>
      <c r="H193" s="40" t="s">
        <v>46</v>
      </c>
      <c r="I193" s="40">
        <f t="shared" si="27"/>
        <v>0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7"/>
    </row>
    <row r="194" s="6" customFormat="1" ht="18.95" customHeight="1" spans="1:41">
      <c r="A194" s="41"/>
      <c r="B194" s="34"/>
      <c r="C194" s="42"/>
      <c r="D194" s="36"/>
      <c r="E194" s="79"/>
      <c r="F194" s="44"/>
      <c r="G194" s="80"/>
      <c r="H194" s="46" t="s">
        <v>47</v>
      </c>
      <c r="I194" s="46">
        <f t="shared" si="27"/>
        <v>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5"/>
    </row>
    <row r="195" s="5" customFormat="1" ht="18.95" customHeight="1" spans="1:41">
      <c r="A195" s="33">
        <v>93</v>
      </c>
      <c r="B195" s="34"/>
      <c r="C195" s="35"/>
      <c r="D195" s="36"/>
      <c r="E195" s="77">
        <v>0</v>
      </c>
      <c r="F195" s="38" t="s">
        <v>45</v>
      </c>
      <c r="G195" s="78">
        <f t="shared" si="36"/>
        <v>0</v>
      </c>
      <c r="H195" s="40" t="s">
        <v>46</v>
      </c>
      <c r="I195" s="40">
        <f t="shared" si="27"/>
        <v>0</v>
      </c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7"/>
    </row>
    <row r="196" s="6" customFormat="1" ht="18.95" customHeight="1" spans="1:41">
      <c r="A196" s="41"/>
      <c r="B196" s="34"/>
      <c r="C196" s="42"/>
      <c r="D196" s="36"/>
      <c r="E196" s="79"/>
      <c r="F196" s="44"/>
      <c r="G196" s="80"/>
      <c r="H196" s="46" t="s">
        <v>47</v>
      </c>
      <c r="I196" s="46">
        <f t="shared" si="27"/>
        <v>0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5"/>
    </row>
    <row r="197" s="3" customFormat="1" ht="18" customHeight="1" spans="1:41">
      <c r="A197" s="33">
        <v>94</v>
      </c>
      <c r="B197" s="34"/>
      <c r="C197" s="35"/>
      <c r="D197" s="47"/>
      <c r="E197" s="77">
        <v>0</v>
      </c>
      <c r="F197" s="48" t="s">
        <v>45</v>
      </c>
      <c r="G197" s="78">
        <f t="shared" ref="G197:G201" si="37">E197+I197-I198</f>
        <v>0</v>
      </c>
      <c r="H197" s="40" t="s">
        <v>46</v>
      </c>
      <c r="I197" s="40">
        <f t="shared" si="27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5" customHeight="1" spans="1:41">
      <c r="A198" s="41"/>
      <c r="B198" s="34"/>
      <c r="C198" s="42"/>
      <c r="D198" s="47"/>
      <c r="E198" s="79"/>
      <c r="F198" s="49"/>
      <c r="G198" s="80"/>
      <c r="H198" s="46" t="s">
        <v>47</v>
      </c>
      <c r="I198" s="46">
        <f t="shared" si="27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3" customFormat="1" ht="18.95" customHeight="1" spans="1:41">
      <c r="A199" s="33">
        <v>95</v>
      </c>
      <c r="B199" s="34"/>
      <c r="C199" s="35"/>
      <c r="D199" s="47"/>
      <c r="E199" s="77">
        <v>0</v>
      </c>
      <c r="F199" s="48" t="s">
        <v>45</v>
      </c>
      <c r="G199" s="78">
        <f t="shared" si="37"/>
        <v>0</v>
      </c>
      <c r="H199" s="40" t="s">
        <v>46</v>
      </c>
      <c r="I199" s="40">
        <f t="shared" si="27"/>
        <v>0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7"/>
    </row>
    <row r="200" s="4" customFormat="1" ht="18.95" customHeight="1" spans="1:41">
      <c r="A200" s="41"/>
      <c r="B200" s="34"/>
      <c r="C200" s="42"/>
      <c r="D200" s="47"/>
      <c r="E200" s="79"/>
      <c r="F200" s="49"/>
      <c r="G200" s="80"/>
      <c r="H200" s="46" t="s">
        <v>47</v>
      </c>
      <c r="I200" s="46">
        <f t="shared" si="27"/>
        <v>0</v>
      </c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5"/>
    </row>
    <row r="201" s="3" customFormat="1" ht="18.95" customHeight="1" spans="1:41">
      <c r="A201" s="33">
        <v>96</v>
      </c>
      <c r="B201" s="34"/>
      <c r="C201" s="35"/>
      <c r="D201" s="47"/>
      <c r="E201" s="77">
        <v>0</v>
      </c>
      <c r="F201" s="48" t="s">
        <v>45</v>
      </c>
      <c r="G201" s="78">
        <f t="shared" si="37"/>
        <v>0</v>
      </c>
      <c r="H201" s="40" t="s">
        <v>46</v>
      </c>
      <c r="I201" s="40">
        <f t="shared" si="27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7"/>
    </row>
    <row r="202" s="4" customFormat="1" ht="18.95" customHeight="1" spans="1:41">
      <c r="A202" s="41"/>
      <c r="B202" s="34"/>
      <c r="C202" s="42"/>
      <c r="D202" s="47"/>
      <c r="E202" s="79"/>
      <c r="F202" s="49"/>
      <c r="G202" s="80"/>
      <c r="H202" s="46" t="s">
        <v>47</v>
      </c>
      <c r="I202" s="46">
        <f t="shared" si="27"/>
        <v>0</v>
      </c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5"/>
    </row>
    <row r="203" s="5" customFormat="1" ht="18.95" customHeight="1" spans="1:41">
      <c r="A203" s="33">
        <v>97</v>
      </c>
      <c r="B203" s="34"/>
      <c r="C203" s="35"/>
      <c r="D203" s="36"/>
      <c r="E203" s="77">
        <v>0</v>
      </c>
      <c r="F203" s="38" t="s">
        <v>45</v>
      </c>
      <c r="G203" s="78">
        <f t="shared" ref="G203:G207" si="38">E203+I203-I204</f>
        <v>0</v>
      </c>
      <c r="H203" s="40" t="s">
        <v>46</v>
      </c>
      <c r="I203" s="40">
        <f t="shared" ref="I203:I266" si="39">SUM(J203:AO203)</f>
        <v>0</v>
      </c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7"/>
    </row>
    <row r="204" s="6" customFormat="1" ht="18.95" customHeight="1" spans="1:41">
      <c r="A204" s="41"/>
      <c r="B204" s="34"/>
      <c r="C204" s="42"/>
      <c r="D204" s="36"/>
      <c r="E204" s="79"/>
      <c r="F204" s="44"/>
      <c r="G204" s="80"/>
      <c r="H204" s="46" t="s">
        <v>47</v>
      </c>
      <c r="I204" s="46">
        <f t="shared" si="39"/>
        <v>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5"/>
    </row>
    <row r="205" s="5" customFormat="1" ht="18.95" customHeight="1" spans="1:41">
      <c r="A205" s="33">
        <v>98</v>
      </c>
      <c r="B205" s="34"/>
      <c r="C205" s="35"/>
      <c r="D205" s="36"/>
      <c r="E205" s="77">
        <v>0</v>
      </c>
      <c r="F205" s="38" t="s">
        <v>45</v>
      </c>
      <c r="G205" s="78">
        <f t="shared" si="38"/>
        <v>0</v>
      </c>
      <c r="H205" s="40" t="s">
        <v>46</v>
      </c>
      <c r="I205" s="40">
        <f t="shared" si="39"/>
        <v>0</v>
      </c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7"/>
    </row>
    <row r="206" s="6" customFormat="1" ht="18.95" customHeight="1" spans="1:41">
      <c r="A206" s="41"/>
      <c r="B206" s="34"/>
      <c r="C206" s="42"/>
      <c r="D206" s="36"/>
      <c r="E206" s="79"/>
      <c r="F206" s="44"/>
      <c r="G206" s="80"/>
      <c r="H206" s="46" t="s">
        <v>47</v>
      </c>
      <c r="I206" s="46">
        <f t="shared" si="39"/>
        <v>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5"/>
    </row>
    <row r="207" s="3" customFormat="1" ht="18" customHeight="1" spans="1:41">
      <c r="A207" s="33">
        <v>99</v>
      </c>
      <c r="B207" s="34"/>
      <c r="C207" s="35"/>
      <c r="D207" s="47"/>
      <c r="E207" s="77">
        <v>0</v>
      </c>
      <c r="F207" s="48" t="s">
        <v>45</v>
      </c>
      <c r="G207" s="78">
        <f t="shared" si="38"/>
        <v>0</v>
      </c>
      <c r="H207" s="40" t="s">
        <v>46</v>
      </c>
      <c r="I207" s="40">
        <f t="shared" si="39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5" customHeight="1" spans="1:41">
      <c r="A208" s="41"/>
      <c r="B208" s="34"/>
      <c r="C208" s="42"/>
      <c r="D208" s="47"/>
      <c r="E208" s="79"/>
      <c r="F208" s="49"/>
      <c r="G208" s="80"/>
      <c r="H208" s="46" t="s">
        <v>47</v>
      </c>
      <c r="I208" s="46">
        <f t="shared" si="39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100</v>
      </c>
      <c r="B209" s="34"/>
      <c r="C209" s="35"/>
      <c r="D209" s="47"/>
      <c r="E209" s="77">
        <v>0</v>
      </c>
      <c r="F209" s="48" t="s">
        <v>45</v>
      </c>
      <c r="G209" s="78">
        <f t="shared" ref="G209:G213" si="40">E209+I209-I210</f>
        <v>0</v>
      </c>
      <c r="H209" s="40" t="s">
        <v>46</v>
      </c>
      <c r="I209" s="40">
        <f t="shared" si="39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79"/>
      <c r="F210" s="49"/>
      <c r="G210" s="80"/>
      <c r="H210" s="46" t="s">
        <v>47</v>
      </c>
      <c r="I210" s="46">
        <f t="shared" si="39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101</v>
      </c>
      <c r="B211" s="34"/>
      <c r="C211" s="35"/>
      <c r="D211" s="47"/>
      <c r="E211" s="77">
        <v>0</v>
      </c>
      <c r="F211" s="48" t="s">
        <v>45</v>
      </c>
      <c r="G211" s="78">
        <f t="shared" si="40"/>
        <v>0</v>
      </c>
      <c r="H211" s="40" t="s">
        <v>46</v>
      </c>
      <c r="I211" s="40">
        <f t="shared" si="39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79"/>
      <c r="F212" s="49"/>
      <c r="G212" s="80"/>
      <c r="H212" s="46" t="s">
        <v>47</v>
      </c>
      <c r="I212" s="46">
        <f t="shared" si="39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102</v>
      </c>
      <c r="B213" s="34"/>
      <c r="C213" s="35"/>
      <c r="D213" s="47"/>
      <c r="E213" s="77">
        <v>0</v>
      </c>
      <c r="F213" s="48" t="s">
        <v>45</v>
      </c>
      <c r="G213" s="78">
        <f t="shared" si="40"/>
        <v>0</v>
      </c>
      <c r="H213" s="40" t="s">
        <v>46</v>
      </c>
      <c r="I213" s="40">
        <f t="shared" si="39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79"/>
      <c r="F214" s="49"/>
      <c r="G214" s="80"/>
      <c r="H214" s="46" t="s">
        <v>47</v>
      </c>
      <c r="I214" s="46">
        <f t="shared" si="39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3" customFormat="1" ht="18.95" customHeight="1" spans="1:41">
      <c r="A215" s="33">
        <v>103</v>
      </c>
      <c r="B215" s="34"/>
      <c r="C215" s="35"/>
      <c r="D215" s="47"/>
      <c r="E215" s="77">
        <v>0</v>
      </c>
      <c r="F215" s="48" t="s">
        <v>45</v>
      </c>
      <c r="G215" s="78">
        <f t="shared" ref="G215:G219" si="41">E215+I215-I216</f>
        <v>0</v>
      </c>
      <c r="H215" s="40" t="s">
        <v>46</v>
      </c>
      <c r="I215" s="40">
        <f t="shared" si="39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7"/>
    </row>
    <row r="216" s="4" customFormat="1" ht="18.95" customHeight="1" spans="1:41">
      <c r="A216" s="41"/>
      <c r="B216" s="34"/>
      <c r="C216" s="42"/>
      <c r="D216" s="47"/>
      <c r="E216" s="79"/>
      <c r="F216" s="49"/>
      <c r="G216" s="80"/>
      <c r="H216" s="46" t="s">
        <v>47</v>
      </c>
      <c r="I216" s="46">
        <f t="shared" si="39"/>
        <v>0</v>
      </c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5"/>
    </row>
    <row r="217" s="3" customFormat="1" ht="18.95" customHeight="1" spans="1:41">
      <c r="A217" s="33">
        <v>104</v>
      </c>
      <c r="B217" s="34"/>
      <c r="C217" s="35"/>
      <c r="D217" s="47"/>
      <c r="E217" s="77">
        <v>0</v>
      </c>
      <c r="F217" s="48" t="s">
        <v>45</v>
      </c>
      <c r="G217" s="78">
        <f t="shared" si="41"/>
        <v>0</v>
      </c>
      <c r="H217" s="40" t="s">
        <v>46</v>
      </c>
      <c r="I217" s="40">
        <f t="shared" si="39"/>
        <v>0</v>
      </c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7"/>
    </row>
    <row r="218" s="4" customFormat="1" ht="18.95" customHeight="1" spans="1:41">
      <c r="A218" s="41"/>
      <c r="B218" s="34"/>
      <c r="C218" s="42"/>
      <c r="D218" s="47"/>
      <c r="E218" s="79"/>
      <c r="F218" s="49"/>
      <c r="G218" s="80"/>
      <c r="H218" s="46" t="s">
        <v>47</v>
      </c>
      <c r="I218" s="46">
        <f t="shared" si="39"/>
        <v>0</v>
      </c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5"/>
    </row>
    <row r="219" s="5" customFormat="1" ht="18.95" customHeight="1" spans="1:41">
      <c r="A219" s="33">
        <v>105</v>
      </c>
      <c r="B219" s="34"/>
      <c r="C219" s="35"/>
      <c r="D219" s="36"/>
      <c r="E219" s="77">
        <v>0</v>
      </c>
      <c r="F219" s="38" t="s">
        <v>45</v>
      </c>
      <c r="G219" s="78">
        <f t="shared" si="41"/>
        <v>0</v>
      </c>
      <c r="H219" s="40" t="s">
        <v>46</v>
      </c>
      <c r="I219" s="40">
        <f t="shared" si="39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79"/>
      <c r="F220" s="44"/>
      <c r="G220" s="80"/>
      <c r="H220" s="46" t="s">
        <v>47</v>
      </c>
      <c r="I220" s="46">
        <f t="shared" si="39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106</v>
      </c>
      <c r="B221" s="34"/>
      <c r="C221" s="35"/>
      <c r="D221" s="36"/>
      <c r="E221" s="77">
        <v>0</v>
      </c>
      <c r="F221" s="38" t="s">
        <v>45</v>
      </c>
      <c r="G221" s="78">
        <f t="shared" ref="G221:G225" si="42">E221+I221-I222</f>
        <v>0</v>
      </c>
      <c r="H221" s="40" t="s">
        <v>46</v>
      </c>
      <c r="I221" s="40">
        <f t="shared" si="39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79"/>
      <c r="F222" s="44"/>
      <c r="G222" s="80"/>
      <c r="H222" s="46" t="s">
        <v>47</v>
      </c>
      <c r="I222" s="46">
        <f t="shared" si="39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5" customFormat="1" ht="18.95" customHeight="1" spans="1:41">
      <c r="A223" s="33">
        <v>107</v>
      </c>
      <c r="B223" s="34"/>
      <c r="C223" s="35"/>
      <c r="D223" s="36"/>
      <c r="E223" s="77">
        <v>0</v>
      </c>
      <c r="F223" s="38" t="s">
        <v>45</v>
      </c>
      <c r="G223" s="78">
        <f t="shared" si="42"/>
        <v>0</v>
      </c>
      <c r="H223" s="40" t="s">
        <v>46</v>
      </c>
      <c r="I223" s="40">
        <f t="shared" si="39"/>
        <v>0</v>
      </c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7"/>
    </row>
    <row r="224" s="6" customFormat="1" ht="18.95" customHeight="1" spans="1:41">
      <c r="A224" s="41"/>
      <c r="B224" s="34"/>
      <c r="C224" s="42"/>
      <c r="D224" s="36"/>
      <c r="E224" s="79"/>
      <c r="F224" s="44"/>
      <c r="G224" s="80"/>
      <c r="H224" s="46" t="s">
        <v>47</v>
      </c>
      <c r="I224" s="46">
        <f t="shared" si="39"/>
        <v>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5"/>
    </row>
    <row r="225" s="5" customFormat="1" ht="18.95" customHeight="1" spans="1:41">
      <c r="A225" s="33">
        <v>108</v>
      </c>
      <c r="B225" s="34"/>
      <c r="C225" s="35"/>
      <c r="D225" s="36"/>
      <c r="E225" s="77">
        <v>0</v>
      </c>
      <c r="F225" s="38" t="s">
        <v>45</v>
      </c>
      <c r="G225" s="78">
        <f t="shared" si="42"/>
        <v>0</v>
      </c>
      <c r="H225" s="40" t="s">
        <v>46</v>
      </c>
      <c r="I225" s="40">
        <f t="shared" si="39"/>
        <v>0</v>
      </c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7"/>
    </row>
    <row r="226" s="6" customFormat="1" ht="18.95" customHeight="1" spans="1:41">
      <c r="A226" s="41"/>
      <c r="B226" s="34"/>
      <c r="C226" s="42"/>
      <c r="D226" s="36"/>
      <c r="E226" s="79"/>
      <c r="F226" s="44"/>
      <c r="G226" s="80"/>
      <c r="H226" s="46" t="s">
        <v>47</v>
      </c>
      <c r="I226" s="46">
        <f t="shared" si="39"/>
        <v>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5"/>
    </row>
    <row r="227" s="5" customFormat="1" ht="18.95" customHeight="1" spans="1:41">
      <c r="A227" s="33">
        <v>109</v>
      </c>
      <c r="B227" s="34"/>
      <c r="C227" s="35"/>
      <c r="D227" s="36"/>
      <c r="E227" s="77">
        <v>0</v>
      </c>
      <c r="F227" s="38" t="s">
        <v>45</v>
      </c>
      <c r="G227" s="78">
        <f t="shared" ref="G227:G231" si="43">E227+I227-I228</f>
        <v>0</v>
      </c>
      <c r="H227" s="40" t="s">
        <v>46</v>
      </c>
      <c r="I227" s="40">
        <f t="shared" si="39"/>
        <v>0</v>
      </c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7"/>
    </row>
    <row r="228" s="6" customFormat="1" ht="18.95" customHeight="1" spans="1:41">
      <c r="A228" s="41"/>
      <c r="B228" s="34"/>
      <c r="C228" s="42"/>
      <c r="D228" s="36"/>
      <c r="E228" s="79"/>
      <c r="F228" s="44"/>
      <c r="G228" s="80"/>
      <c r="H228" s="46" t="s">
        <v>47</v>
      </c>
      <c r="I228" s="46">
        <f t="shared" si="39"/>
        <v>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5"/>
    </row>
    <row r="229" s="3" customFormat="1" ht="18.95" customHeight="1" spans="1:41">
      <c r="A229" s="33">
        <v>110</v>
      </c>
      <c r="B229" s="34"/>
      <c r="C229" s="35"/>
      <c r="D229" s="47"/>
      <c r="E229" s="77">
        <v>0</v>
      </c>
      <c r="F229" s="48" t="s">
        <v>45</v>
      </c>
      <c r="G229" s="78">
        <f t="shared" si="43"/>
        <v>0</v>
      </c>
      <c r="H229" s="40" t="s">
        <v>46</v>
      </c>
      <c r="I229" s="40">
        <f t="shared" si="39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79"/>
      <c r="F230" s="49"/>
      <c r="G230" s="80"/>
      <c r="H230" s="46" t="s">
        <v>47</v>
      </c>
      <c r="I230" s="46">
        <f t="shared" si="39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3" customFormat="1" ht="18.95" customHeight="1" spans="1:41">
      <c r="A231" s="33">
        <v>111</v>
      </c>
      <c r="B231" s="34"/>
      <c r="C231" s="35"/>
      <c r="D231" s="47"/>
      <c r="E231" s="77">
        <v>0</v>
      </c>
      <c r="F231" s="48" t="s">
        <v>45</v>
      </c>
      <c r="G231" s="78">
        <f t="shared" si="43"/>
        <v>0</v>
      </c>
      <c r="H231" s="40" t="s">
        <v>46</v>
      </c>
      <c r="I231" s="40">
        <f t="shared" si="39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7"/>
    </row>
    <row r="232" s="4" customFormat="1" ht="18.95" customHeight="1" spans="1:41">
      <c r="A232" s="41"/>
      <c r="B232" s="34"/>
      <c r="C232" s="42"/>
      <c r="D232" s="47"/>
      <c r="E232" s="79"/>
      <c r="F232" s="49"/>
      <c r="G232" s="80"/>
      <c r="H232" s="46" t="s">
        <v>47</v>
      </c>
      <c r="I232" s="46">
        <f t="shared" si="39"/>
        <v>0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5"/>
    </row>
    <row r="233" s="3" customFormat="1" ht="18.95" customHeight="1" spans="1:41">
      <c r="A233" s="33">
        <v>112</v>
      </c>
      <c r="B233" s="34"/>
      <c r="C233" s="35"/>
      <c r="D233" s="47"/>
      <c r="E233" s="77">
        <v>0</v>
      </c>
      <c r="F233" s="48" t="s">
        <v>45</v>
      </c>
      <c r="G233" s="78">
        <f t="shared" ref="G233:G237" si="44">E233+I233-I234</f>
        <v>0</v>
      </c>
      <c r="H233" s="40" t="s">
        <v>46</v>
      </c>
      <c r="I233" s="40">
        <f t="shared" si="39"/>
        <v>0</v>
      </c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7"/>
    </row>
    <row r="234" s="4" customFormat="1" ht="18.95" customHeight="1" spans="1:41">
      <c r="A234" s="41"/>
      <c r="B234" s="34"/>
      <c r="C234" s="42"/>
      <c r="D234" s="47"/>
      <c r="E234" s="79"/>
      <c r="F234" s="49"/>
      <c r="G234" s="80"/>
      <c r="H234" s="46" t="s">
        <v>47</v>
      </c>
      <c r="I234" s="46">
        <f t="shared" si="39"/>
        <v>0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5"/>
    </row>
    <row r="235" s="5" customFormat="1" ht="18.95" customHeight="1" spans="1:41">
      <c r="A235" s="33">
        <v>113</v>
      </c>
      <c r="B235" s="34"/>
      <c r="C235" s="35"/>
      <c r="D235" s="36"/>
      <c r="E235" s="77">
        <v>0</v>
      </c>
      <c r="F235" s="38" t="s">
        <v>45</v>
      </c>
      <c r="G235" s="78">
        <f t="shared" si="44"/>
        <v>0</v>
      </c>
      <c r="H235" s="40" t="s">
        <v>46</v>
      </c>
      <c r="I235" s="40">
        <f t="shared" si="39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79"/>
      <c r="F236" s="44"/>
      <c r="G236" s="80"/>
      <c r="H236" s="46" t="s">
        <v>47</v>
      </c>
      <c r="I236" s="46">
        <f t="shared" si="39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114</v>
      </c>
      <c r="B237" s="34"/>
      <c r="C237" s="35"/>
      <c r="D237" s="36"/>
      <c r="E237" s="77">
        <v>0</v>
      </c>
      <c r="F237" s="38" t="s">
        <v>45</v>
      </c>
      <c r="G237" s="78">
        <f t="shared" si="44"/>
        <v>0</v>
      </c>
      <c r="H237" s="40" t="s">
        <v>46</v>
      </c>
      <c r="I237" s="40">
        <f t="shared" si="39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79"/>
      <c r="F238" s="44"/>
      <c r="G238" s="80"/>
      <c r="H238" s="46" t="s">
        <v>47</v>
      </c>
      <c r="I238" s="46">
        <f t="shared" si="39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115</v>
      </c>
      <c r="B239" s="34"/>
      <c r="C239" s="35"/>
      <c r="D239" s="36"/>
      <c r="E239" s="77">
        <v>0</v>
      </c>
      <c r="F239" s="38" t="s">
        <v>45</v>
      </c>
      <c r="G239" s="78">
        <f t="shared" ref="G239:G243" si="45">E239+I239-I240</f>
        <v>0</v>
      </c>
      <c r="H239" s="40" t="s">
        <v>46</v>
      </c>
      <c r="I239" s="40">
        <f t="shared" si="39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79"/>
      <c r="F240" s="44"/>
      <c r="G240" s="80"/>
      <c r="H240" s="46" t="s">
        <v>47</v>
      </c>
      <c r="I240" s="46">
        <f t="shared" si="39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5" customFormat="1" ht="18.95" customHeight="1" spans="1:41">
      <c r="A241" s="33">
        <v>116</v>
      </c>
      <c r="B241" s="34"/>
      <c r="C241" s="35"/>
      <c r="D241" s="36"/>
      <c r="E241" s="77">
        <v>0</v>
      </c>
      <c r="F241" s="38" t="s">
        <v>45</v>
      </c>
      <c r="G241" s="78">
        <f t="shared" si="45"/>
        <v>0</v>
      </c>
      <c r="H241" s="40" t="s">
        <v>46</v>
      </c>
      <c r="I241" s="40">
        <f t="shared" si="39"/>
        <v>0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7"/>
    </row>
    <row r="242" s="6" customFormat="1" ht="18.95" customHeight="1" spans="1:41">
      <c r="A242" s="41"/>
      <c r="B242" s="34"/>
      <c r="C242" s="42"/>
      <c r="D242" s="36"/>
      <c r="E242" s="79"/>
      <c r="F242" s="44"/>
      <c r="G242" s="80"/>
      <c r="H242" s="46" t="s">
        <v>47</v>
      </c>
      <c r="I242" s="46">
        <f t="shared" si="39"/>
        <v>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5"/>
    </row>
    <row r="243" s="5" customFormat="1" ht="18.95" customHeight="1" spans="1:41">
      <c r="A243" s="33">
        <v>117</v>
      </c>
      <c r="B243" s="34"/>
      <c r="C243" s="35"/>
      <c r="D243" s="36"/>
      <c r="E243" s="77">
        <v>0</v>
      </c>
      <c r="F243" s="38" t="s">
        <v>45</v>
      </c>
      <c r="G243" s="78">
        <f t="shared" si="45"/>
        <v>0</v>
      </c>
      <c r="H243" s="40" t="s">
        <v>46</v>
      </c>
      <c r="I243" s="40">
        <f t="shared" si="39"/>
        <v>0</v>
      </c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7"/>
    </row>
    <row r="244" s="6" customFormat="1" ht="18.95" customHeight="1" spans="1:41">
      <c r="A244" s="41"/>
      <c r="B244" s="34"/>
      <c r="C244" s="42"/>
      <c r="D244" s="36"/>
      <c r="E244" s="79"/>
      <c r="F244" s="44"/>
      <c r="G244" s="80"/>
      <c r="H244" s="46" t="s">
        <v>47</v>
      </c>
      <c r="I244" s="46">
        <f t="shared" si="39"/>
        <v>0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5"/>
    </row>
    <row r="245" s="3" customFormat="1" ht="18.95" customHeight="1" spans="1:41">
      <c r="A245" s="33">
        <v>118</v>
      </c>
      <c r="B245" s="34"/>
      <c r="C245" s="35"/>
      <c r="D245" s="47"/>
      <c r="E245" s="77">
        <v>0</v>
      </c>
      <c r="F245" s="48" t="s">
        <v>45</v>
      </c>
      <c r="G245" s="78">
        <f t="shared" ref="G245:G249" si="46">E245+I245-I246</f>
        <v>0</v>
      </c>
      <c r="H245" s="40" t="s">
        <v>46</v>
      </c>
      <c r="I245" s="40">
        <f t="shared" si="39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79"/>
      <c r="F246" s="49"/>
      <c r="G246" s="80"/>
      <c r="H246" s="46" t="s">
        <v>47</v>
      </c>
      <c r="I246" s="46">
        <f t="shared" si="39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3" customFormat="1" ht="18.95" customHeight="1" spans="1:41">
      <c r="A247" s="33">
        <v>119</v>
      </c>
      <c r="B247" s="34"/>
      <c r="C247" s="35"/>
      <c r="D247" s="47"/>
      <c r="E247" s="77"/>
      <c r="F247" s="48" t="s">
        <v>45</v>
      </c>
      <c r="G247" s="78">
        <f t="shared" si="46"/>
        <v>0</v>
      </c>
      <c r="H247" s="40" t="s">
        <v>46</v>
      </c>
      <c r="I247" s="40">
        <f t="shared" si="39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7"/>
    </row>
    <row r="248" s="4" customFormat="1" ht="18.95" customHeight="1" spans="1:41">
      <c r="A248" s="41"/>
      <c r="B248" s="34"/>
      <c r="C248" s="42"/>
      <c r="D248" s="47"/>
      <c r="E248" s="79"/>
      <c r="F248" s="49"/>
      <c r="G248" s="80"/>
      <c r="H248" s="46" t="s">
        <v>47</v>
      </c>
      <c r="I248" s="46">
        <f t="shared" si="39"/>
        <v>0</v>
      </c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5"/>
    </row>
    <row r="249" s="3" customFormat="1" ht="18.95" customHeight="1" spans="1:41">
      <c r="A249" s="33">
        <v>120</v>
      </c>
      <c r="B249" s="34"/>
      <c r="C249" s="35"/>
      <c r="D249" s="47"/>
      <c r="E249" s="77">
        <v>0</v>
      </c>
      <c r="F249" s="48" t="s">
        <v>45</v>
      </c>
      <c r="G249" s="78">
        <f t="shared" si="46"/>
        <v>0</v>
      </c>
      <c r="H249" s="40" t="s">
        <v>46</v>
      </c>
      <c r="I249" s="40">
        <f t="shared" si="39"/>
        <v>0</v>
      </c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7"/>
    </row>
    <row r="250" s="4" customFormat="1" ht="18.95" customHeight="1" spans="1:41">
      <c r="A250" s="41"/>
      <c r="B250" s="34"/>
      <c r="C250" s="42"/>
      <c r="D250" s="47"/>
      <c r="E250" s="79"/>
      <c r="F250" s="49"/>
      <c r="G250" s="80"/>
      <c r="H250" s="46" t="s">
        <v>47</v>
      </c>
      <c r="I250" s="46">
        <f t="shared" si="39"/>
        <v>0</v>
      </c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5"/>
    </row>
    <row r="251" s="5" customFormat="1" ht="18.95" customHeight="1" spans="1:41">
      <c r="A251" s="33">
        <v>121</v>
      </c>
      <c r="B251" s="34"/>
      <c r="C251" s="35"/>
      <c r="D251" s="36"/>
      <c r="E251" s="77">
        <v>0</v>
      </c>
      <c r="F251" s="38" t="s">
        <v>45</v>
      </c>
      <c r="G251" s="78">
        <f t="shared" ref="G251:G255" si="47">E251+I251-I252</f>
        <v>0</v>
      </c>
      <c r="H251" s="40" t="s">
        <v>46</v>
      </c>
      <c r="I251" s="40">
        <f t="shared" si="39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79"/>
      <c r="F252" s="44"/>
      <c r="G252" s="80"/>
      <c r="H252" s="46" t="s">
        <v>47</v>
      </c>
      <c r="I252" s="46">
        <f t="shared" si="39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122</v>
      </c>
      <c r="B253" s="34"/>
      <c r="C253" s="35"/>
      <c r="D253" s="36"/>
      <c r="E253" s="77">
        <v>0</v>
      </c>
      <c r="F253" s="38" t="s">
        <v>45</v>
      </c>
      <c r="G253" s="78">
        <f t="shared" si="47"/>
        <v>0</v>
      </c>
      <c r="H253" s="40" t="s">
        <v>46</v>
      </c>
      <c r="I253" s="40">
        <f t="shared" si="39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79"/>
      <c r="F254" s="44"/>
      <c r="G254" s="80"/>
      <c r="H254" s="46" t="s">
        <v>47</v>
      </c>
      <c r="I254" s="46">
        <f t="shared" si="39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123</v>
      </c>
      <c r="B255" s="34"/>
      <c r="C255" s="35"/>
      <c r="D255" s="36"/>
      <c r="E255" s="77">
        <v>0</v>
      </c>
      <c r="F255" s="38" t="s">
        <v>45</v>
      </c>
      <c r="G255" s="78">
        <f t="shared" si="47"/>
        <v>0</v>
      </c>
      <c r="H255" s="40" t="s">
        <v>46</v>
      </c>
      <c r="I255" s="40">
        <f t="shared" si="39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79"/>
      <c r="F256" s="44"/>
      <c r="G256" s="80"/>
      <c r="H256" s="46" t="s">
        <v>47</v>
      </c>
      <c r="I256" s="46">
        <f t="shared" si="39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124</v>
      </c>
      <c r="B257" s="34"/>
      <c r="C257" s="35"/>
      <c r="D257" s="36"/>
      <c r="E257" s="77">
        <v>0</v>
      </c>
      <c r="F257" s="38" t="s">
        <v>45</v>
      </c>
      <c r="G257" s="78">
        <f t="shared" ref="G257:G261" si="48">E257+I257-I258</f>
        <v>0</v>
      </c>
      <c r="H257" s="40" t="s">
        <v>46</v>
      </c>
      <c r="I257" s="40">
        <f t="shared" si="39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79"/>
      <c r="F258" s="44"/>
      <c r="G258" s="80"/>
      <c r="H258" s="46" t="s">
        <v>47</v>
      </c>
      <c r="I258" s="46">
        <f t="shared" si="39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125</v>
      </c>
      <c r="B259" s="34"/>
      <c r="C259" s="35"/>
      <c r="D259" s="36"/>
      <c r="E259" s="77">
        <v>0</v>
      </c>
      <c r="F259" s="38" t="s">
        <v>45</v>
      </c>
      <c r="G259" s="78">
        <f t="shared" si="48"/>
        <v>0</v>
      </c>
      <c r="H259" s="40" t="s">
        <v>46</v>
      </c>
      <c r="I259" s="40">
        <f t="shared" si="39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79"/>
      <c r="F260" s="44"/>
      <c r="G260" s="80"/>
      <c r="H260" s="46" t="s">
        <v>47</v>
      </c>
      <c r="I260" s="46">
        <f t="shared" si="39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5" customFormat="1" ht="18.95" customHeight="1" spans="1:41">
      <c r="A261" s="33">
        <v>126</v>
      </c>
      <c r="B261" s="34"/>
      <c r="C261" s="35"/>
      <c r="D261" s="36"/>
      <c r="E261" s="77">
        <v>0</v>
      </c>
      <c r="F261" s="38" t="s">
        <v>45</v>
      </c>
      <c r="G261" s="78">
        <f t="shared" si="48"/>
        <v>0</v>
      </c>
      <c r="H261" s="40" t="s">
        <v>46</v>
      </c>
      <c r="I261" s="40">
        <f t="shared" si="39"/>
        <v>0</v>
      </c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7"/>
    </row>
    <row r="262" s="6" customFormat="1" ht="18.95" customHeight="1" spans="1:41">
      <c r="A262" s="41"/>
      <c r="B262" s="34"/>
      <c r="C262" s="42"/>
      <c r="D262" s="36"/>
      <c r="E262" s="79"/>
      <c r="F262" s="44"/>
      <c r="G262" s="80"/>
      <c r="H262" s="46" t="s">
        <v>47</v>
      </c>
      <c r="I262" s="46">
        <f t="shared" si="39"/>
        <v>0</v>
      </c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5"/>
    </row>
    <row r="263" s="5" customFormat="1" ht="18.95" customHeight="1" spans="1:41">
      <c r="A263" s="33">
        <v>127</v>
      </c>
      <c r="B263" s="34"/>
      <c r="C263" s="35"/>
      <c r="D263" s="36"/>
      <c r="E263" s="77">
        <v>0</v>
      </c>
      <c r="F263" s="38" t="s">
        <v>45</v>
      </c>
      <c r="G263" s="78">
        <f t="shared" ref="G263:G267" si="49">E263+I263-I264</f>
        <v>0</v>
      </c>
      <c r="H263" s="40" t="s">
        <v>46</v>
      </c>
      <c r="I263" s="40">
        <f t="shared" si="39"/>
        <v>0</v>
      </c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7"/>
    </row>
    <row r="264" s="6" customFormat="1" ht="18.95" customHeight="1" spans="1:41">
      <c r="A264" s="41"/>
      <c r="B264" s="34"/>
      <c r="C264" s="42"/>
      <c r="D264" s="36"/>
      <c r="E264" s="79"/>
      <c r="F264" s="44"/>
      <c r="G264" s="80"/>
      <c r="H264" s="46" t="s">
        <v>47</v>
      </c>
      <c r="I264" s="46">
        <f t="shared" si="39"/>
        <v>0</v>
      </c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5"/>
    </row>
    <row r="265" s="5" customFormat="1" ht="18.95" customHeight="1" spans="1:41">
      <c r="A265" s="33">
        <v>128</v>
      </c>
      <c r="B265" s="34"/>
      <c r="C265" s="35"/>
      <c r="D265" s="36"/>
      <c r="E265" s="77">
        <v>0</v>
      </c>
      <c r="F265" s="38" t="s">
        <v>45</v>
      </c>
      <c r="G265" s="78">
        <f t="shared" si="49"/>
        <v>0</v>
      </c>
      <c r="H265" s="40" t="s">
        <v>46</v>
      </c>
      <c r="I265" s="40">
        <f t="shared" si="39"/>
        <v>0</v>
      </c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7"/>
    </row>
    <row r="266" s="6" customFormat="1" ht="18.95" customHeight="1" spans="1:41">
      <c r="A266" s="41"/>
      <c r="B266" s="34"/>
      <c r="C266" s="42"/>
      <c r="D266" s="36"/>
      <c r="E266" s="79"/>
      <c r="F266" s="44"/>
      <c r="G266" s="80"/>
      <c r="H266" s="46" t="s">
        <v>47</v>
      </c>
      <c r="I266" s="46">
        <f t="shared" si="39"/>
        <v>0</v>
      </c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5"/>
    </row>
    <row r="267" s="3" customFormat="1" ht="18.95" customHeight="1" spans="1:41">
      <c r="A267" s="33">
        <v>129</v>
      </c>
      <c r="B267" s="34"/>
      <c r="C267" s="35"/>
      <c r="D267" s="47"/>
      <c r="E267" s="77">
        <v>0</v>
      </c>
      <c r="F267" s="48" t="s">
        <v>45</v>
      </c>
      <c r="G267" s="78">
        <f t="shared" si="49"/>
        <v>0</v>
      </c>
      <c r="H267" s="40" t="s">
        <v>46</v>
      </c>
      <c r="I267" s="40">
        <f t="shared" ref="I267:I330" si="50">SUM(J267:AO267)</f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7"/>
    </row>
    <row r="268" s="4" customFormat="1" ht="18.95" customHeight="1" spans="1:41">
      <c r="A268" s="41"/>
      <c r="B268" s="34"/>
      <c r="C268" s="42"/>
      <c r="D268" s="47"/>
      <c r="E268" s="79"/>
      <c r="F268" s="49"/>
      <c r="G268" s="80"/>
      <c r="H268" s="46" t="s">
        <v>47</v>
      </c>
      <c r="I268" s="46">
        <f t="shared" si="50"/>
        <v>0</v>
      </c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5"/>
    </row>
    <row r="269" s="3" customFormat="1" ht="18.95" customHeight="1" spans="1:41">
      <c r="A269" s="33">
        <v>130</v>
      </c>
      <c r="B269" s="34"/>
      <c r="C269" s="35"/>
      <c r="D269" s="47"/>
      <c r="E269" s="77">
        <v>0</v>
      </c>
      <c r="F269" s="48" t="s">
        <v>45</v>
      </c>
      <c r="G269" s="78">
        <f t="shared" ref="G269:G273" si="51">E269+I269-I270</f>
        <v>0</v>
      </c>
      <c r="H269" s="40" t="s">
        <v>46</v>
      </c>
      <c r="I269" s="40">
        <f t="shared" si="50"/>
        <v>0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7"/>
    </row>
    <row r="270" s="4" customFormat="1" ht="18.95" customHeight="1" spans="1:41">
      <c r="A270" s="41"/>
      <c r="B270" s="34"/>
      <c r="C270" s="42"/>
      <c r="D270" s="47"/>
      <c r="E270" s="79"/>
      <c r="F270" s="49"/>
      <c r="G270" s="80"/>
      <c r="H270" s="46" t="s">
        <v>47</v>
      </c>
      <c r="I270" s="46">
        <f t="shared" si="50"/>
        <v>0</v>
      </c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5"/>
    </row>
    <row r="271" s="3" customFormat="1" ht="18.95" customHeight="1" spans="1:41">
      <c r="A271" s="33">
        <v>131</v>
      </c>
      <c r="B271" s="34"/>
      <c r="C271" s="35"/>
      <c r="D271" s="47"/>
      <c r="E271" s="77">
        <v>0</v>
      </c>
      <c r="F271" s="48" t="s">
        <v>45</v>
      </c>
      <c r="G271" s="78">
        <f t="shared" si="51"/>
        <v>0</v>
      </c>
      <c r="H271" s="40" t="s">
        <v>46</v>
      </c>
      <c r="I271" s="40">
        <f t="shared" si="50"/>
        <v>0</v>
      </c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7"/>
    </row>
    <row r="272" s="4" customFormat="1" ht="18.95" customHeight="1" spans="1:41">
      <c r="A272" s="41"/>
      <c r="B272" s="34"/>
      <c r="C272" s="42"/>
      <c r="D272" s="47"/>
      <c r="E272" s="79"/>
      <c r="F272" s="49"/>
      <c r="G272" s="80"/>
      <c r="H272" s="46" t="s">
        <v>47</v>
      </c>
      <c r="I272" s="46">
        <f t="shared" si="50"/>
        <v>0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5"/>
    </row>
    <row r="273" s="5" customFormat="1" ht="18.95" customHeight="1" spans="1:41">
      <c r="A273" s="33">
        <v>132</v>
      </c>
      <c r="B273" s="34"/>
      <c r="C273" s="35"/>
      <c r="D273" s="36"/>
      <c r="E273" s="77">
        <v>0</v>
      </c>
      <c r="F273" s="38" t="s">
        <v>45</v>
      </c>
      <c r="G273" s="78">
        <f t="shared" si="51"/>
        <v>0</v>
      </c>
      <c r="H273" s="40" t="s">
        <v>46</v>
      </c>
      <c r="I273" s="40">
        <f t="shared" si="50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79"/>
      <c r="F274" s="44"/>
      <c r="G274" s="80"/>
      <c r="H274" s="46" t="s">
        <v>47</v>
      </c>
      <c r="I274" s="46">
        <f t="shared" si="50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133</v>
      </c>
      <c r="B275" s="34"/>
      <c r="C275" s="35"/>
      <c r="D275" s="36"/>
      <c r="E275" s="77">
        <v>0</v>
      </c>
      <c r="F275" s="38" t="s">
        <v>45</v>
      </c>
      <c r="G275" s="78">
        <f t="shared" ref="G275:G279" si="52">E275+I275-I276</f>
        <v>0</v>
      </c>
      <c r="H275" s="40" t="s">
        <v>46</v>
      </c>
      <c r="I275" s="40">
        <f t="shared" si="50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79"/>
      <c r="F276" s="44"/>
      <c r="G276" s="80"/>
      <c r="H276" s="46" t="s">
        <v>47</v>
      </c>
      <c r="I276" s="46">
        <f t="shared" si="50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134</v>
      </c>
      <c r="B277" s="34"/>
      <c r="C277" s="35"/>
      <c r="D277" s="36"/>
      <c r="E277" s="77">
        <v>0</v>
      </c>
      <c r="F277" s="38" t="s">
        <v>45</v>
      </c>
      <c r="G277" s="78">
        <f t="shared" si="52"/>
        <v>0</v>
      </c>
      <c r="H277" s="40" t="s">
        <v>46</v>
      </c>
      <c r="I277" s="40">
        <f t="shared" si="50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79"/>
      <c r="F278" s="44"/>
      <c r="G278" s="80"/>
      <c r="H278" s="46" t="s">
        <v>47</v>
      </c>
      <c r="I278" s="46">
        <f t="shared" si="50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135</v>
      </c>
      <c r="B279" s="34"/>
      <c r="C279" s="35"/>
      <c r="D279" s="36"/>
      <c r="E279" s="77">
        <v>0</v>
      </c>
      <c r="F279" s="38" t="s">
        <v>45</v>
      </c>
      <c r="G279" s="78">
        <f t="shared" si="52"/>
        <v>0</v>
      </c>
      <c r="H279" s="40" t="s">
        <v>46</v>
      </c>
      <c r="I279" s="40">
        <f t="shared" si="50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79"/>
      <c r="F280" s="44"/>
      <c r="G280" s="80"/>
      <c r="H280" s="46" t="s">
        <v>47</v>
      </c>
      <c r="I280" s="46">
        <f t="shared" si="50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5" customFormat="1" ht="18.95" customHeight="1" spans="1:41">
      <c r="A281" s="33">
        <v>136</v>
      </c>
      <c r="B281" s="34"/>
      <c r="C281" s="35"/>
      <c r="D281" s="36"/>
      <c r="E281" s="77">
        <v>0</v>
      </c>
      <c r="F281" s="38" t="s">
        <v>45</v>
      </c>
      <c r="G281" s="78">
        <f t="shared" ref="G281:G285" si="53">E281+I281-I282</f>
        <v>0</v>
      </c>
      <c r="H281" s="40" t="s">
        <v>46</v>
      </c>
      <c r="I281" s="40">
        <f t="shared" si="50"/>
        <v>0</v>
      </c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7"/>
    </row>
    <row r="282" s="6" customFormat="1" ht="18.95" customHeight="1" spans="1:41">
      <c r="A282" s="41"/>
      <c r="B282" s="34"/>
      <c r="C282" s="42"/>
      <c r="D282" s="36"/>
      <c r="E282" s="79"/>
      <c r="F282" s="44"/>
      <c r="G282" s="80"/>
      <c r="H282" s="46" t="s">
        <v>47</v>
      </c>
      <c r="I282" s="46">
        <f t="shared" si="50"/>
        <v>0</v>
      </c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5"/>
    </row>
    <row r="283" s="5" customFormat="1" ht="18.95" customHeight="1" spans="1:41">
      <c r="A283" s="33">
        <v>137</v>
      </c>
      <c r="B283" s="34"/>
      <c r="C283" s="35"/>
      <c r="D283" s="36"/>
      <c r="E283" s="77">
        <v>0</v>
      </c>
      <c r="F283" s="38" t="s">
        <v>45</v>
      </c>
      <c r="G283" s="78">
        <f t="shared" si="53"/>
        <v>0</v>
      </c>
      <c r="H283" s="40" t="s">
        <v>46</v>
      </c>
      <c r="I283" s="40">
        <f t="shared" si="50"/>
        <v>0</v>
      </c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7"/>
    </row>
    <row r="284" s="6" customFormat="1" ht="18.95" customHeight="1" spans="1:41">
      <c r="A284" s="41"/>
      <c r="B284" s="34"/>
      <c r="C284" s="42"/>
      <c r="D284" s="36"/>
      <c r="E284" s="79"/>
      <c r="F284" s="44"/>
      <c r="G284" s="80"/>
      <c r="H284" s="46" t="s">
        <v>47</v>
      </c>
      <c r="I284" s="46">
        <f t="shared" si="50"/>
        <v>0</v>
      </c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5"/>
    </row>
    <row r="285" s="3" customFormat="1" ht="18.95" customHeight="1" spans="1:41">
      <c r="A285" s="33">
        <v>138</v>
      </c>
      <c r="B285" s="34"/>
      <c r="C285" s="35"/>
      <c r="D285" s="47"/>
      <c r="E285" s="77">
        <v>0</v>
      </c>
      <c r="F285" s="48" t="s">
        <v>45</v>
      </c>
      <c r="G285" s="78">
        <f t="shared" si="53"/>
        <v>0</v>
      </c>
      <c r="H285" s="40" t="s">
        <v>46</v>
      </c>
      <c r="I285" s="40">
        <f t="shared" si="50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79"/>
      <c r="F286" s="49"/>
      <c r="G286" s="80"/>
      <c r="H286" s="46" t="s">
        <v>47</v>
      </c>
      <c r="I286" s="46">
        <f t="shared" si="50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3" customFormat="1" ht="18.95" customHeight="1" spans="1:41">
      <c r="A287" s="33">
        <v>139</v>
      </c>
      <c r="B287" s="34"/>
      <c r="C287" s="35"/>
      <c r="D287" s="47"/>
      <c r="E287" s="77">
        <v>0</v>
      </c>
      <c r="F287" s="48" t="s">
        <v>45</v>
      </c>
      <c r="G287" s="78">
        <f t="shared" ref="G287:G291" si="54">E287+I287-I288</f>
        <v>0</v>
      </c>
      <c r="H287" s="40" t="s">
        <v>46</v>
      </c>
      <c r="I287" s="40">
        <f t="shared" si="50"/>
        <v>0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7"/>
    </row>
    <row r="288" s="4" customFormat="1" ht="18.95" customHeight="1" spans="1:41">
      <c r="A288" s="41"/>
      <c r="B288" s="34"/>
      <c r="C288" s="42"/>
      <c r="D288" s="47"/>
      <c r="E288" s="79"/>
      <c r="F288" s="49"/>
      <c r="G288" s="80"/>
      <c r="H288" s="46" t="s">
        <v>47</v>
      </c>
      <c r="I288" s="46">
        <f t="shared" si="50"/>
        <v>0</v>
      </c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5"/>
    </row>
    <row r="289" s="3" customFormat="1" ht="18.95" customHeight="1" spans="1:41">
      <c r="A289" s="33">
        <v>140</v>
      </c>
      <c r="B289" s="34"/>
      <c r="C289" s="35"/>
      <c r="D289" s="47"/>
      <c r="E289" s="77">
        <v>0</v>
      </c>
      <c r="F289" s="48" t="s">
        <v>45</v>
      </c>
      <c r="G289" s="78">
        <f t="shared" si="54"/>
        <v>0</v>
      </c>
      <c r="H289" s="40" t="s">
        <v>46</v>
      </c>
      <c r="I289" s="40">
        <f t="shared" si="50"/>
        <v>0</v>
      </c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7"/>
    </row>
    <row r="290" s="4" customFormat="1" ht="18.95" customHeight="1" spans="1:41">
      <c r="A290" s="41"/>
      <c r="B290" s="34"/>
      <c r="C290" s="42"/>
      <c r="D290" s="47"/>
      <c r="E290" s="79"/>
      <c r="F290" s="49"/>
      <c r="G290" s="80"/>
      <c r="H290" s="46" t="s">
        <v>47</v>
      </c>
      <c r="I290" s="46">
        <f t="shared" si="50"/>
        <v>0</v>
      </c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5"/>
    </row>
    <row r="291" s="5" customFormat="1" ht="18.95" customHeight="1" spans="1:41">
      <c r="A291" s="33">
        <v>141</v>
      </c>
      <c r="B291" s="34"/>
      <c r="C291" s="35"/>
      <c r="D291" s="36"/>
      <c r="E291" s="77">
        <v>0</v>
      </c>
      <c r="F291" s="38" t="s">
        <v>45</v>
      </c>
      <c r="G291" s="78">
        <f t="shared" si="54"/>
        <v>0</v>
      </c>
      <c r="H291" s="40" t="s">
        <v>46</v>
      </c>
      <c r="I291" s="40">
        <f t="shared" si="50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79"/>
      <c r="F292" s="44"/>
      <c r="G292" s="80"/>
      <c r="H292" s="46" t="s">
        <v>47</v>
      </c>
      <c r="I292" s="46">
        <f t="shared" si="50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142</v>
      </c>
      <c r="B293" s="34"/>
      <c r="C293" s="35"/>
      <c r="D293" s="36"/>
      <c r="E293" s="77">
        <v>0</v>
      </c>
      <c r="F293" s="38" t="s">
        <v>45</v>
      </c>
      <c r="G293" s="78">
        <f t="shared" ref="G293:G297" si="55">E293+I293-I294</f>
        <v>0</v>
      </c>
      <c r="H293" s="40" t="s">
        <v>46</v>
      </c>
      <c r="I293" s="40">
        <f t="shared" si="50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79"/>
      <c r="F294" s="44"/>
      <c r="G294" s="80"/>
      <c r="H294" s="46" t="s">
        <v>47</v>
      </c>
      <c r="I294" s="46">
        <f t="shared" si="50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143</v>
      </c>
      <c r="B295" s="34"/>
      <c r="C295" s="35"/>
      <c r="D295" s="36"/>
      <c r="E295" s="77">
        <v>0</v>
      </c>
      <c r="F295" s="38" t="s">
        <v>45</v>
      </c>
      <c r="G295" s="78">
        <f t="shared" si="55"/>
        <v>0</v>
      </c>
      <c r="H295" s="40" t="s">
        <v>46</v>
      </c>
      <c r="I295" s="40">
        <f t="shared" si="50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79"/>
      <c r="F296" s="44"/>
      <c r="G296" s="80"/>
      <c r="H296" s="46" t="s">
        <v>47</v>
      </c>
      <c r="I296" s="46">
        <f t="shared" si="50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144</v>
      </c>
      <c r="B297" s="34"/>
      <c r="C297" s="35"/>
      <c r="D297" s="36"/>
      <c r="E297" s="77">
        <v>0</v>
      </c>
      <c r="F297" s="38" t="s">
        <v>45</v>
      </c>
      <c r="G297" s="78">
        <f t="shared" si="55"/>
        <v>0</v>
      </c>
      <c r="H297" s="40" t="s">
        <v>46</v>
      </c>
      <c r="I297" s="40">
        <f t="shared" si="50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79"/>
      <c r="F298" s="44"/>
      <c r="G298" s="80"/>
      <c r="H298" s="46" t="s">
        <v>47</v>
      </c>
      <c r="I298" s="46">
        <f t="shared" si="50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145</v>
      </c>
      <c r="B299" s="34"/>
      <c r="C299" s="35"/>
      <c r="D299" s="36"/>
      <c r="E299" s="77">
        <v>0</v>
      </c>
      <c r="F299" s="38" t="s">
        <v>45</v>
      </c>
      <c r="G299" s="78">
        <f t="shared" ref="G299:G303" si="56">E299+I299-I300</f>
        <v>0</v>
      </c>
      <c r="H299" s="40" t="s">
        <v>46</v>
      </c>
      <c r="I299" s="40">
        <f t="shared" si="50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79"/>
      <c r="F300" s="44"/>
      <c r="G300" s="80"/>
      <c r="H300" s="46" t="s">
        <v>47</v>
      </c>
      <c r="I300" s="46">
        <f t="shared" si="50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146</v>
      </c>
      <c r="B301" s="34"/>
      <c r="C301" s="35"/>
      <c r="D301" s="36"/>
      <c r="E301" s="77">
        <v>0</v>
      </c>
      <c r="F301" s="38" t="s">
        <v>45</v>
      </c>
      <c r="G301" s="78">
        <f t="shared" si="56"/>
        <v>0</v>
      </c>
      <c r="H301" s="40" t="s">
        <v>46</v>
      </c>
      <c r="I301" s="40">
        <f t="shared" si="50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79"/>
      <c r="F302" s="44"/>
      <c r="G302" s="80"/>
      <c r="H302" s="46" t="s">
        <v>47</v>
      </c>
      <c r="I302" s="46">
        <f t="shared" si="50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5" customFormat="1" ht="18.95" customHeight="1" spans="1:41">
      <c r="A303" s="33">
        <v>147</v>
      </c>
      <c r="B303" s="34"/>
      <c r="C303" s="35"/>
      <c r="D303" s="36"/>
      <c r="E303" s="77">
        <v>0</v>
      </c>
      <c r="F303" s="38" t="s">
        <v>45</v>
      </c>
      <c r="G303" s="78">
        <f t="shared" si="56"/>
        <v>0</v>
      </c>
      <c r="H303" s="40" t="s">
        <v>46</v>
      </c>
      <c r="I303" s="40">
        <f t="shared" si="50"/>
        <v>0</v>
      </c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7"/>
    </row>
    <row r="304" s="6" customFormat="1" ht="18.95" customHeight="1" spans="1:41">
      <c r="A304" s="41"/>
      <c r="B304" s="34"/>
      <c r="C304" s="42"/>
      <c r="D304" s="36"/>
      <c r="E304" s="79"/>
      <c r="F304" s="44"/>
      <c r="G304" s="80"/>
      <c r="H304" s="46" t="s">
        <v>47</v>
      </c>
      <c r="I304" s="46">
        <f t="shared" si="50"/>
        <v>0</v>
      </c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5"/>
    </row>
    <row r="305" s="5" customFormat="1" ht="18.95" customHeight="1" spans="1:41">
      <c r="A305" s="33">
        <v>148</v>
      </c>
      <c r="B305" s="34"/>
      <c r="C305" s="35"/>
      <c r="D305" s="36"/>
      <c r="E305" s="77">
        <v>0</v>
      </c>
      <c r="F305" s="38" t="s">
        <v>45</v>
      </c>
      <c r="G305" s="78">
        <f t="shared" ref="G305:G309" si="57">E305+I305-I306</f>
        <v>0</v>
      </c>
      <c r="H305" s="40" t="s">
        <v>46</v>
      </c>
      <c r="I305" s="40">
        <f t="shared" si="50"/>
        <v>0</v>
      </c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7"/>
    </row>
    <row r="306" s="6" customFormat="1" ht="18.95" customHeight="1" spans="1:41">
      <c r="A306" s="41"/>
      <c r="B306" s="34"/>
      <c r="C306" s="42"/>
      <c r="D306" s="36"/>
      <c r="E306" s="79"/>
      <c r="F306" s="44"/>
      <c r="G306" s="80"/>
      <c r="H306" s="46" t="s">
        <v>47</v>
      </c>
      <c r="I306" s="46">
        <f t="shared" si="50"/>
        <v>0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5"/>
    </row>
    <row r="307" s="5" customFormat="1" ht="18.95" customHeight="1" spans="1:41">
      <c r="A307" s="33">
        <v>149</v>
      </c>
      <c r="B307" s="34"/>
      <c r="C307" s="35"/>
      <c r="D307" s="36"/>
      <c r="E307" s="77">
        <v>0</v>
      </c>
      <c r="F307" s="38" t="s">
        <v>45</v>
      </c>
      <c r="G307" s="78">
        <f t="shared" si="57"/>
        <v>0</v>
      </c>
      <c r="H307" s="40" t="s">
        <v>46</v>
      </c>
      <c r="I307" s="40">
        <f t="shared" si="50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36"/>
      <c r="E308" s="79"/>
      <c r="F308" s="44"/>
      <c r="G308" s="80"/>
      <c r="H308" s="46" t="s">
        <v>47</v>
      </c>
      <c r="I308" s="46">
        <f t="shared" si="50"/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3" customFormat="1" ht="18.95" customHeight="1" spans="1:41">
      <c r="A309" s="33">
        <v>150</v>
      </c>
      <c r="B309" s="34"/>
      <c r="C309" s="35"/>
      <c r="D309" s="47"/>
      <c r="E309" s="77">
        <v>0</v>
      </c>
      <c r="F309" s="48" t="s">
        <v>45</v>
      </c>
      <c r="G309" s="78">
        <f t="shared" si="57"/>
        <v>0</v>
      </c>
      <c r="H309" s="40" t="s">
        <v>46</v>
      </c>
      <c r="I309" s="40">
        <f t="shared" si="50"/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7"/>
    </row>
    <row r="310" s="4" customFormat="1" ht="18.95" customHeight="1" spans="1:41">
      <c r="A310" s="41"/>
      <c r="B310" s="34"/>
      <c r="C310" s="42"/>
      <c r="D310" s="47"/>
      <c r="E310" s="79"/>
      <c r="F310" s="49"/>
      <c r="G310" s="80"/>
      <c r="H310" s="46" t="s">
        <v>47</v>
      </c>
      <c r="I310" s="46">
        <f t="shared" si="50"/>
        <v>0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5"/>
    </row>
    <row r="311" s="3" customFormat="1" ht="18.95" customHeight="1" spans="1:41">
      <c r="A311" s="33">
        <v>151</v>
      </c>
      <c r="B311" s="34"/>
      <c r="C311" s="35"/>
      <c r="D311" s="36"/>
      <c r="E311" s="77"/>
      <c r="F311" s="38" t="s">
        <v>45</v>
      </c>
      <c r="G311" s="78">
        <f t="shared" ref="G311:G315" si="58">E311+I311-I312</f>
        <v>0</v>
      </c>
      <c r="H311" s="40" t="s">
        <v>46</v>
      </c>
      <c r="I311" s="40">
        <f t="shared" si="50"/>
        <v>0</v>
      </c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7"/>
    </row>
    <row r="312" s="4" customFormat="1" ht="18.95" customHeight="1" spans="1:41">
      <c r="A312" s="41"/>
      <c r="B312" s="34"/>
      <c r="C312" s="42"/>
      <c r="D312" s="36"/>
      <c r="E312" s="79"/>
      <c r="F312" s="44"/>
      <c r="G312" s="80"/>
      <c r="H312" s="46" t="s">
        <v>47</v>
      </c>
      <c r="I312" s="46">
        <f t="shared" si="50"/>
        <v>0</v>
      </c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5"/>
    </row>
    <row r="313" s="5" customFormat="1" ht="18.95" customHeight="1" spans="1:41">
      <c r="A313" s="33">
        <v>152</v>
      </c>
      <c r="B313" s="34"/>
      <c r="C313" s="35"/>
      <c r="D313" s="47"/>
      <c r="E313" s="77"/>
      <c r="F313" s="48" t="s">
        <v>45</v>
      </c>
      <c r="G313" s="78">
        <f t="shared" si="58"/>
        <v>0</v>
      </c>
      <c r="H313" s="40" t="s">
        <v>46</v>
      </c>
      <c r="I313" s="40">
        <f t="shared" si="50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47"/>
      <c r="E314" s="79"/>
      <c r="F314" s="49"/>
      <c r="G314" s="80"/>
      <c r="H314" s="46" t="s">
        <v>47</v>
      </c>
      <c r="I314" s="46">
        <f t="shared" si="50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5" customFormat="1" ht="18.95" customHeight="1" spans="1:41">
      <c r="A315" s="33">
        <v>153</v>
      </c>
      <c r="B315" s="34"/>
      <c r="C315" s="35"/>
      <c r="D315" s="47"/>
      <c r="E315" s="77"/>
      <c r="F315" s="48" t="s">
        <v>45</v>
      </c>
      <c r="G315" s="78">
        <f t="shared" si="58"/>
        <v>0</v>
      </c>
      <c r="H315" s="40" t="s">
        <v>46</v>
      </c>
      <c r="I315" s="40">
        <f t="shared" si="50"/>
        <v>0</v>
      </c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7"/>
    </row>
    <row r="316" s="6" customFormat="1" ht="18.95" customHeight="1" spans="1:41">
      <c r="A316" s="41"/>
      <c r="B316" s="34"/>
      <c r="C316" s="42"/>
      <c r="D316" s="47"/>
      <c r="E316" s="79"/>
      <c r="F316" s="49"/>
      <c r="G316" s="80"/>
      <c r="H316" s="46" t="s">
        <v>47</v>
      </c>
      <c r="I316" s="46">
        <f t="shared" si="50"/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5"/>
    </row>
    <row r="317" s="5" customFormat="1" ht="18.95" customHeight="1" spans="1:41">
      <c r="A317" s="33">
        <v>154</v>
      </c>
      <c r="B317" s="34"/>
      <c r="C317" s="35"/>
      <c r="D317" s="36"/>
      <c r="E317" s="77"/>
      <c r="F317" s="38" t="s">
        <v>45</v>
      </c>
      <c r="G317" s="78">
        <f t="shared" ref="G317:G321" si="59">E317+I317-I318</f>
        <v>0</v>
      </c>
      <c r="H317" s="40" t="s">
        <v>46</v>
      </c>
      <c r="I317" s="40">
        <f t="shared" si="50"/>
        <v>0</v>
      </c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7"/>
    </row>
    <row r="318" s="6" customFormat="1" ht="18.95" customHeight="1" spans="1:41">
      <c r="A318" s="41"/>
      <c r="B318" s="34"/>
      <c r="C318" s="42"/>
      <c r="D318" s="36"/>
      <c r="E318" s="79"/>
      <c r="F318" s="44"/>
      <c r="G318" s="80"/>
      <c r="H318" s="46" t="s">
        <v>47</v>
      </c>
      <c r="I318" s="46">
        <f t="shared" si="50"/>
        <v>0</v>
      </c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5"/>
    </row>
    <row r="319" s="3" customFormat="1" ht="18.95" customHeight="1" spans="1:41">
      <c r="A319" s="33">
        <v>155</v>
      </c>
      <c r="B319" s="34"/>
      <c r="C319" s="35"/>
      <c r="D319" s="47"/>
      <c r="E319" s="77"/>
      <c r="F319" s="48" t="s">
        <v>45</v>
      </c>
      <c r="G319" s="78">
        <f t="shared" si="59"/>
        <v>0</v>
      </c>
      <c r="H319" s="40" t="s">
        <v>46</v>
      </c>
      <c r="I319" s="40">
        <f t="shared" si="50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42"/>
      <c r="D320" s="47"/>
      <c r="E320" s="79"/>
      <c r="F320" s="49"/>
      <c r="G320" s="80"/>
      <c r="H320" s="46" t="s">
        <v>47</v>
      </c>
      <c r="I320" s="46">
        <f t="shared" si="50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156</v>
      </c>
      <c r="B321" s="34"/>
      <c r="C321" s="35"/>
      <c r="D321" s="47"/>
      <c r="E321" s="77"/>
      <c r="F321" s="48" t="s">
        <v>45</v>
      </c>
      <c r="G321" s="78">
        <f t="shared" si="59"/>
        <v>0</v>
      </c>
      <c r="H321" s="40" t="s">
        <v>46</v>
      </c>
      <c r="I321" s="40">
        <f t="shared" si="50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47"/>
      <c r="E322" s="79"/>
      <c r="F322" s="49"/>
      <c r="G322" s="80"/>
      <c r="H322" s="46" t="s">
        <v>47</v>
      </c>
      <c r="I322" s="46">
        <f t="shared" si="50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157</v>
      </c>
      <c r="B323" s="34"/>
      <c r="C323" s="35"/>
      <c r="D323" s="50"/>
      <c r="E323" s="77"/>
      <c r="F323" s="48" t="s">
        <v>45</v>
      </c>
      <c r="G323" s="78">
        <f t="shared" ref="G323:G327" si="60">E323+I323-I324</f>
        <v>0</v>
      </c>
      <c r="H323" s="40" t="s">
        <v>46</v>
      </c>
      <c r="I323" s="40">
        <f t="shared" si="50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50"/>
      <c r="E324" s="79"/>
      <c r="F324" s="49"/>
      <c r="G324" s="80"/>
      <c r="H324" s="46" t="s">
        <v>47</v>
      </c>
      <c r="I324" s="46">
        <f t="shared" si="50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158</v>
      </c>
      <c r="B325" s="34"/>
      <c r="C325" s="51"/>
      <c r="D325" s="47"/>
      <c r="E325" s="77"/>
      <c r="F325" s="48" t="s">
        <v>45</v>
      </c>
      <c r="G325" s="78">
        <f t="shared" si="60"/>
        <v>0</v>
      </c>
      <c r="H325" s="40" t="s">
        <v>46</v>
      </c>
      <c r="I325" s="40">
        <f t="shared" si="50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52"/>
      <c r="D326" s="47"/>
      <c r="E326" s="79"/>
      <c r="F326" s="49"/>
      <c r="G326" s="80"/>
      <c r="H326" s="46" t="s">
        <v>47</v>
      </c>
      <c r="I326" s="46">
        <f t="shared" si="50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159</v>
      </c>
      <c r="B327" s="34"/>
      <c r="C327" s="35"/>
      <c r="D327" s="47"/>
      <c r="E327" s="77"/>
      <c r="F327" s="48" t="s">
        <v>45</v>
      </c>
      <c r="G327" s="78">
        <f t="shared" si="60"/>
        <v>0</v>
      </c>
      <c r="H327" s="40" t="s">
        <v>46</v>
      </c>
      <c r="I327" s="40">
        <f t="shared" si="50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79"/>
      <c r="F328" s="49"/>
      <c r="G328" s="80"/>
      <c r="H328" s="46" t="s">
        <v>47</v>
      </c>
      <c r="I328" s="46">
        <f t="shared" si="50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3" customFormat="1" ht="18.95" customHeight="1" spans="1:41">
      <c r="A329" s="33">
        <v>160</v>
      </c>
      <c r="B329" s="34"/>
      <c r="C329" s="35"/>
      <c r="D329" s="47"/>
      <c r="E329" s="77"/>
      <c r="F329" s="48" t="s">
        <v>45</v>
      </c>
      <c r="G329" s="78">
        <f t="shared" ref="G329:G333" si="61">E329+I329-I330</f>
        <v>0</v>
      </c>
      <c r="H329" s="40" t="s">
        <v>46</v>
      </c>
      <c r="I329" s="40">
        <f t="shared" si="50"/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7"/>
    </row>
    <row r="330" s="4" customFormat="1" ht="18.95" customHeight="1" spans="1:41">
      <c r="A330" s="41"/>
      <c r="B330" s="34"/>
      <c r="C330" s="42"/>
      <c r="D330" s="47"/>
      <c r="E330" s="79"/>
      <c r="F330" s="49"/>
      <c r="G330" s="80"/>
      <c r="H330" s="46" t="s">
        <v>47</v>
      </c>
      <c r="I330" s="46">
        <f t="shared" si="50"/>
        <v>0</v>
      </c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5"/>
    </row>
    <row r="331" s="3" customFormat="1" ht="18.95" customHeight="1" spans="1:41">
      <c r="A331" s="33">
        <v>161</v>
      </c>
      <c r="B331" s="34"/>
      <c r="C331" s="35"/>
      <c r="D331" s="47"/>
      <c r="E331" s="77">
        <v>0</v>
      </c>
      <c r="F331" s="48" t="s">
        <v>45</v>
      </c>
      <c r="G331" s="78">
        <f t="shared" si="61"/>
        <v>0</v>
      </c>
      <c r="H331" s="40" t="s">
        <v>46</v>
      </c>
      <c r="I331" s="40">
        <f t="shared" ref="I331:I380" si="62">SUM(J331:AO331)</f>
        <v>0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7"/>
    </row>
    <row r="332" s="4" customFormat="1" ht="18.95" customHeight="1" spans="1:41">
      <c r="A332" s="41"/>
      <c r="B332" s="34"/>
      <c r="C332" s="42"/>
      <c r="D332" s="47"/>
      <c r="E332" s="79"/>
      <c r="F332" s="49"/>
      <c r="G332" s="80"/>
      <c r="H332" s="46" t="s">
        <v>47</v>
      </c>
      <c r="I332" s="46">
        <f t="shared" si="62"/>
        <v>0</v>
      </c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5"/>
    </row>
    <row r="333" s="3" customFormat="1" ht="18.95" customHeight="1" spans="1:41">
      <c r="A333" s="33">
        <v>162</v>
      </c>
      <c r="B333" s="34"/>
      <c r="C333" s="35"/>
      <c r="D333" s="47"/>
      <c r="E333" s="77">
        <v>0</v>
      </c>
      <c r="F333" s="48" t="s">
        <v>45</v>
      </c>
      <c r="G333" s="78">
        <f t="shared" si="61"/>
        <v>0</v>
      </c>
      <c r="H333" s="40" t="s">
        <v>46</v>
      </c>
      <c r="I333" s="40">
        <f t="shared" si="62"/>
        <v>0</v>
      </c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7"/>
    </row>
    <row r="334" s="4" customFormat="1" ht="18.95" customHeight="1" spans="1:41">
      <c r="A334" s="41"/>
      <c r="B334" s="34"/>
      <c r="C334" s="42"/>
      <c r="D334" s="47"/>
      <c r="E334" s="79"/>
      <c r="F334" s="49"/>
      <c r="G334" s="80"/>
      <c r="H334" s="46" t="s">
        <v>47</v>
      </c>
      <c r="I334" s="46">
        <f t="shared" si="62"/>
        <v>0</v>
      </c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5"/>
    </row>
    <row r="335" s="5" customFormat="1" ht="18.95" customHeight="1" spans="1:41">
      <c r="A335" s="33">
        <v>163</v>
      </c>
      <c r="B335" s="34"/>
      <c r="C335" s="35"/>
      <c r="D335" s="36"/>
      <c r="E335" s="77">
        <v>0</v>
      </c>
      <c r="F335" s="38" t="s">
        <v>45</v>
      </c>
      <c r="G335" s="78">
        <f t="shared" ref="G335:G339" si="63">E335+I335-I336</f>
        <v>0</v>
      </c>
      <c r="H335" s="40" t="s">
        <v>46</v>
      </c>
      <c r="I335" s="40">
        <f t="shared" si="62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79"/>
      <c r="F336" s="44"/>
      <c r="G336" s="80"/>
      <c r="H336" s="46" t="s">
        <v>47</v>
      </c>
      <c r="I336" s="46">
        <f t="shared" si="62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164</v>
      </c>
      <c r="B337" s="34"/>
      <c r="C337" s="35"/>
      <c r="D337" s="36"/>
      <c r="E337" s="77">
        <v>0</v>
      </c>
      <c r="F337" s="38" t="s">
        <v>45</v>
      </c>
      <c r="G337" s="78">
        <f t="shared" si="63"/>
        <v>0</v>
      </c>
      <c r="H337" s="40" t="s">
        <v>46</v>
      </c>
      <c r="I337" s="40">
        <f t="shared" si="62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79"/>
      <c r="F338" s="44"/>
      <c r="G338" s="80"/>
      <c r="H338" s="46" t="s">
        <v>47</v>
      </c>
      <c r="I338" s="46">
        <f t="shared" si="62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165</v>
      </c>
      <c r="B339" s="34"/>
      <c r="C339" s="35"/>
      <c r="D339" s="36"/>
      <c r="E339" s="77">
        <v>0</v>
      </c>
      <c r="F339" s="38" t="s">
        <v>45</v>
      </c>
      <c r="G339" s="78">
        <f t="shared" si="63"/>
        <v>0</v>
      </c>
      <c r="H339" s="40" t="s">
        <v>46</v>
      </c>
      <c r="I339" s="40">
        <f t="shared" si="62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79"/>
      <c r="F340" s="44"/>
      <c r="G340" s="80"/>
      <c r="H340" s="46" t="s">
        <v>47</v>
      </c>
      <c r="I340" s="46">
        <f t="shared" si="62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5" customFormat="1" ht="18.95" customHeight="1" spans="1:41">
      <c r="A341" s="33">
        <v>166</v>
      </c>
      <c r="B341" s="34"/>
      <c r="C341" s="35"/>
      <c r="D341" s="36"/>
      <c r="E341" s="77">
        <v>0</v>
      </c>
      <c r="F341" s="38" t="s">
        <v>45</v>
      </c>
      <c r="G341" s="78">
        <f t="shared" ref="G341:G345" si="64">E341+I341-I342</f>
        <v>0</v>
      </c>
      <c r="H341" s="40" t="s">
        <v>46</v>
      </c>
      <c r="I341" s="40">
        <f t="shared" si="62"/>
        <v>0</v>
      </c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7"/>
    </row>
    <row r="342" s="6" customFormat="1" ht="18.95" customHeight="1" spans="1:41">
      <c r="A342" s="41"/>
      <c r="B342" s="34"/>
      <c r="C342" s="42"/>
      <c r="D342" s="36"/>
      <c r="E342" s="79"/>
      <c r="F342" s="44"/>
      <c r="G342" s="80"/>
      <c r="H342" s="46" t="s">
        <v>47</v>
      </c>
      <c r="I342" s="46">
        <f t="shared" si="62"/>
        <v>0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5"/>
    </row>
    <row r="343" s="5" customFormat="1" ht="18.95" customHeight="1" spans="1:41">
      <c r="A343" s="33">
        <v>167</v>
      </c>
      <c r="B343" s="34"/>
      <c r="C343" s="35"/>
      <c r="D343" s="36"/>
      <c r="E343" s="77">
        <v>0</v>
      </c>
      <c r="F343" s="38" t="s">
        <v>45</v>
      </c>
      <c r="G343" s="78">
        <f t="shared" si="64"/>
        <v>0</v>
      </c>
      <c r="H343" s="40" t="s">
        <v>46</v>
      </c>
      <c r="I343" s="40">
        <f t="shared" si="62"/>
        <v>0</v>
      </c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7"/>
    </row>
    <row r="344" s="6" customFormat="1" ht="18.95" customHeight="1" spans="1:41">
      <c r="A344" s="41"/>
      <c r="B344" s="34"/>
      <c r="C344" s="42"/>
      <c r="D344" s="36"/>
      <c r="E344" s="79"/>
      <c r="F344" s="44"/>
      <c r="G344" s="80"/>
      <c r="H344" s="46" t="s">
        <v>47</v>
      </c>
      <c r="I344" s="46">
        <f t="shared" si="62"/>
        <v>0</v>
      </c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5"/>
    </row>
    <row r="345" s="5" customFormat="1" ht="18.95" customHeight="1" spans="1:41">
      <c r="A345" s="33">
        <v>168</v>
      </c>
      <c r="B345" s="34"/>
      <c r="C345" s="35"/>
      <c r="D345" s="36"/>
      <c r="E345" s="77">
        <v>0</v>
      </c>
      <c r="F345" s="38" t="s">
        <v>45</v>
      </c>
      <c r="G345" s="78">
        <f t="shared" si="64"/>
        <v>0</v>
      </c>
      <c r="H345" s="40" t="s">
        <v>46</v>
      </c>
      <c r="I345" s="40">
        <f t="shared" si="62"/>
        <v>0</v>
      </c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7"/>
    </row>
    <row r="346" s="6" customFormat="1" ht="18.95" customHeight="1" spans="1:41">
      <c r="A346" s="41"/>
      <c r="B346" s="34"/>
      <c r="C346" s="42"/>
      <c r="D346" s="36"/>
      <c r="E346" s="79"/>
      <c r="F346" s="44"/>
      <c r="G346" s="80"/>
      <c r="H346" s="46" t="s">
        <v>47</v>
      </c>
      <c r="I346" s="46">
        <f t="shared" si="62"/>
        <v>0</v>
      </c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5"/>
    </row>
    <row r="347" s="3" customFormat="1" ht="18" customHeight="1" spans="1:41">
      <c r="A347" s="33">
        <v>169</v>
      </c>
      <c r="B347" s="34"/>
      <c r="C347" s="35"/>
      <c r="D347" s="47"/>
      <c r="E347" s="77">
        <v>0</v>
      </c>
      <c r="F347" s="48" t="s">
        <v>45</v>
      </c>
      <c r="G347" s="78">
        <f t="shared" ref="G347:G351" si="65">E347+I347-I348</f>
        <v>0</v>
      </c>
      <c r="H347" s="40" t="s">
        <v>46</v>
      </c>
      <c r="I347" s="40">
        <f t="shared" si="62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5" customHeight="1" spans="1:41">
      <c r="A348" s="41"/>
      <c r="B348" s="34"/>
      <c r="C348" s="42"/>
      <c r="D348" s="47"/>
      <c r="E348" s="79"/>
      <c r="F348" s="49"/>
      <c r="G348" s="80"/>
      <c r="H348" s="46" t="s">
        <v>47</v>
      </c>
      <c r="I348" s="46">
        <f t="shared" si="62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3" customFormat="1" ht="18.95" customHeight="1" spans="1:41">
      <c r="A349" s="33">
        <v>170</v>
      </c>
      <c r="B349" s="34"/>
      <c r="C349" s="35"/>
      <c r="D349" s="47"/>
      <c r="E349" s="77">
        <v>0</v>
      </c>
      <c r="F349" s="48" t="s">
        <v>45</v>
      </c>
      <c r="G349" s="78">
        <f t="shared" si="65"/>
        <v>0</v>
      </c>
      <c r="H349" s="40" t="s">
        <v>46</v>
      </c>
      <c r="I349" s="40">
        <f t="shared" si="62"/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7"/>
    </row>
    <row r="350" s="4" customFormat="1" ht="18.95" customHeight="1" spans="1:41">
      <c r="A350" s="41"/>
      <c r="B350" s="34"/>
      <c r="C350" s="42"/>
      <c r="D350" s="47"/>
      <c r="E350" s="79"/>
      <c r="F350" s="49"/>
      <c r="G350" s="80"/>
      <c r="H350" s="46" t="s">
        <v>47</v>
      </c>
      <c r="I350" s="46">
        <f t="shared" si="62"/>
        <v>0</v>
      </c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5"/>
    </row>
    <row r="351" s="3" customFormat="1" ht="18.95" customHeight="1" spans="1:41">
      <c r="A351" s="33">
        <v>171</v>
      </c>
      <c r="B351" s="34"/>
      <c r="C351" s="35"/>
      <c r="D351" s="47"/>
      <c r="E351" s="77">
        <v>0</v>
      </c>
      <c r="F351" s="48" t="s">
        <v>45</v>
      </c>
      <c r="G351" s="78">
        <f t="shared" si="65"/>
        <v>0</v>
      </c>
      <c r="H351" s="40" t="s">
        <v>46</v>
      </c>
      <c r="I351" s="40">
        <f t="shared" si="62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7"/>
    </row>
    <row r="352" s="4" customFormat="1" ht="18.95" customHeight="1" spans="1:41">
      <c r="A352" s="41"/>
      <c r="B352" s="34"/>
      <c r="C352" s="42"/>
      <c r="D352" s="47"/>
      <c r="E352" s="79"/>
      <c r="F352" s="49"/>
      <c r="G352" s="80"/>
      <c r="H352" s="46" t="s">
        <v>47</v>
      </c>
      <c r="I352" s="46">
        <f t="shared" si="62"/>
        <v>0</v>
      </c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5"/>
    </row>
    <row r="353" s="5" customFormat="1" ht="18.95" customHeight="1" spans="1:41">
      <c r="A353" s="33">
        <v>172</v>
      </c>
      <c r="B353" s="34"/>
      <c r="C353" s="35"/>
      <c r="D353" s="36"/>
      <c r="E353" s="77">
        <v>0</v>
      </c>
      <c r="F353" s="38" t="s">
        <v>45</v>
      </c>
      <c r="G353" s="78">
        <f t="shared" ref="G353:G357" si="66">E353+I353-I354</f>
        <v>0</v>
      </c>
      <c r="H353" s="40" t="s">
        <v>46</v>
      </c>
      <c r="I353" s="40">
        <f t="shared" si="62"/>
        <v>0</v>
      </c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7"/>
    </row>
    <row r="354" s="6" customFormat="1" ht="18.95" customHeight="1" spans="1:41">
      <c r="A354" s="41"/>
      <c r="B354" s="34"/>
      <c r="C354" s="42"/>
      <c r="D354" s="36"/>
      <c r="E354" s="79"/>
      <c r="F354" s="44"/>
      <c r="G354" s="80"/>
      <c r="H354" s="46" t="s">
        <v>47</v>
      </c>
      <c r="I354" s="46">
        <f t="shared" si="62"/>
        <v>0</v>
      </c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5"/>
    </row>
    <row r="355" s="5" customFormat="1" ht="18.95" customHeight="1" spans="1:41">
      <c r="A355" s="33">
        <v>173</v>
      </c>
      <c r="B355" s="34"/>
      <c r="C355" s="35"/>
      <c r="D355" s="36"/>
      <c r="E355" s="77">
        <v>0</v>
      </c>
      <c r="F355" s="38" t="s">
        <v>45</v>
      </c>
      <c r="G355" s="78">
        <f t="shared" si="66"/>
        <v>0</v>
      </c>
      <c r="H355" s="40" t="s">
        <v>46</v>
      </c>
      <c r="I355" s="40">
        <f t="shared" si="62"/>
        <v>0</v>
      </c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7"/>
    </row>
    <row r="356" s="6" customFormat="1" ht="18.95" customHeight="1" spans="1:41">
      <c r="A356" s="41"/>
      <c r="B356" s="34"/>
      <c r="C356" s="42"/>
      <c r="D356" s="36"/>
      <c r="E356" s="79"/>
      <c r="F356" s="44"/>
      <c r="G356" s="80"/>
      <c r="H356" s="46" t="s">
        <v>47</v>
      </c>
      <c r="I356" s="46">
        <f t="shared" si="62"/>
        <v>0</v>
      </c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5"/>
    </row>
    <row r="357" s="3" customFormat="1" ht="18" customHeight="1" spans="1:41">
      <c r="A357" s="33">
        <v>174</v>
      </c>
      <c r="B357" s="34"/>
      <c r="C357" s="35"/>
      <c r="D357" s="47"/>
      <c r="E357" s="77">
        <v>0</v>
      </c>
      <c r="F357" s="48" t="s">
        <v>45</v>
      </c>
      <c r="G357" s="78">
        <f t="shared" si="66"/>
        <v>0</v>
      </c>
      <c r="H357" s="40" t="s">
        <v>46</v>
      </c>
      <c r="I357" s="40">
        <f t="shared" si="62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5" customHeight="1" spans="1:41">
      <c r="A358" s="41"/>
      <c r="B358" s="34"/>
      <c r="C358" s="42"/>
      <c r="D358" s="47"/>
      <c r="E358" s="79"/>
      <c r="F358" s="49"/>
      <c r="G358" s="80"/>
      <c r="H358" s="46" t="s">
        <v>47</v>
      </c>
      <c r="I358" s="46">
        <f t="shared" si="62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175</v>
      </c>
      <c r="B359" s="34"/>
      <c r="C359" s="35"/>
      <c r="D359" s="47"/>
      <c r="E359" s="77">
        <v>0</v>
      </c>
      <c r="F359" s="48" t="s">
        <v>45</v>
      </c>
      <c r="G359" s="78">
        <f t="shared" ref="G359:G363" si="67">E359+I359-I360</f>
        <v>0</v>
      </c>
      <c r="H359" s="40" t="s">
        <v>46</v>
      </c>
      <c r="I359" s="40">
        <f t="shared" si="62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79"/>
      <c r="F360" s="49"/>
      <c r="G360" s="80"/>
      <c r="H360" s="46" t="s">
        <v>47</v>
      </c>
      <c r="I360" s="46">
        <f t="shared" si="62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176</v>
      </c>
      <c r="B361" s="34"/>
      <c r="C361" s="35"/>
      <c r="D361" s="47"/>
      <c r="E361" s="77">
        <v>0</v>
      </c>
      <c r="F361" s="48" t="s">
        <v>45</v>
      </c>
      <c r="G361" s="78">
        <f t="shared" si="67"/>
        <v>0</v>
      </c>
      <c r="H361" s="40" t="s">
        <v>46</v>
      </c>
      <c r="I361" s="40">
        <f t="shared" si="62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79"/>
      <c r="F362" s="49"/>
      <c r="G362" s="80"/>
      <c r="H362" s="46" t="s">
        <v>47</v>
      </c>
      <c r="I362" s="46">
        <f t="shared" si="62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177</v>
      </c>
      <c r="B363" s="34"/>
      <c r="C363" s="35"/>
      <c r="D363" s="47"/>
      <c r="E363" s="77">
        <v>0</v>
      </c>
      <c r="F363" s="48" t="s">
        <v>45</v>
      </c>
      <c r="G363" s="78">
        <f t="shared" si="67"/>
        <v>0</v>
      </c>
      <c r="H363" s="40" t="s">
        <v>46</v>
      </c>
      <c r="I363" s="40">
        <f t="shared" si="62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79"/>
      <c r="F364" s="49"/>
      <c r="G364" s="80"/>
      <c r="H364" s="46" t="s">
        <v>47</v>
      </c>
      <c r="I364" s="46">
        <f t="shared" si="62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3" customFormat="1" ht="18.95" customHeight="1" spans="1:41">
      <c r="A365" s="33">
        <v>178</v>
      </c>
      <c r="B365" s="34"/>
      <c r="C365" s="35"/>
      <c r="D365" s="47"/>
      <c r="E365" s="77">
        <v>0</v>
      </c>
      <c r="F365" s="48" t="s">
        <v>45</v>
      </c>
      <c r="G365" s="78">
        <f t="shared" ref="G365:G369" si="68">E365+I365-I366</f>
        <v>0</v>
      </c>
      <c r="H365" s="40" t="s">
        <v>46</v>
      </c>
      <c r="I365" s="40">
        <f t="shared" si="62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7"/>
    </row>
    <row r="366" s="4" customFormat="1" ht="18.95" customHeight="1" spans="1:41">
      <c r="A366" s="41"/>
      <c r="B366" s="34"/>
      <c r="C366" s="42"/>
      <c r="D366" s="47"/>
      <c r="E366" s="79"/>
      <c r="F366" s="49"/>
      <c r="G366" s="80"/>
      <c r="H366" s="46" t="s">
        <v>47</v>
      </c>
      <c r="I366" s="46">
        <f t="shared" si="62"/>
        <v>0</v>
      </c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5"/>
    </row>
    <row r="367" s="3" customFormat="1" ht="18.95" customHeight="1" spans="1:41">
      <c r="A367" s="33">
        <v>179</v>
      </c>
      <c r="B367" s="34"/>
      <c r="C367" s="35"/>
      <c r="D367" s="47"/>
      <c r="E367" s="77">
        <v>0</v>
      </c>
      <c r="F367" s="48" t="s">
        <v>45</v>
      </c>
      <c r="G367" s="78">
        <f t="shared" si="68"/>
        <v>0</v>
      </c>
      <c r="H367" s="40" t="s">
        <v>46</v>
      </c>
      <c r="I367" s="40">
        <f t="shared" si="62"/>
        <v>0</v>
      </c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7"/>
    </row>
    <row r="368" s="4" customFormat="1" ht="18.95" customHeight="1" spans="1:41">
      <c r="A368" s="41"/>
      <c r="B368" s="34"/>
      <c r="C368" s="42"/>
      <c r="D368" s="47"/>
      <c r="E368" s="79"/>
      <c r="F368" s="49"/>
      <c r="G368" s="80"/>
      <c r="H368" s="46" t="s">
        <v>47</v>
      </c>
      <c r="I368" s="46">
        <f t="shared" si="62"/>
        <v>0</v>
      </c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5"/>
    </row>
    <row r="369" s="5" customFormat="1" ht="18.95" customHeight="1" spans="1:41">
      <c r="A369" s="33">
        <v>180</v>
      </c>
      <c r="B369" s="34"/>
      <c r="C369" s="35"/>
      <c r="D369" s="36"/>
      <c r="E369" s="77">
        <v>0</v>
      </c>
      <c r="F369" s="38" t="s">
        <v>45</v>
      </c>
      <c r="G369" s="78">
        <f t="shared" si="68"/>
        <v>0</v>
      </c>
      <c r="H369" s="40" t="s">
        <v>46</v>
      </c>
      <c r="I369" s="40">
        <f t="shared" si="62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79"/>
      <c r="F370" s="44"/>
      <c r="G370" s="80"/>
      <c r="H370" s="46" t="s">
        <v>47</v>
      </c>
      <c r="I370" s="46">
        <f t="shared" si="62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181</v>
      </c>
      <c r="B371" s="34"/>
      <c r="C371" s="35"/>
      <c r="D371" s="36"/>
      <c r="E371" s="77">
        <v>0</v>
      </c>
      <c r="F371" s="38" t="s">
        <v>45</v>
      </c>
      <c r="G371" s="78">
        <f t="shared" ref="G371:G375" si="69">E371+I371-I372</f>
        <v>0</v>
      </c>
      <c r="H371" s="40" t="s">
        <v>46</v>
      </c>
      <c r="I371" s="40">
        <f t="shared" si="62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79"/>
      <c r="F372" s="44"/>
      <c r="G372" s="80"/>
      <c r="H372" s="46" t="s">
        <v>47</v>
      </c>
      <c r="I372" s="46">
        <f t="shared" si="62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5" customFormat="1" ht="18.95" customHeight="1" spans="1:41">
      <c r="A373" s="33">
        <v>182</v>
      </c>
      <c r="B373" s="34"/>
      <c r="C373" s="35"/>
      <c r="D373" s="36"/>
      <c r="E373" s="77">
        <v>0</v>
      </c>
      <c r="F373" s="38" t="s">
        <v>45</v>
      </c>
      <c r="G373" s="78">
        <f t="shared" si="69"/>
        <v>0</v>
      </c>
      <c r="H373" s="40" t="s">
        <v>46</v>
      </c>
      <c r="I373" s="40">
        <f t="shared" si="62"/>
        <v>0</v>
      </c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7"/>
    </row>
    <row r="374" s="6" customFormat="1" ht="18.95" customHeight="1" spans="1:41">
      <c r="A374" s="41"/>
      <c r="B374" s="34"/>
      <c r="C374" s="42"/>
      <c r="D374" s="36"/>
      <c r="E374" s="79"/>
      <c r="F374" s="44"/>
      <c r="G374" s="80"/>
      <c r="H374" s="46" t="s">
        <v>47</v>
      </c>
      <c r="I374" s="46">
        <f t="shared" si="62"/>
        <v>0</v>
      </c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5"/>
    </row>
    <row r="375" s="5" customFormat="1" ht="18.95" customHeight="1" spans="1:41">
      <c r="A375" s="33">
        <v>183</v>
      </c>
      <c r="B375" s="34"/>
      <c r="C375" s="35"/>
      <c r="D375" s="36"/>
      <c r="E375" s="77">
        <v>0</v>
      </c>
      <c r="F375" s="38" t="s">
        <v>45</v>
      </c>
      <c r="G375" s="78">
        <f t="shared" si="69"/>
        <v>0</v>
      </c>
      <c r="H375" s="40" t="s">
        <v>46</v>
      </c>
      <c r="I375" s="40">
        <f t="shared" si="62"/>
        <v>0</v>
      </c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7"/>
    </row>
    <row r="376" s="6" customFormat="1" ht="18.95" customHeight="1" spans="1:41">
      <c r="A376" s="41"/>
      <c r="B376" s="34"/>
      <c r="C376" s="42"/>
      <c r="D376" s="36"/>
      <c r="E376" s="79"/>
      <c r="F376" s="44"/>
      <c r="G376" s="80"/>
      <c r="H376" s="46" t="s">
        <v>47</v>
      </c>
      <c r="I376" s="46">
        <f t="shared" si="62"/>
        <v>0</v>
      </c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5"/>
    </row>
    <row r="377" s="5" customFormat="1" ht="18.95" customHeight="1" spans="1:41">
      <c r="A377" s="33">
        <v>184</v>
      </c>
      <c r="B377" s="34"/>
      <c r="C377" s="35"/>
      <c r="D377" s="36"/>
      <c r="E377" s="77">
        <v>0</v>
      </c>
      <c r="F377" s="38" t="s">
        <v>45</v>
      </c>
      <c r="G377" s="78">
        <f>E377+I377-I378</f>
        <v>0</v>
      </c>
      <c r="H377" s="40" t="s">
        <v>46</v>
      </c>
      <c r="I377" s="40">
        <f t="shared" si="62"/>
        <v>0</v>
      </c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7"/>
    </row>
    <row r="378" s="6" customFormat="1" ht="18.95" customHeight="1" spans="1:41">
      <c r="A378" s="41"/>
      <c r="B378" s="34"/>
      <c r="C378" s="42"/>
      <c r="D378" s="36"/>
      <c r="E378" s="79"/>
      <c r="F378" s="44"/>
      <c r="G378" s="80"/>
      <c r="H378" s="46" t="s">
        <v>47</v>
      </c>
      <c r="I378" s="46">
        <f t="shared" si="62"/>
        <v>0</v>
      </c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5"/>
    </row>
    <row r="379" s="3" customFormat="1" ht="18.95" customHeight="1" spans="1:41">
      <c r="A379" s="33">
        <v>185</v>
      </c>
      <c r="B379" s="34"/>
      <c r="C379" s="35"/>
      <c r="D379" s="47"/>
      <c r="E379" s="77"/>
      <c r="F379" s="48" t="s">
        <v>45</v>
      </c>
      <c r="G379" s="78">
        <f>E379+I379-I380</f>
        <v>0</v>
      </c>
      <c r="H379" s="40" t="s">
        <v>46</v>
      </c>
      <c r="I379" s="40">
        <f t="shared" si="62"/>
        <v>0</v>
      </c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7"/>
    </row>
    <row r="380" s="4" customFormat="1" ht="18.95" customHeight="1" spans="1:41">
      <c r="A380" s="41"/>
      <c r="B380" s="34"/>
      <c r="C380" s="42"/>
      <c r="D380" s="47"/>
      <c r="E380" s="79"/>
      <c r="F380" s="49"/>
      <c r="G380" s="80"/>
      <c r="H380" s="46" t="s">
        <v>47</v>
      </c>
      <c r="I380" s="46">
        <f t="shared" si="62"/>
        <v>0</v>
      </c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5"/>
    </row>
  </sheetData>
  <autoFilter ref="A4:AN380">
    <extLst/>
  </autoFilter>
  <mergeCells count="1322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</mergeCells>
  <conditionalFormatting sqref="G9:G10">
    <cfRule type="cellIs" dxfId="0" priority="2" operator="greaterThan">
      <formula>#REF!</formula>
    </cfRule>
  </conditionalFormatting>
  <conditionalFormatting sqref="G13:G14">
    <cfRule type="cellIs" dxfId="0" priority="1" operator="greaterThan">
      <formula>#REF!</formula>
    </cfRule>
  </conditionalFormatting>
  <conditionalFormatting sqref="G19:G20">
    <cfRule type="cellIs" dxfId="0" priority="63" operator="greaterThan">
      <formula>#REF!</formula>
    </cfRule>
  </conditionalFormatting>
  <conditionalFormatting sqref="G23:G24">
    <cfRule type="cellIs" dxfId="0" priority="3" operator="greaterThan">
      <formula>#REF!</formula>
    </cfRule>
  </conditionalFormatting>
  <conditionalFormatting sqref="G27:G28">
    <cfRule type="cellIs" dxfId="0" priority="64" operator="greaterThan">
      <formula>#REF!</formula>
    </cfRule>
  </conditionalFormatting>
  <conditionalFormatting sqref="G35:G36">
    <cfRule type="cellIs" dxfId="0" priority="67" operator="greaterThan">
      <formula>#REF!</formula>
    </cfRule>
  </conditionalFormatting>
  <conditionalFormatting sqref="G37:G38">
    <cfRule type="cellIs" dxfId="0" priority="65" operator="greaterThan">
      <formula>#REF!</formula>
    </cfRule>
  </conditionalFormatting>
  <conditionalFormatting sqref="G53:G62">
    <cfRule type="cellIs" dxfId="0" priority="62" operator="greaterThan">
      <formula>#REF!</formula>
    </cfRule>
  </conditionalFormatting>
  <conditionalFormatting sqref="G69:G70">
    <cfRule type="cellIs" dxfId="0" priority="60" operator="greaterThan">
      <formula>#REF!</formula>
    </cfRule>
  </conditionalFormatting>
  <conditionalFormatting sqref="G71:G72">
    <cfRule type="cellIs" dxfId="0" priority="59" operator="greaterThan">
      <formula>#REF!</formula>
    </cfRule>
  </conditionalFormatting>
  <conditionalFormatting sqref="G85:G86">
    <cfRule type="cellIs" dxfId="0" priority="57" operator="greaterThan">
      <formula>#REF!</formula>
    </cfRule>
  </conditionalFormatting>
  <conditionalFormatting sqref="G87:G88">
    <cfRule type="cellIs" dxfId="0" priority="56" operator="greaterThan">
      <formula>#REF!</formula>
    </cfRule>
  </conditionalFormatting>
  <conditionalFormatting sqref="G101:G102">
    <cfRule type="cellIs" dxfId="0" priority="54" operator="greaterThan">
      <formula>#REF!</formula>
    </cfRule>
  </conditionalFormatting>
  <conditionalFormatting sqref="G103:G104">
    <cfRule type="cellIs" dxfId="0" priority="53" operator="greaterThan">
      <formula>#REF!</formula>
    </cfRule>
  </conditionalFormatting>
  <conditionalFormatting sqref="G111:G116">
    <cfRule type="cellIs" dxfId="0" priority="52" operator="greaterThan">
      <formula>#REF!</formula>
    </cfRule>
  </conditionalFormatting>
  <conditionalFormatting sqref="G123:G124">
    <cfRule type="cellIs" dxfId="0" priority="50" operator="greaterThan">
      <formula>#REF!</formula>
    </cfRule>
  </conditionalFormatting>
  <conditionalFormatting sqref="G125:G126">
    <cfRule type="cellIs" dxfId="0" priority="49" operator="greaterThan">
      <formula>#REF!</formula>
    </cfRule>
  </conditionalFormatting>
  <conditionalFormatting sqref="G133:G134">
    <cfRule type="cellIs" dxfId="0" priority="48" operator="greaterThan">
      <formula>#REF!</formula>
    </cfRule>
  </conditionalFormatting>
  <conditionalFormatting sqref="G141:G142">
    <cfRule type="cellIs" dxfId="0" priority="46" operator="greaterThan">
      <formula>#REF!</formula>
    </cfRule>
  </conditionalFormatting>
  <conditionalFormatting sqref="G143:G144">
    <cfRule type="cellIs" dxfId="0" priority="45" operator="greaterThan">
      <formula>#REF!</formula>
    </cfRule>
  </conditionalFormatting>
  <conditionalFormatting sqref="G151:G152">
    <cfRule type="cellIs" dxfId="0" priority="44" operator="greaterThan">
      <formula>#REF!</formula>
    </cfRule>
  </conditionalFormatting>
  <conditionalFormatting sqref="G153:G158">
    <cfRule type="cellIs" dxfId="0" priority="43" operator="greaterThan">
      <formula>#REF!</formula>
    </cfRule>
  </conditionalFormatting>
  <conditionalFormatting sqref="G159:G160">
    <cfRule type="cellIs" dxfId="0" priority="42" operator="greaterThan">
      <formula>#REF!</formula>
    </cfRule>
  </conditionalFormatting>
  <conditionalFormatting sqref="G161:G170">
    <cfRule type="cellIs" dxfId="0" priority="39" operator="greaterThan">
      <formula>#REF!</formula>
    </cfRule>
  </conditionalFormatting>
  <conditionalFormatting sqref="G171:G172">
    <cfRule type="cellIs" dxfId="0" priority="36" operator="greaterThan">
      <formula>#REF!</formula>
    </cfRule>
  </conditionalFormatting>
  <conditionalFormatting sqref="G177:G178">
    <cfRule type="cellIs" dxfId="0" priority="37" operator="greaterThan">
      <formula>#REF!</formula>
    </cfRule>
  </conditionalFormatting>
  <conditionalFormatting sqref="G185:G186">
    <cfRule type="cellIs" dxfId="0" priority="40" operator="greaterThan">
      <formula>#REF!</formula>
    </cfRule>
  </conditionalFormatting>
  <conditionalFormatting sqref="G187:G188">
    <cfRule type="cellIs" dxfId="0" priority="38" operator="greaterThan">
      <formula>#REF!</formula>
    </cfRule>
  </conditionalFormatting>
  <conditionalFormatting sqref="G203:G212">
    <cfRule type="cellIs" dxfId="0" priority="35" operator="greaterThan">
      <formula>#REF!</formula>
    </cfRule>
  </conditionalFormatting>
  <conditionalFormatting sqref="G219:G220">
    <cfRule type="cellIs" dxfId="0" priority="33" operator="greaterThan">
      <formula>#REF!</formula>
    </cfRule>
  </conditionalFormatting>
  <conditionalFormatting sqref="G221:G222">
    <cfRule type="cellIs" dxfId="0" priority="32" operator="greaterThan">
      <formula>#REF!</formula>
    </cfRule>
  </conditionalFormatting>
  <conditionalFormatting sqref="G235:G236">
    <cfRule type="cellIs" dxfId="0" priority="30" operator="greaterThan">
      <formula>#REF!</formula>
    </cfRule>
  </conditionalFormatting>
  <conditionalFormatting sqref="G237:G238">
    <cfRule type="cellIs" dxfId="0" priority="29" operator="greaterThan">
      <formula>#REF!</formula>
    </cfRule>
  </conditionalFormatting>
  <conditionalFormatting sqref="G251:G252">
    <cfRule type="cellIs" dxfId="0" priority="27" operator="greaterThan">
      <formula>#REF!</formula>
    </cfRule>
  </conditionalFormatting>
  <conditionalFormatting sqref="G253:G254">
    <cfRule type="cellIs" dxfId="0" priority="26" operator="greaterThan">
      <formula>#REF!</formula>
    </cfRule>
  </conditionalFormatting>
  <conditionalFormatting sqref="G261:G266">
    <cfRule type="cellIs" dxfId="0" priority="25" operator="greaterThan">
      <formula>#REF!</formula>
    </cfRule>
  </conditionalFormatting>
  <conditionalFormatting sqref="G273:G274">
    <cfRule type="cellIs" dxfId="0" priority="23" operator="greaterThan">
      <formula>#REF!</formula>
    </cfRule>
  </conditionalFormatting>
  <conditionalFormatting sqref="G275:G276">
    <cfRule type="cellIs" dxfId="0" priority="22" operator="greaterThan">
      <formula>#REF!</formula>
    </cfRule>
  </conditionalFormatting>
  <conditionalFormatting sqref="G283:G284">
    <cfRule type="cellIs" dxfId="0" priority="21" operator="greaterThan">
      <formula>#REF!</formula>
    </cfRule>
  </conditionalFormatting>
  <conditionalFormatting sqref="G291:G292">
    <cfRule type="cellIs" dxfId="0" priority="19" operator="greaterThan">
      <formula>#REF!</formula>
    </cfRule>
  </conditionalFormatting>
  <conditionalFormatting sqref="G293:G294">
    <cfRule type="cellIs" dxfId="0" priority="18" operator="greaterThan">
      <formula>#REF!</formula>
    </cfRule>
  </conditionalFormatting>
  <conditionalFormatting sqref="G301:G302">
    <cfRule type="cellIs" dxfId="0" priority="17" operator="greaterThan">
      <formula>#REF!</formula>
    </cfRule>
  </conditionalFormatting>
  <conditionalFormatting sqref="G303:G308">
    <cfRule type="cellIs" dxfId="0" priority="16" operator="greaterThan">
      <formula>#REF!</formula>
    </cfRule>
  </conditionalFormatting>
  <conditionalFormatting sqref="G309:G310">
    <cfRule type="cellIs" dxfId="0" priority="15" operator="greaterThan">
      <formula>#REF!</formula>
    </cfRule>
  </conditionalFormatting>
  <conditionalFormatting sqref="G311:G320">
    <cfRule type="cellIs" dxfId="0" priority="12" operator="greaterThan">
      <formula>#REF!</formula>
    </cfRule>
  </conditionalFormatting>
  <conditionalFormatting sqref="G321:G322">
    <cfRule type="cellIs" dxfId="0" priority="9" operator="greaterThan">
      <formula>#REF!</formula>
    </cfRule>
  </conditionalFormatting>
  <conditionalFormatting sqref="G327:G328">
    <cfRule type="cellIs" dxfId="0" priority="10" operator="greaterThan">
      <formula>#REF!</formula>
    </cfRule>
  </conditionalFormatting>
  <conditionalFormatting sqref="G335:G336">
    <cfRule type="cellIs" dxfId="0" priority="13" operator="greaterThan">
      <formula>#REF!</formula>
    </cfRule>
  </conditionalFormatting>
  <conditionalFormatting sqref="G337:G338">
    <cfRule type="cellIs" dxfId="0" priority="11" operator="greaterThan">
      <formula>#REF!</formula>
    </cfRule>
  </conditionalFormatting>
  <conditionalFormatting sqref="G353:G362">
    <cfRule type="cellIs" dxfId="0" priority="8" operator="greaterThan">
      <formula>#REF!</formula>
    </cfRule>
  </conditionalFormatting>
  <conditionalFormatting sqref="G369:G370">
    <cfRule type="cellIs" dxfId="0" priority="6" operator="greaterThan">
      <formula>#REF!</formula>
    </cfRule>
  </conditionalFormatting>
  <conditionalFormatting sqref="G371:G372">
    <cfRule type="cellIs" dxfId="0" priority="5" operator="greaterThan">
      <formula>#REF!</formula>
    </cfRule>
  </conditionalFormatting>
  <conditionalFormatting sqref="G379:G380">
    <cfRule type="cellIs" dxfId="0" priority="4" operator="greaterThan">
      <formula>#REF!</formula>
    </cfRule>
  </conditionalFormatting>
  <conditionalFormatting sqref="G5:G8 G11:G12 G15:G18">
    <cfRule type="cellIs" dxfId="0" priority="66" operator="greaterThan">
      <formula>#REF!</formula>
    </cfRule>
  </conditionalFormatting>
  <conditionalFormatting sqref="G21:G22 G25:G26 G29:G34 G39:G52">
    <cfRule type="cellIs" dxfId="0" priority="68" operator="greaterThan">
      <formula>#REF!</formula>
    </cfRule>
  </conditionalFormatting>
  <conditionalFormatting sqref="G73:G78 G63:G68">
    <cfRule type="cellIs" dxfId="0" priority="61" operator="greaterThan">
      <formula>#REF!</formula>
    </cfRule>
  </conditionalFormatting>
  <conditionalFormatting sqref="G89:G94 G79:G84">
    <cfRule type="cellIs" dxfId="0" priority="58" operator="greaterThan">
      <formula>#REF!</formula>
    </cfRule>
  </conditionalFormatting>
  <conditionalFormatting sqref="G105:G110 G95:G100">
    <cfRule type="cellIs" dxfId="0" priority="55" operator="greaterThan">
      <formula>#REF!</formula>
    </cfRule>
  </conditionalFormatting>
  <conditionalFormatting sqref="G127:G132 G117:G122">
    <cfRule type="cellIs" dxfId="0" priority="51" operator="greaterThan">
      <formula>#REF!</formula>
    </cfRule>
  </conditionalFormatting>
  <conditionalFormatting sqref="G145:G150 G135:G140">
    <cfRule type="cellIs" dxfId="0" priority="47" operator="greaterThan">
      <formula>#REF!</formula>
    </cfRule>
  </conditionalFormatting>
  <conditionalFormatting sqref="G173:G176 G179:G184 G189:G202">
    <cfRule type="cellIs" dxfId="0" priority="41" operator="greaterThan">
      <formula>#REF!</formula>
    </cfRule>
  </conditionalFormatting>
  <conditionalFormatting sqref="G223:G228 G213:G218">
    <cfRule type="cellIs" dxfId="0" priority="34" operator="greaterThan">
      <formula>#REF!</formula>
    </cfRule>
  </conditionalFormatting>
  <conditionalFormatting sqref="G239:G244 G229:G234">
    <cfRule type="cellIs" dxfId="0" priority="31" operator="greaterThan">
      <formula>#REF!</formula>
    </cfRule>
  </conditionalFormatting>
  <conditionalFormatting sqref="G255:G260 G245:G250">
    <cfRule type="cellIs" dxfId="0" priority="28" operator="greaterThan">
      <formula>#REF!</formula>
    </cfRule>
  </conditionalFormatting>
  <conditionalFormatting sqref="G277:G282 G267:G272">
    <cfRule type="cellIs" dxfId="0" priority="24" operator="greaterThan">
      <formula>#REF!</formula>
    </cfRule>
  </conditionalFormatting>
  <conditionalFormatting sqref="G295:G300 G285:G290">
    <cfRule type="cellIs" dxfId="0" priority="20" operator="greaterThan">
      <formula>#REF!</formula>
    </cfRule>
  </conditionalFormatting>
  <conditionalFormatting sqref="G323:G326 G329:G334 G339:G352">
    <cfRule type="cellIs" dxfId="0" priority="14" operator="greaterThan">
      <formula>#REF!</formula>
    </cfRule>
  </conditionalFormatting>
  <conditionalFormatting sqref="G373:G378 G363:G368">
    <cfRule type="cellIs" dxfId="0" priority="7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O374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P26" sqref="P26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4.3833333333333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1734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3" customFormat="1" ht="18.95" customHeight="1" spans="1:41">
      <c r="A5" s="33">
        <v>1</v>
      </c>
      <c r="B5" s="34"/>
      <c r="C5" s="35"/>
      <c r="D5" s="36"/>
      <c r="E5" s="37"/>
      <c r="F5" s="38" t="s">
        <v>45</v>
      </c>
      <c r="G5" s="39">
        <f>E5+I5-I6</f>
        <v>0</v>
      </c>
      <c r="H5" s="40" t="s">
        <v>46</v>
      </c>
      <c r="I5" s="40">
        <f t="shared" ref="I5:I8" si="2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 t="shared" si="2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/>
      <c r="C7" s="35"/>
      <c r="D7" s="47"/>
      <c r="E7" s="37"/>
      <c r="F7" s="48" t="s">
        <v>45</v>
      </c>
      <c r="G7" s="39">
        <f>E7+I7-I8</f>
        <v>0</v>
      </c>
      <c r="H7" s="40" t="s">
        <v>46</v>
      </c>
      <c r="I7" s="40">
        <f t="shared" si="2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9"/>
      <c r="G8" s="45"/>
      <c r="H8" s="46" t="s">
        <v>47</v>
      </c>
      <c r="I8" s="46">
        <f t="shared" si="2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/>
      <c r="C9" s="35"/>
      <c r="D9" s="47"/>
      <c r="E9" s="37"/>
      <c r="F9" s="48" t="s">
        <v>45</v>
      </c>
      <c r="G9" s="39">
        <f>E9+I9-I10</f>
        <v>0</v>
      </c>
      <c r="H9" s="40" t="s">
        <v>46</v>
      </c>
      <c r="I9" s="40">
        <f t="shared" ref="I9:I57" si="3">SUM(J9:AO9)</f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4</v>
      </c>
      <c r="B11" s="34"/>
      <c r="C11" s="35"/>
      <c r="D11" s="36"/>
      <c r="E11" s="37"/>
      <c r="F11" s="38" t="s">
        <v>45</v>
      </c>
      <c r="G11" s="39">
        <f>E11+I11-I12</f>
        <v>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43"/>
      <c r="F12" s="44"/>
      <c r="G12" s="45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3" customFormat="1" ht="18.95" customHeight="1" spans="1:41">
      <c r="A13" s="33">
        <v>5</v>
      </c>
      <c r="B13" s="34"/>
      <c r="C13" s="35"/>
      <c r="D13" s="47"/>
      <c r="E13" s="37"/>
      <c r="F13" s="48" t="s">
        <v>45</v>
      </c>
      <c r="G13" s="39">
        <f>E13+I13-I14</f>
        <v>0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18.95" customHeight="1" spans="1:41">
      <c r="A14" s="41"/>
      <c r="B14" s="34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3" customFormat="1" ht="18.95" customHeight="1" spans="1:41">
      <c r="A15" s="33">
        <v>6</v>
      </c>
      <c r="B15" s="34"/>
      <c r="C15" s="35"/>
      <c r="D15" s="47"/>
      <c r="E15" s="37"/>
      <c r="F15" s="48" t="s">
        <v>45</v>
      </c>
      <c r="G15" s="39">
        <f>E15+I15-I16</f>
        <v>0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/>
      <c r="C17" s="35"/>
      <c r="D17" s="50"/>
      <c r="E17" s="37"/>
      <c r="F17" s="48" t="s">
        <v>45</v>
      </c>
      <c r="G17" s="39">
        <f>E17+I17-I18</f>
        <v>0</v>
      </c>
      <c r="H17" s="40" t="s">
        <v>46</v>
      </c>
      <c r="I17" s="40">
        <f t="shared" si="3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50"/>
      <c r="E18" s="43"/>
      <c r="F18" s="49"/>
      <c r="G18" s="45"/>
      <c r="H18" s="46" t="s">
        <v>47</v>
      </c>
      <c r="I18" s="46">
        <f t="shared" si="3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8</v>
      </c>
      <c r="B19" s="34"/>
      <c r="C19" s="51"/>
      <c r="D19" s="47"/>
      <c r="E19" s="37"/>
      <c r="F19" s="48" t="s">
        <v>45</v>
      </c>
      <c r="G19" s="39">
        <f>E19+I19-I20</f>
        <v>0</v>
      </c>
      <c r="H19" s="40" t="s">
        <v>46</v>
      </c>
      <c r="I19" s="40">
        <f t="shared" si="3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52"/>
      <c r="D20" s="47"/>
      <c r="E20" s="43"/>
      <c r="F20" s="49"/>
      <c r="G20" s="45"/>
      <c r="H20" s="46" t="s">
        <v>47</v>
      </c>
      <c r="I20" s="46">
        <f t="shared" si="3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9</v>
      </c>
      <c r="B21" s="34"/>
      <c r="C21" s="35"/>
      <c r="D21" s="47"/>
      <c r="E21" s="37"/>
      <c r="F21" s="48" t="s">
        <v>45</v>
      </c>
      <c r="G21" s="39">
        <f t="shared" ref="G21:G25" si="4">E21+I21-I22</f>
        <v>0</v>
      </c>
      <c r="H21" s="40" t="s">
        <v>46</v>
      </c>
      <c r="I21" s="40">
        <f t="shared" si="3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10</v>
      </c>
      <c r="B23" s="34"/>
      <c r="C23" s="35"/>
      <c r="D23" s="47"/>
      <c r="E23" s="37"/>
      <c r="F23" s="48" t="s">
        <v>45</v>
      </c>
      <c r="G23" s="39">
        <f t="shared" si="4"/>
        <v>0</v>
      </c>
      <c r="H23" s="40" t="s">
        <v>46</v>
      </c>
      <c r="I23" s="40">
        <f t="shared" si="3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11</v>
      </c>
      <c r="B25" s="34"/>
      <c r="C25" s="35"/>
      <c r="D25" s="47"/>
      <c r="E25" s="37">
        <v>0</v>
      </c>
      <c r="F25" s="48" t="s">
        <v>45</v>
      </c>
      <c r="G25" s="39">
        <f t="shared" si="4"/>
        <v>0</v>
      </c>
      <c r="H25" s="40" t="s">
        <v>46</v>
      </c>
      <c r="I25" s="40">
        <f t="shared" si="3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43"/>
      <c r="F26" s="49"/>
      <c r="G26" s="45"/>
      <c r="H26" s="46" t="s">
        <v>47</v>
      </c>
      <c r="I26" s="46">
        <f t="shared" si="3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12</v>
      </c>
      <c r="B27" s="34"/>
      <c r="C27" s="35"/>
      <c r="D27" s="47"/>
      <c r="E27" s="37">
        <v>0</v>
      </c>
      <c r="F27" s="48" t="s">
        <v>45</v>
      </c>
      <c r="G27" s="39">
        <f t="shared" ref="G27:G31" si="5">E27+I27-I28</f>
        <v>0</v>
      </c>
      <c r="H27" s="40" t="s">
        <v>46</v>
      </c>
      <c r="I27" s="40">
        <f t="shared" si="3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3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5" customFormat="1" ht="18.95" customHeight="1" spans="1:41">
      <c r="A29" s="33">
        <v>13</v>
      </c>
      <c r="B29" s="34"/>
      <c r="C29" s="35"/>
      <c r="D29" s="36"/>
      <c r="E29" s="37">
        <v>0</v>
      </c>
      <c r="F29" s="38" t="s">
        <v>45</v>
      </c>
      <c r="G29" s="39">
        <f t="shared" si="5"/>
        <v>0</v>
      </c>
      <c r="H29" s="40" t="s">
        <v>46</v>
      </c>
      <c r="I29" s="40">
        <f t="shared" si="3"/>
        <v>0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7"/>
    </row>
    <row r="30" s="6" customFormat="1" ht="18.95" customHeight="1" spans="1:41">
      <c r="A30" s="41"/>
      <c r="B30" s="34"/>
      <c r="C30" s="42"/>
      <c r="D30" s="36"/>
      <c r="E30" s="43"/>
      <c r="F30" s="44"/>
      <c r="G30" s="45"/>
      <c r="H30" s="46" t="s">
        <v>47</v>
      </c>
      <c r="I30" s="46">
        <f t="shared" si="3"/>
        <v>0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5"/>
    </row>
    <row r="31" s="5" customFormat="1" ht="18.95" customHeight="1" spans="1:41">
      <c r="A31" s="33">
        <v>14</v>
      </c>
      <c r="B31" s="34"/>
      <c r="C31" s="35"/>
      <c r="D31" s="36"/>
      <c r="E31" s="37">
        <v>0</v>
      </c>
      <c r="F31" s="38" t="s">
        <v>45</v>
      </c>
      <c r="G31" s="39">
        <f t="shared" si="5"/>
        <v>0</v>
      </c>
      <c r="H31" s="40" t="s">
        <v>46</v>
      </c>
      <c r="I31" s="40">
        <f t="shared" si="3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7"/>
    </row>
    <row r="32" s="6" customFormat="1" ht="18.95" customHeight="1" spans="1:41">
      <c r="A32" s="41"/>
      <c r="B32" s="34"/>
      <c r="C32" s="42"/>
      <c r="D32" s="36"/>
      <c r="E32" s="43"/>
      <c r="F32" s="44"/>
      <c r="G32" s="45"/>
      <c r="H32" s="46" t="s">
        <v>47</v>
      </c>
      <c r="I32" s="46">
        <f t="shared" si="3"/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="5" customFormat="1" ht="18.95" customHeight="1" spans="1:41">
      <c r="A33" s="33">
        <v>15</v>
      </c>
      <c r="B33" s="34"/>
      <c r="C33" s="35"/>
      <c r="D33" s="36"/>
      <c r="E33" s="37">
        <v>0</v>
      </c>
      <c r="F33" s="38" t="s">
        <v>45</v>
      </c>
      <c r="G33" s="39">
        <f t="shared" ref="G33:G37" si="6">E33+I33-I34</f>
        <v>0</v>
      </c>
      <c r="H33" s="40" t="s">
        <v>46</v>
      </c>
      <c r="I33" s="40">
        <f t="shared" si="3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3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16</v>
      </c>
      <c r="B35" s="34"/>
      <c r="C35" s="35"/>
      <c r="D35" s="36"/>
      <c r="E35" s="37">
        <v>0</v>
      </c>
      <c r="F35" s="38" t="s">
        <v>45</v>
      </c>
      <c r="G35" s="39">
        <f t="shared" si="6"/>
        <v>0</v>
      </c>
      <c r="H35" s="40" t="s">
        <v>46</v>
      </c>
      <c r="I35" s="40">
        <f t="shared" si="3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3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17</v>
      </c>
      <c r="B37" s="34"/>
      <c r="C37" s="35"/>
      <c r="D37" s="36"/>
      <c r="E37" s="37">
        <v>0</v>
      </c>
      <c r="F37" s="38" t="s">
        <v>45</v>
      </c>
      <c r="G37" s="39">
        <f t="shared" si="6"/>
        <v>0</v>
      </c>
      <c r="H37" s="40" t="s">
        <v>46</v>
      </c>
      <c r="I37" s="40">
        <f t="shared" si="3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3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18</v>
      </c>
      <c r="B39" s="34"/>
      <c r="C39" s="35"/>
      <c r="D39" s="36"/>
      <c r="E39" s="37">
        <v>0</v>
      </c>
      <c r="F39" s="38" t="s">
        <v>45</v>
      </c>
      <c r="G39" s="39">
        <f t="shared" ref="G39:G43" si="7">E39+I39-I40</f>
        <v>0</v>
      </c>
      <c r="H39" s="40" t="s">
        <v>46</v>
      </c>
      <c r="I39" s="40">
        <f t="shared" si="3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3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3" customFormat="1" ht="18" customHeight="1" spans="1:41">
      <c r="A41" s="33">
        <v>19</v>
      </c>
      <c r="B41" s="34"/>
      <c r="C41" s="35"/>
      <c r="D41" s="47"/>
      <c r="E41" s="37">
        <v>0</v>
      </c>
      <c r="F41" s="48" t="s">
        <v>45</v>
      </c>
      <c r="G41" s="39">
        <f t="shared" si="7"/>
        <v>0</v>
      </c>
      <c r="H41" s="40" t="s">
        <v>46</v>
      </c>
      <c r="I41" s="40">
        <f t="shared" si="3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7"/>
    </row>
    <row r="42" s="4" customFormat="1" ht="15" customHeight="1" spans="1:41">
      <c r="A42" s="41"/>
      <c r="B42" s="34"/>
      <c r="C42" s="42"/>
      <c r="D42" s="47"/>
      <c r="E42" s="43"/>
      <c r="F42" s="49"/>
      <c r="G42" s="45"/>
      <c r="H42" s="46" t="s">
        <v>47</v>
      </c>
      <c r="I42" s="46">
        <f t="shared" si="3"/>
        <v>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5"/>
    </row>
    <row r="43" s="3" customFormat="1" ht="18.95" customHeight="1" spans="1:41">
      <c r="A43" s="33">
        <v>20</v>
      </c>
      <c r="B43" s="34"/>
      <c r="C43" s="35"/>
      <c r="D43" s="47"/>
      <c r="E43" s="37">
        <v>0</v>
      </c>
      <c r="F43" s="48" t="s">
        <v>45</v>
      </c>
      <c r="G43" s="39">
        <f>E43+I43-I44</f>
        <v>0</v>
      </c>
      <c r="H43" s="40" t="s">
        <v>46</v>
      </c>
      <c r="I43" s="40">
        <f t="shared" si="3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7"/>
    </row>
    <row r="44" s="4" customFormat="1" ht="18.95" customHeight="1" spans="1:41">
      <c r="A44" s="41"/>
      <c r="B44" s="34"/>
      <c r="C44" s="42"/>
      <c r="D44" s="47"/>
      <c r="E44" s="43"/>
      <c r="F44" s="49"/>
      <c r="G44" s="45"/>
      <c r="H44" s="46" t="s">
        <v>47</v>
      </c>
      <c r="I44" s="46">
        <f t="shared" si="3"/>
        <v>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5"/>
    </row>
    <row r="45" s="3" customFormat="1" ht="18.95" customHeight="1" spans="1:41">
      <c r="A45" s="33">
        <v>21</v>
      </c>
      <c r="B45" s="34"/>
      <c r="C45" s="35"/>
      <c r="D45" s="47"/>
      <c r="E45" s="37">
        <v>0</v>
      </c>
      <c r="F45" s="48" t="s">
        <v>45</v>
      </c>
      <c r="G45" s="39">
        <f>E45+I45-I46</f>
        <v>0</v>
      </c>
      <c r="H45" s="40" t="s">
        <v>46</v>
      </c>
      <c r="I45" s="40">
        <f t="shared" si="3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8.9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3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5" customFormat="1" ht="18.95" customHeight="1" spans="1:41">
      <c r="A47" s="33">
        <v>22</v>
      </c>
      <c r="B47" s="34"/>
      <c r="C47" s="35"/>
      <c r="D47" s="36"/>
      <c r="E47" s="37">
        <v>0</v>
      </c>
      <c r="F47" s="38" t="s">
        <v>45</v>
      </c>
      <c r="G47" s="39">
        <f>E47+I47-I48</f>
        <v>0</v>
      </c>
      <c r="H47" s="40" t="s">
        <v>46</v>
      </c>
      <c r="I47" s="40">
        <f t="shared" si="3"/>
        <v>0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7"/>
    </row>
    <row r="48" s="6" customFormat="1" ht="18.95" customHeight="1" spans="1:41">
      <c r="A48" s="41"/>
      <c r="B48" s="34"/>
      <c r="C48" s="42"/>
      <c r="D48" s="36"/>
      <c r="E48" s="43"/>
      <c r="F48" s="44"/>
      <c r="G48" s="45"/>
      <c r="H48" s="46" t="s">
        <v>47</v>
      </c>
      <c r="I48" s="46">
        <f t="shared" si="3"/>
        <v>0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</row>
    <row r="49" s="5" customFormat="1" ht="18.95" customHeight="1" spans="1:41">
      <c r="A49" s="33">
        <v>23</v>
      </c>
      <c r="B49" s="34"/>
      <c r="C49" s="35"/>
      <c r="D49" s="36"/>
      <c r="E49" s="37">
        <v>0</v>
      </c>
      <c r="F49" s="38" t="s">
        <v>45</v>
      </c>
      <c r="G49" s="39">
        <f t="shared" ref="G49:G53" si="8">E49+I49-I50</f>
        <v>0</v>
      </c>
      <c r="H49" s="40" t="s">
        <v>46</v>
      </c>
      <c r="I49" s="40">
        <f t="shared" si="3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43"/>
      <c r="F50" s="44"/>
      <c r="G50" s="45"/>
      <c r="H50" s="46" t="s">
        <v>47</v>
      </c>
      <c r="I50" s="46">
        <f t="shared" si="3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3" customFormat="1" ht="18" customHeight="1" spans="1:41">
      <c r="A51" s="33">
        <v>24</v>
      </c>
      <c r="B51" s="34"/>
      <c r="C51" s="35"/>
      <c r="D51" s="47"/>
      <c r="E51" s="37">
        <v>0</v>
      </c>
      <c r="F51" s="48" t="s">
        <v>45</v>
      </c>
      <c r="G51" s="39">
        <f t="shared" si="8"/>
        <v>0</v>
      </c>
      <c r="H51" s="40" t="s">
        <v>46</v>
      </c>
      <c r="I51" s="40">
        <f t="shared" si="3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5" customHeight="1" spans="1:41">
      <c r="A52" s="41"/>
      <c r="B52" s="34"/>
      <c r="C52" s="42"/>
      <c r="D52" s="47"/>
      <c r="E52" s="43"/>
      <c r="F52" s="49"/>
      <c r="G52" s="45"/>
      <c r="H52" s="46" t="s">
        <v>47</v>
      </c>
      <c r="I52" s="46">
        <f t="shared" ref="I52:I115" si="9">SUM(J52:AO52)</f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3" customFormat="1" ht="18.95" customHeight="1" spans="1:41">
      <c r="A53" s="33">
        <v>25</v>
      </c>
      <c r="B53" s="34"/>
      <c r="C53" s="35"/>
      <c r="D53" s="47"/>
      <c r="E53" s="37">
        <v>0</v>
      </c>
      <c r="F53" s="48" t="s">
        <v>45</v>
      </c>
      <c r="G53" s="39">
        <f t="shared" si="8"/>
        <v>0</v>
      </c>
      <c r="H53" s="40" t="s">
        <v>46</v>
      </c>
      <c r="I53" s="40">
        <f t="shared" si="9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8.95" customHeight="1" spans="1:41">
      <c r="A54" s="41"/>
      <c r="B54" s="34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3" customFormat="1" ht="18.95" customHeight="1" spans="1:41">
      <c r="A55" s="33">
        <v>26</v>
      </c>
      <c r="B55" s="34"/>
      <c r="C55" s="35"/>
      <c r="D55" s="47"/>
      <c r="E55" s="37">
        <v>0</v>
      </c>
      <c r="F55" s="48" t="s">
        <v>45</v>
      </c>
      <c r="G55" s="39">
        <f t="shared" ref="G55:G59" si="10">E55+I55-I56</f>
        <v>0</v>
      </c>
      <c r="H55" s="40" t="s">
        <v>46</v>
      </c>
      <c r="I55" s="40">
        <f t="shared" si="9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8.9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9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27</v>
      </c>
      <c r="B57" s="34"/>
      <c r="C57" s="35"/>
      <c r="D57" s="47"/>
      <c r="E57" s="37">
        <v>0</v>
      </c>
      <c r="F57" s="48" t="s">
        <v>45</v>
      </c>
      <c r="G57" s="39">
        <f t="shared" si="10"/>
        <v>0</v>
      </c>
      <c r="H57" s="40" t="s">
        <v>46</v>
      </c>
      <c r="I57" s="40">
        <f t="shared" si="9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9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28</v>
      </c>
      <c r="B59" s="34"/>
      <c r="C59" s="35"/>
      <c r="D59" s="47"/>
      <c r="E59" s="37">
        <v>0</v>
      </c>
      <c r="F59" s="48" t="s">
        <v>45</v>
      </c>
      <c r="G59" s="39">
        <f t="shared" si="10"/>
        <v>0</v>
      </c>
      <c r="H59" s="40" t="s">
        <v>46</v>
      </c>
      <c r="I59" s="40">
        <f t="shared" si="9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29</v>
      </c>
      <c r="B61" s="34"/>
      <c r="C61" s="35"/>
      <c r="D61" s="47"/>
      <c r="E61" s="37">
        <v>0</v>
      </c>
      <c r="F61" s="48" t="s">
        <v>45</v>
      </c>
      <c r="G61" s="39">
        <f t="shared" ref="G61:G65" si="11">E61+I61-I62</f>
        <v>0</v>
      </c>
      <c r="H61" s="40" t="s">
        <v>46</v>
      </c>
      <c r="I61" s="40">
        <f t="shared" si="9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9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5" customFormat="1" ht="18.95" customHeight="1" spans="1:41">
      <c r="A63" s="33">
        <v>30</v>
      </c>
      <c r="B63" s="34"/>
      <c r="C63" s="35"/>
      <c r="D63" s="36"/>
      <c r="E63" s="37">
        <v>0</v>
      </c>
      <c r="F63" s="38" t="s">
        <v>45</v>
      </c>
      <c r="G63" s="39">
        <f t="shared" si="11"/>
        <v>0</v>
      </c>
      <c r="H63" s="40" t="s">
        <v>46</v>
      </c>
      <c r="I63" s="40">
        <f t="shared" si="9"/>
        <v>0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7"/>
    </row>
    <row r="64" s="6" customFormat="1" ht="18.95" customHeight="1" spans="1:41">
      <c r="A64" s="41"/>
      <c r="B64" s="34"/>
      <c r="C64" s="42"/>
      <c r="D64" s="36"/>
      <c r="E64" s="43"/>
      <c r="F64" s="44"/>
      <c r="G64" s="45"/>
      <c r="H64" s="46" t="s">
        <v>47</v>
      </c>
      <c r="I64" s="46">
        <f t="shared" si="9"/>
        <v>0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5"/>
    </row>
    <row r="65" s="5" customFormat="1" ht="18.95" customHeight="1" spans="1:41">
      <c r="A65" s="33">
        <v>31</v>
      </c>
      <c r="B65" s="34"/>
      <c r="C65" s="35"/>
      <c r="D65" s="36"/>
      <c r="E65" s="37">
        <v>0</v>
      </c>
      <c r="F65" s="38" t="s">
        <v>45</v>
      </c>
      <c r="G65" s="39">
        <f t="shared" si="11"/>
        <v>0</v>
      </c>
      <c r="H65" s="40" t="s">
        <v>46</v>
      </c>
      <c r="I65" s="40">
        <f t="shared" si="9"/>
        <v>0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7"/>
    </row>
    <row r="66" s="6" customFormat="1" ht="18.95" customHeight="1" spans="1:41">
      <c r="A66" s="41"/>
      <c r="B66" s="34"/>
      <c r="C66" s="42"/>
      <c r="D66" s="36"/>
      <c r="E66" s="43"/>
      <c r="F66" s="44"/>
      <c r="G66" s="45"/>
      <c r="H66" s="46" t="s">
        <v>47</v>
      </c>
      <c r="I66" s="46">
        <f t="shared" si="9"/>
        <v>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5"/>
    </row>
    <row r="67" s="5" customFormat="1" ht="18.95" customHeight="1" spans="1:41">
      <c r="A67" s="33">
        <v>32</v>
      </c>
      <c r="B67" s="34"/>
      <c r="C67" s="35"/>
      <c r="D67" s="36"/>
      <c r="E67" s="37">
        <v>0</v>
      </c>
      <c r="F67" s="38" t="s">
        <v>45</v>
      </c>
      <c r="G67" s="39">
        <f t="shared" ref="G67:G71" si="12">E67+I67-I68</f>
        <v>0</v>
      </c>
      <c r="H67" s="40" t="s">
        <v>46</v>
      </c>
      <c r="I67" s="40">
        <f t="shared" si="9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9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33</v>
      </c>
      <c r="B69" s="34"/>
      <c r="C69" s="35"/>
      <c r="D69" s="36"/>
      <c r="E69" s="37">
        <v>0</v>
      </c>
      <c r="F69" s="38" t="s">
        <v>45</v>
      </c>
      <c r="G69" s="39">
        <f t="shared" si="12"/>
        <v>0</v>
      </c>
      <c r="H69" s="40" t="s">
        <v>46</v>
      </c>
      <c r="I69" s="40">
        <f t="shared" si="9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9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34</v>
      </c>
      <c r="B71" s="34"/>
      <c r="C71" s="35"/>
      <c r="D71" s="36"/>
      <c r="E71" s="37">
        <v>0</v>
      </c>
      <c r="F71" s="38" t="s">
        <v>45</v>
      </c>
      <c r="G71" s="39">
        <f t="shared" si="12"/>
        <v>0</v>
      </c>
      <c r="H71" s="40" t="s">
        <v>46</v>
      </c>
      <c r="I71" s="40">
        <f t="shared" si="9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9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3" customFormat="1" ht="18.95" customHeight="1" spans="1:41">
      <c r="A73" s="33">
        <v>35</v>
      </c>
      <c r="B73" s="34"/>
      <c r="C73" s="35"/>
      <c r="D73" s="47"/>
      <c r="E73" s="37">
        <v>0</v>
      </c>
      <c r="F73" s="48" t="s">
        <v>45</v>
      </c>
      <c r="G73" s="39">
        <f t="shared" ref="G73:G77" si="13">E73+I73-I74</f>
        <v>0</v>
      </c>
      <c r="H73" s="40" t="s">
        <v>46</v>
      </c>
      <c r="I73" s="40">
        <f t="shared" si="9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7"/>
    </row>
    <row r="74" s="4" customFormat="1" ht="18.95" customHeight="1" spans="1:41">
      <c r="A74" s="41"/>
      <c r="B74" s="34"/>
      <c r="C74" s="42"/>
      <c r="D74" s="47"/>
      <c r="E74" s="43"/>
      <c r="F74" s="49"/>
      <c r="G74" s="45"/>
      <c r="H74" s="46" t="s">
        <v>47</v>
      </c>
      <c r="I74" s="46">
        <f t="shared" si="9"/>
        <v>0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5"/>
    </row>
    <row r="75" s="3" customFormat="1" ht="18.95" customHeight="1" spans="1:41">
      <c r="A75" s="33">
        <v>36</v>
      </c>
      <c r="B75" s="34"/>
      <c r="C75" s="35"/>
      <c r="D75" s="47"/>
      <c r="E75" s="37">
        <v>0</v>
      </c>
      <c r="F75" s="48" t="s">
        <v>45</v>
      </c>
      <c r="G75" s="39">
        <f t="shared" si="13"/>
        <v>0</v>
      </c>
      <c r="H75" s="40" t="s">
        <v>46</v>
      </c>
      <c r="I75" s="40">
        <f t="shared" si="9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43"/>
      <c r="F76" s="49"/>
      <c r="G76" s="45"/>
      <c r="H76" s="46" t="s">
        <v>47</v>
      </c>
      <c r="I76" s="46">
        <f t="shared" si="9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37</v>
      </c>
      <c r="B77" s="34"/>
      <c r="C77" s="35"/>
      <c r="D77" s="47"/>
      <c r="E77" s="37">
        <v>0</v>
      </c>
      <c r="F77" s="48" t="s">
        <v>45</v>
      </c>
      <c r="G77" s="39">
        <f t="shared" si="13"/>
        <v>0</v>
      </c>
      <c r="H77" s="40" t="s">
        <v>46</v>
      </c>
      <c r="I77" s="40">
        <f t="shared" si="9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9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5" customFormat="1" ht="18.95" customHeight="1" spans="1:41">
      <c r="A79" s="33">
        <v>38</v>
      </c>
      <c r="B79" s="34"/>
      <c r="C79" s="35"/>
      <c r="D79" s="36"/>
      <c r="E79" s="37">
        <v>0</v>
      </c>
      <c r="F79" s="38" t="s">
        <v>45</v>
      </c>
      <c r="G79" s="39">
        <f t="shared" ref="G79:G83" si="14">E79+I79-I80</f>
        <v>0</v>
      </c>
      <c r="H79" s="40" t="s">
        <v>46</v>
      </c>
      <c r="I79" s="40">
        <f t="shared" si="9"/>
        <v>0</v>
      </c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7"/>
    </row>
    <row r="80" s="6" customFormat="1" ht="18.95" customHeight="1" spans="1:41">
      <c r="A80" s="41"/>
      <c r="B80" s="34"/>
      <c r="C80" s="42"/>
      <c r="D80" s="36"/>
      <c r="E80" s="43"/>
      <c r="F80" s="44"/>
      <c r="G80" s="45"/>
      <c r="H80" s="46" t="s">
        <v>47</v>
      </c>
      <c r="I80" s="46">
        <f t="shared" si="9"/>
        <v>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5"/>
    </row>
    <row r="81" s="5" customFormat="1" ht="18.95" customHeight="1" spans="1:41">
      <c r="A81" s="33">
        <v>39</v>
      </c>
      <c r="B81" s="34"/>
      <c r="C81" s="35"/>
      <c r="D81" s="36"/>
      <c r="E81" s="37">
        <v>0</v>
      </c>
      <c r="F81" s="38" t="s">
        <v>45</v>
      </c>
      <c r="G81" s="39">
        <f t="shared" si="14"/>
        <v>0</v>
      </c>
      <c r="H81" s="40" t="s">
        <v>46</v>
      </c>
      <c r="I81" s="40">
        <f t="shared" si="9"/>
        <v>0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7"/>
    </row>
    <row r="82" s="6" customFormat="1" ht="18.95" customHeight="1" spans="1:41">
      <c r="A82" s="41"/>
      <c r="B82" s="34"/>
      <c r="C82" s="42"/>
      <c r="D82" s="36"/>
      <c r="E82" s="43"/>
      <c r="F82" s="44"/>
      <c r="G82" s="45"/>
      <c r="H82" s="46" t="s">
        <v>47</v>
      </c>
      <c r="I82" s="46">
        <f t="shared" si="9"/>
        <v>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5"/>
    </row>
    <row r="83" s="5" customFormat="1" ht="18.95" customHeight="1" spans="1:41">
      <c r="A83" s="33">
        <v>40</v>
      </c>
      <c r="B83" s="34"/>
      <c r="C83" s="35"/>
      <c r="D83" s="36"/>
      <c r="E83" s="37">
        <v>0</v>
      </c>
      <c r="F83" s="38" t="s">
        <v>45</v>
      </c>
      <c r="G83" s="39">
        <f t="shared" si="14"/>
        <v>0</v>
      </c>
      <c r="H83" s="40" t="s">
        <v>46</v>
      </c>
      <c r="I83" s="40">
        <f t="shared" si="9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9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41</v>
      </c>
      <c r="B85" s="34"/>
      <c r="C85" s="35"/>
      <c r="D85" s="36"/>
      <c r="E85" s="37">
        <v>0</v>
      </c>
      <c r="F85" s="38" t="s">
        <v>45</v>
      </c>
      <c r="G85" s="39">
        <f t="shared" ref="G85:G89" si="15">E85+I85-I86</f>
        <v>0</v>
      </c>
      <c r="H85" s="40" t="s">
        <v>46</v>
      </c>
      <c r="I85" s="40">
        <f t="shared" si="9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9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42</v>
      </c>
      <c r="B87" s="34"/>
      <c r="C87" s="35"/>
      <c r="D87" s="36"/>
      <c r="E87" s="37">
        <v>0</v>
      </c>
      <c r="F87" s="38" t="s">
        <v>45</v>
      </c>
      <c r="G87" s="39">
        <f t="shared" si="15"/>
        <v>0</v>
      </c>
      <c r="H87" s="40" t="s">
        <v>46</v>
      </c>
      <c r="I87" s="40">
        <f t="shared" si="9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9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3" customFormat="1" ht="18.95" customHeight="1" spans="1:41">
      <c r="A89" s="33">
        <v>43</v>
      </c>
      <c r="B89" s="34"/>
      <c r="C89" s="35"/>
      <c r="D89" s="47"/>
      <c r="E89" s="37">
        <v>0</v>
      </c>
      <c r="F89" s="48" t="s">
        <v>45</v>
      </c>
      <c r="G89" s="39">
        <f t="shared" si="15"/>
        <v>0</v>
      </c>
      <c r="H89" s="40" t="s">
        <v>46</v>
      </c>
      <c r="I89" s="40">
        <f t="shared" si="9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7"/>
    </row>
    <row r="90" s="4" customFormat="1" ht="18.95" customHeight="1" spans="1:41">
      <c r="A90" s="41"/>
      <c r="B90" s="34"/>
      <c r="C90" s="42"/>
      <c r="D90" s="47"/>
      <c r="E90" s="43"/>
      <c r="F90" s="49"/>
      <c r="G90" s="45"/>
      <c r="H90" s="46" t="s">
        <v>47</v>
      </c>
      <c r="I90" s="46">
        <f t="shared" si="9"/>
        <v>0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5"/>
    </row>
    <row r="91" s="3" customFormat="1" ht="18.95" customHeight="1" spans="1:41">
      <c r="A91" s="33">
        <v>44</v>
      </c>
      <c r="B91" s="34"/>
      <c r="C91" s="35"/>
      <c r="D91" s="47"/>
      <c r="E91" s="37">
        <v>0</v>
      </c>
      <c r="F91" s="48" t="s">
        <v>45</v>
      </c>
      <c r="G91" s="39">
        <f t="shared" ref="G91:G95" si="16">E91+I91-I92</f>
        <v>0</v>
      </c>
      <c r="H91" s="40" t="s">
        <v>46</v>
      </c>
      <c r="I91" s="40">
        <f t="shared" si="9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7"/>
    </row>
    <row r="92" s="4" customFormat="1" ht="18.95" customHeight="1" spans="1:41">
      <c r="A92" s="41"/>
      <c r="B92" s="34"/>
      <c r="C92" s="42"/>
      <c r="D92" s="47"/>
      <c r="E92" s="43"/>
      <c r="F92" s="49"/>
      <c r="G92" s="45"/>
      <c r="H92" s="46" t="s">
        <v>47</v>
      </c>
      <c r="I92" s="46">
        <f t="shared" si="9"/>
        <v>0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5"/>
    </row>
    <row r="93" s="3" customFormat="1" ht="18.95" customHeight="1" spans="1:41">
      <c r="A93" s="33">
        <v>45</v>
      </c>
      <c r="B93" s="34"/>
      <c r="C93" s="35"/>
      <c r="D93" s="47"/>
      <c r="E93" s="37">
        <v>0</v>
      </c>
      <c r="F93" s="48" t="s">
        <v>45</v>
      </c>
      <c r="G93" s="39">
        <f t="shared" si="16"/>
        <v>0</v>
      </c>
      <c r="H93" s="40" t="s">
        <v>46</v>
      </c>
      <c r="I93" s="40">
        <f t="shared" si="9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9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5" customFormat="1" ht="18.95" customHeight="1" spans="1:41">
      <c r="A95" s="33">
        <v>46</v>
      </c>
      <c r="B95" s="34"/>
      <c r="C95" s="35"/>
      <c r="D95" s="36"/>
      <c r="E95" s="37">
        <v>0</v>
      </c>
      <c r="F95" s="38" t="s">
        <v>45</v>
      </c>
      <c r="G95" s="39">
        <f t="shared" si="16"/>
        <v>0</v>
      </c>
      <c r="H95" s="40" t="s">
        <v>46</v>
      </c>
      <c r="I95" s="40">
        <f t="shared" si="9"/>
        <v>0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7"/>
    </row>
    <row r="96" s="6" customFormat="1" ht="18.95" customHeight="1" spans="1:41">
      <c r="A96" s="41"/>
      <c r="B96" s="34"/>
      <c r="C96" s="42"/>
      <c r="D96" s="36"/>
      <c r="E96" s="43"/>
      <c r="F96" s="44"/>
      <c r="G96" s="45"/>
      <c r="H96" s="46" t="s">
        <v>47</v>
      </c>
      <c r="I96" s="46">
        <f t="shared" si="9"/>
        <v>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5"/>
    </row>
    <row r="97" s="5" customFormat="1" ht="18.95" customHeight="1" spans="1:41">
      <c r="A97" s="33">
        <v>47</v>
      </c>
      <c r="B97" s="34"/>
      <c r="C97" s="35"/>
      <c r="D97" s="36"/>
      <c r="E97" s="37">
        <v>0</v>
      </c>
      <c r="F97" s="38" t="s">
        <v>45</v>
      </c>
      <c r="G97" s="39">
        <f t="shared" ref="G97:G101" si="17">E97+I97-I98</f>
        <v>0</v>
      </c>
      <c r="H97" s="40" t="s">
        <v>46</v>
      </c>
      <c r="I97" s="40">
        <f t="shared" si="9"/>
        <v>0</v>
      </c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7"/>
    </row>
    <row r="98" s="6" customFormat="1" ht="18.95" customHeight="1" spans="1:41">
      <c r="A98" s="41"/>
      <c r="B98" s="34"/>
      <c r="C98" s="42"/>
      <c r="D98" s="36"/>
      <c r="E98" s="43"/>
      <c r="F98" s="44"/>
      <c r="G98" s="45"/>
      <c r="H98" s="46" t="s">
        <v>47</v>
      </c>
      <c r="I98" s="46">
        <f t="shared" si="9"/>
        <v>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5"/>
    </row>
    <row r="99" s="5" customFormat="1" ht="18.95" customHeight="1" spans="1:41">
      <c r="A99" s="33">
        <v>48</v>
      </c>
      <c r="B99" s="34"/>
      <c r="C99" s="35"/>
      <c r="D99" s="36"/>
      <c r="E99" s="37">
        <v>0</v>
      </c>
      <c r="F99" s="38" t="s">
        <v>45</v>
      </c>
      <c r="G99" s="39">
        <f t="shared" si="17"/>
        <v>0</v>
      </c>
      <c r="H99" s="40" t="s">
        <v>46</v>
      </c>
      <c r="I99" s="40">
        <f t="shared" si="9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9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49</v>
      </c>
      <c r="B101" s="34"/>
      <c r="C101" s="35"/>
      <c r="D101" s="36"/>
      <c r="E101" s="37">
        <v>0</v>
      </c>
      <c r="F101" s="38" t="s">
        <v>45</v>
      </c>
      <c r="G101" s="39">
        <f t="shared" si="17"/>
        <v>0</v>
      </c>
      <c r="H101" s="40" t="s">
        <v>46</v>
      </c>
      <c r="I101" s="40">
        <f t="shared" si="9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9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50</v>
      </c>
      <c r="B103" s="34"/>
      <c r="C103" s="35"/>
      <c r="D103" s="36"/>
      <c r="E103" s="37">
        <v>0</v>
      </c>
      <c r="F103" s="38" t="s">
        <v>45</v>
      </c>
      <c r="G103" s="39">
        <f t="shared" ref="G103:G107" si="18">E103+I103-I104</f>
        <v>0</v>
      </c>
      <c r="H103" s="40" t="s">
        <v>46</v>
      </c>
      <c r="I103" s="40">
        <f t="shared" si="9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9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51</v>
      </c>
      <c r="B105" s="34"/>
      <c r="C105" s="35"/>
      <c r="D105" s="36"/>
      <c r="E105" s="37">
        <v>0</v>
      </c>
      <c r="F105" s="38" t="s">
        <v>45</v>
      </c>
      <c r="G105" s="39">
        <f t="shared" si="18"/>
        <v>0</v>
      </c>
      <c r="H105" s="40" t="s">
        <v>46</v>
      </c>
      <c r="I105" s="40">
        <f t="shared" si="9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9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52</v>
      </c>
      <c r="B107" s="34"/>
      <c r="C107" s="35"/>
      <c r="D107" s="36"/>
      <c r="E107" s="37">
        <v>0</v>
      </c>
      <c r="F107" s="38" t="s">
        <v>45</v>
      </c>
      <c r="G107" s="39">
        <f t="shared" si="18"/>
        <v>0</v>
      </c>
      <c r="H107" s="40" t="s">
        <v>46</v>
      </c>
      <c r="I107" s="40">
        <f t="shared" si="9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9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53</v>
      </c>
      <c r="B109" s="34"/>
      <c r="C109" s="35"/>
      <c r="D109" s="36"/>
      <c r="E109" s="37">
        <v>0</v>
      </c>
      <c r="F109" s="38" t="s">
        <v>45</v>
      </c>
      <c r="G109" s="39">
        <f t="shared" ref="G109:G113" si="19">E109+I109-I110</f>
        <v>0</v>
      </c>
      <c r="H109" s="40" t="s">
        <v>46</v>
      </c>
      <c r="I109" s="40">
        <f t="shared" si="9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9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3" customFormat="1" ht="18.95" customHeight="1" spans="1:41">
      <c r="A111" s="33">
        <v>54</v>
      </c>
      <c r="B111" s="34"/>
      <c r="C111" s="35"/>
      <c r="D111" s="47"/>
      <c r="E111" s="37">
        <v>0</v>
      </c>
      <c r="F111" s="48" t="s">
        <v>45</v>
      </c>
      <c r="G111" s="39">
        <f t="shared" si="19"/>
        <v>0</v>
      </c>
      <c r="H111" s="40" t="s">
        <v>46</v>
      </c>
      <c r="I111" s="40">
        <f t="shared" si="9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7"/>
    </row>
    <row r="112" s="4" customFormat="1" ht="18.95" customHeight="1" spans="1:41">
      <c r="A112" s="41"/>
      <c r="B112" s="34"/>
      <c r="C112" s="42"/>
      <c r="D112" s="47"/>
      <c r="E112" s="43"/>
      <c r="F112" s="49"/>
      <c r="G112" s="45"/>
      <c r="H112" s="46" t="s">
        <v>47</v>
      </c>
      <c r="I112" s="46">
        <f t="shared" si="9"/>
        <v>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5"/>
    </row>
    <row r="113" s="3" customFormat="1" ht="18.95" customHeight="1" spans="1:41">
      <c r="A113" s="33">
        <v>55</v>
      </c>
      <c r="B113" s="34"/>
      <c r="C113" s="35"/>
      <c r="D113" s="47"/>
      <c r="E113" s="37">
        <v>0</v>
      </c>
      <c r="F113" s="48" t="s">
        <v>45</v>
      </c>
      <c r="G113" s="39">
        <f t="shared" si="19"/>
        <v>0</v>
      </c>
      <c r="H113" s="40" t="s">
        <v>46</v>
      </c>
      <c r="I113" s="40">
        <f t="shared" si="9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7"/>
    </row>
    <row r="114" s="4" customFormat="1" ht="18.95" customHeight="1" spans="1:41">
      <c r="A114" s="41"/>
      <c r="B114" s="34"/>
      <c r="C114" s="42"/>
      <c r="D114" s="47"/>
      <c r="E114" s="43"/>
      <c r="F114" s="49"/>
      <c r="G114" s="45"/>
      <c r="H114" s="46" t="s">
        <v>47</v>
      </c>
      <c r="I114" s="46">
        <f t="shared" si="9"/>
        <v>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5"/>
    </row>
    <row r="115" s="3" customFormat="1" ht="18.95" customHeight="1" spans="1:41">
      <c r="A115" s="33">
        <v>56</v>
      </c>
      <c r="B115" s="34"/>
      <c r="C115" s="35"/>
      <c r="D115" s="47"/>
      <c r="E115" s="37">
        <v>0</v>
      </c>
      <c r="F115" s="48" t="s">
        <v>45</v>
      </c>
      <c r="G115" s="39">
        <f t="shared" ref="G115:G119" si="20">E115+I115-I116</f>
        <v>0</v>
      </c>
      <c r="H115" s="40" t="s">
        <v>46</v>
      </c>
      <c r="I115" s="40">
        <f t="shared" si="9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ref="I116:I179" si="21">SUM(J116:AO116)</f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5" customFormat="1" ht="18.95" customHeight="1" spans="1:41">
      <c r="A117" s="33">
        <v>57</v>
      </c>
      <c r="B117" s="34"/>
      <c r="C117" s="35"/>
      <c r="D117" s="36"/>
      <c r="E117" s="37">
        <v>0</v>
      </c>
      <c r="F117" s="38" t="s">
        <v>45</v>
      </c>
      <c r="G117" s="39">
        <f t="shared" si="20"/>
        <v>0</v>
      </c>
      <c r="H117" s="40" t="s">
        <v>46</v>
      </c>
      <c r="I117" s="40">
        <f t="shared" si="21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43"/>
      <c r="F118" s="44"/>
      <c r="G118" s="45"/>
      <c r="H118" s="46" t="s">
        <v>47</v>
      </c>
      <c r="I118" s="46">
        <f t="shared" si="21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58</v>
      </c>
      <c r="B119" s="34"/>
      <c r="C119" s="35"/>
      <c r="D119" s="36"/>
      <c r="E119" s="37">
        <v>0</v>
      </c>
      <c r="F119" s="38" t="s">
        <v>45</v>
      </c>
      <c r="G119" s="39">
        <f t="shared" si="20"/>
        <v>0</v>
      </c>
      <c r="H119" s="40" t="s">
        <v>46</v>
      </c>
      <c r="I119" s="40">
        <f t="shared" si="21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43"/>
      <c r="F120" s="44"/>
      <c r="G120" s="45"/>
      <c r="H120" s="46" t="s">
        <v>47</v>
      </c>
      <c r="I120" s="46">
        <f t="shared" si="21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59</v>
      </c>
      <c r="B121" s="34"/>
      <c r="C121" s="35"/>
      <c r="D121" s="36"/>
      <c r="E121" s="37">
        <v>0</v>
      </c>
      <c r="F121" s="38" t="s">
        <v>45</v>
      </c>
      <c r="G121" s="39">
        <f t="shared" ref="G121:G125" si="22">E121+I121-I122</f>
        <v>0</v>
      </c>
      <c r="H121" s="40" t="s">
        <v>46</v>
      </c>
      <c r="I121" s="40">
        <f t="shared" si="21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21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60</v>
      </c>
      <c r="B123" s="34"/>
      <c r="C123" s="35"/>
      <c r="D123" s="36"/>
      <c r="E123" s="37">
        <v>0</v>
      </c>
      <c r="F123" s="38" t="s">
        <v>45</v>
      </c>
      <c r="G123" s="39">
        <f t="shared" si="22"/>
        <v>0</v>
      </c>
      <c r="H123" s="40" t="s">
        <v>46</v>
      </c>
      <c r="I123" s="40">
        <f t="shared" si="21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21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61</v>
      </c>
      <c r="B125" s="34"/>
      <c r="C125" s="35"/>
      <c r="D125" s="36"/>
      <c r="E125" s="37">
        <v>0</v>
      </c>
      <c r="F125" s="38" t="s">
        <v>45</v>
      </c>
      <c r="G125" s="39">
        <f t="shared" si="22"/>
        <v>0</v>
      </c>
      <c r="H125" s="40" t="s">
        <v>46</v>
      </c>
      <c r="I125" s="40">
        <f t="shared" si="21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21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62</v>
      </c>
      <c r="B127" s="34"/>
      <c r="C127" s="35"/>
      <c r="D127" s="36"/>
      <c r="E127" s="37">
        <v>0</v>
      </c>
      <c r="F127" s="38" t="s">
        <v>45</v>
      </c>
      <c r="G127" s="39">
        <f t="shared" ref="G127:G131" si="23">E127+I127-I128</f>
        <v>0</v>
      </c>
      <c r="H127" s="40" t="s">
        <v>46</v>
      </c>
      <c r="I127" s="40">
        <f t="shared" si="21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21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3" customFormat="1" ht="18.95" customHeight="1" spans="1:41">
      <c r="A129" s="33">
        <v>63</v>
      </c>
      <c r="B129" s="34"/>
      <c r="C129" s="35"/>
      <c r="D129" s="47"/>
      <c r="E129" s="37">
        <v>0</v>
      </c>
      <c r="F129" s="48" t="s">
        <v>45</v>
      </c>
      <c r="G129" s="39">
        <f t="shared" si="23"/>
        <v>0</v>
      </c>
      <c r="H129" s="40" t="s">
        <v>46</v>
      </c>
      <c r="I129" s="40">
        <f t="shared" si="21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7"/>
    </row>
    <row r="130" s="4" customFormat="1" ht="18.95" customHeight="1" spans="1:41">
      <c r="A130" s="41"/>
      <c r="B130" s="34"/>
      <c r="C130" s="42"/>
      <c r="D130" s="47"/>
      <c r="E130" s="43"/>
      <c r="F130" s="49"/>
      <c r="G130" s="45"/>
      <c r="H130" s="46" t="s">
        <v>47</v>
      </c>
      <c r="I130" s="46">
        <f t="shared" si="21"/>
        <v>0</v>
      </c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5"/>
    </row>
    <row r="131" s="3" customFormat="1" ht="18.95" customHeight="1" spans="1:41">
      <c r="A131" s="33">
        <v>64</v>
      </c>
      <c r="B131" s="34"/>
      <c r="C131" s="35"/>
      <c r="D131" s="47"/>
      <c r="E131" s="37">
        <v>0</v>
      </c>
      <c r="F131" s="48" t="s">
        <v>45</v>
      </c>
      <c r="G131" s="39">
        <f t="shared" si="23"/>
        <v>0</v>
      </c>
      <c r="H131" s="40" t="s">
        <v>46</v>
      </c>
      <c r="I131" s="40">
        <f t="shared" si="21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43"/>
      <c r="F132" s="49"/>
      <c r="G132" s="45"/>
      <c r="H132" s="46" t="s">
        <v>47</v>
      </c>
      <c r="I132" s="46">
        <f t="shared" si="21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65</v>
      </c>
      <c r="B133" s="34"/>
      <c r="C133" s="35"/>
      <c r="D133" s="47"/>
      <c r="E133" s="37">
        <v>0</v>
      </c>
      <c r="F133" s="48" t="s">
        <v>45</v>
      </c>
      <c r="G133" s="39">
        <f t="shared" ref="G133:G137" si="24">E133+I133-I134</f>
        <v>0</v>
      </c>
      <c r="H133" s="40" t="s">
        <v>46</v>
      </c>
      <c r="I133" s="40">
        <f t="shared" si="21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21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5" customFormat="1" ht="18.95" customHeight="1" spans="1:41">
      <c r="A135" s="33">
        <v>66</v>
      </c>
      <c r="B135" s="34"/>
      <c r="C135" s="35"/>
      <c r="D135" s="36"/>
      <c r="E135" s="37">
        <v>0</v>
      </c>
      <c r="F135" s="38" t="s">
        <v>45</v>
      </c>
      <c r="G135" s="39">
        <f t="shared" si="24"/>
        <v>0</v>
      </c>
      <c r="H135" s="40" t="s">
        <v>46</v>
      </c>
      <c r="I135" s="40">
        <f t="shared" si="21"/>
        <v>0</v>
      </c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7"/>
    </row>
    <row r="136" s="6" customFormat="1" ht="18.95" customHeight="1" spans="1:41">
      <c r="A136" s="41"/>
      <c r="B136" s="34"/>
      <c r="C136" s="42"/>
      <c r="D136" s="36"/>
      <c r="E136" s="43"/>
      <c r="F136" s="44"/>
      <c r="G136" s="45"/>
      <c r="H136" s="46" t="s">
        <v>47</v>
      </c>
      <c r="I136" s="46">
        <f t="shared" si="21"/>
        <v>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5"/>
    </row>
    <row r="137" s="5" customFormat="1" ht="18.95" customHeight="1" spans="1:41">
      <c r="A137" s="33">
        <v>67</v>
      </c>
      <c r="B137" s="34"/>
      <c r="C137" s="35"/>
      <c r="D137" s="36"/>
      <c r="E137" s="37">
        <v>0</v>
      </c>
      <c r="F137" s="38" t="s">
        <v>45</v>
      </c>
      <c r="G137" s="39">
        <f t="shared" si="24"/>
        <v>0</v>
      </c>
      <c r="H137" s="40" t="s">
        <v>46</v>
      </c>
      <c r="I137" s="40">
        <f t="shared" si="21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43"/>
      <c r="F138" s="44"/>
      <c r="G138" s="45"/>
      <c r="H138" s="46" t="s">
        <v>47</v>
      </c>
      <c r="I138" s="46">
        <f t="shared" si="21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68</v>
      </c>
      <c r="B139" s="34"/>
      <c r="C139" s="35"/>
      <c r="D139" s="36"/>
      <c r="E139" s="37">
        <v>0</v>
      </c>
      <c r="F139" s="38" t="s">
        <v>45</v>
      </c>
      <c r="G139" s="39">
        <f t="shared" ref="G139:G143" si="25">E139+I139-I140</f>
        <v>0</v>
      </c>
      <c r="H139" s="40" t="s">
        <v>46</v>
      </c>
      <c r="I139" s="40">
        <f t="shared" si="21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1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69</v>
      </c>
      <c r="B141" s="34"/>
      <c r="C141" s="35"/>
      <c r="D141" s="36"/>
      <c r="E141" s="37">
        <v>0</v>
      </c>
      <c r="F141" s="38" t="s">
        <v>45</v>
      </c>
      <c r="G141" s="39">
        <f t="shared" si="25"/>
        <v>0</v>
      </c>
      <c r="H141" s="40" t="s">
        <v>46</v>
      </c>
      <c r="I141" s="40">
        <f t="shared" si="21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1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70</v>
      </c>
      <c r="B143" s="34"/>
      <c r="C143" s="35"/>
      <c r="D143" s="36"/>
      <c r="E143" s="37">
        <v>0</v>
      </c>
      <c r="F143" s="38" t="s">
        <v>45</v>
      </c>
      <c r="G143" s="39">
        <f t="shared" si="25"/>
        <v>0</v>
      </c>
      <c r="H143" s="40" t="s">
        <v>46</v>
      </c>
      <c r="I143" s="40">
        <f t="shared" si="21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1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71</v>
      </c>
      <c r="B145" s="34"/>
      <c r="C145" s="35"/>
      <c r="D145" s="36"/>
      <c r="E145" s="37">
        <v>0</v>
      </c>
      <c r="F145" s="38" t="s">
        <v>45</v>
      </c>
      <c r="G145" s="39">
        <f t="shared" ref="G145:G149" si="26">E145+I145-I146</f>
        <v>0</v>
      </c>
      <c r="H145" s="40" t="s">
        <v>46</v>
      </c>
      <c r="I145" s="40">
        <f t="shared" si="21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1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72</v>
      </c>
      <c r="B147" s="34"/>
      <c r="C147" s="35"/>
      <c r="D147" s="36"/>
      <c r="E147" s="37">
        <v>0</v>
      </c>
      <c r="F147" s="38" t="s">
        <v>45</v>
      </c>
      <c r="G147" s="39">
        <f t="shared" si="26"/>
        <v>0</v>
      </c>
      <c r="H147" s="40" t="s">
        <v>46</v>
      </c>
      <c r="I147" s="40">
        <f t="shared" si="21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1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73</v>
      </c>
      <c r="B149" s="34"/>
      <c r="C149" s="35"/>
      <c r="D149" s="36"/>
      <c r="E149" s="37">
        <v>0</v>
      </c>
      <c r="F149" s="38" t="s">
        <v>45</v>
      </c>
      <c r="G149" s="39">
        <f t="shared" si="26"/>
        <v>0</v>
      </c>
      <c r="H149" s="40" t="s">
        <v>46</v>
      </c>
      <c r="I149" s="40">
        <f t="shared" si="21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1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74</v>
      </c>
      <c r="B151" s="34"/>
      <c r="C151" s="35"/>
      <c r="D151" s="36"/>
      <c r="E151" s="37">
        <v>0</v>
      </c>
      <c r="F151" s="38" t="s">
        <v>45</v>
      </c>
      <c r="G151" s="39">
        <f t="shared" ref="G151:G155" si="27">E151+I151-I152</f>
        <v>0</v>
      </c>
      <c r="H151" s="40" t="s">
        <v>46</v>
      </c>
      <c r="I151" s="40">
        <f t="shared" si="21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1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3" customFormat="1" ht="18.95" customHeight="1" spans="1:41">
      <c r="A153" s="33">
        <v>75</v>
      </c>
      <c r="B153" s="34"/>
      <c r="C153" s="35"/>
      <c r="D153" s="47"/>
      <c r="E153" s="37">
        <v>0</v>
      </c>
      <c r="F153" s="48" t="s">
        <v>45</v>
      </c>
      <c r="G153" s="39">
        <f t="shared" si="27"/>
        <v>0</v>
      </c>
      <c r="H153" s="40" t="s">
        <v>46</v>
      </c>
      <c r="I153" s="40">
        <f t="shared" si="21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7"/>
    </row>
    <row r="154" s="4" customFormat="1" ht="18.95" customHeight="1" spans="1:41">
      <c r="A154" s="41"/>
      <c r="B154" s="34"/>
      <c r="C154" s="42"/>
      <c r="D154" s="47"/>
      <c r="E154" s="43"/>
      <c r="F154" s="49"/>
      <c r="G154" s="45"/>
      <c r="H154" s="46" t="s">
        <v>47</v>
      </c>
      <c r="I154" s="46">
        <f t="shared" si="21"/>
        <v>0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5"/>
    </row>
    <row r="155" s="3" customFormat="1" ht="18.95" customHeight="1" spans="1:41">
      <c r="A155" s="33">
        <v>76</v>
      </c>
      <c r="B155" s="34"/>
      <c r="C155" s="35"/>
      <c r="D155" s="36"/>
      <c r="E155" s="37"/>
      <c r="F155" s="38" t="s">
        <v>45</v>
      </c>
      <c r="G155" s="39">
        <f t="shared" ref="G155:G159" si="28">E155+I155-I156</f>
        <v>0</v>
      </c>
      <c r="H155" s="40" t="s">
        <v>46</v>
      </c>
      <c r="I155" s="40">
        <f t="shared" si="21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7"/>
    </row>
    <row r="156" s="4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1"/>
        <v>0</v>
      </c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5"/>
    </row>
    <row r="157" s="5" customFormat="1" ht="18.95" customHeight="1" spans="1:41">
      <c r="A157" s="33">
        <v>77</v>
      </c>
      <c r="B157" s="34"/>
      <c r="C157" s="35"/>
      <c r="D157" s="47"/>
      <c r="E157" s="37"/>
      <c r="F157" s="48" t="s">
        <v>45</v>
      </c>
      <c r="G157" s="39">
        <f t="shared" si="28"/>
        <v>0</v>
      </c>
      <c r="H157" s="40" t="s">
        <v>46</v>
      </c>
      <c r="I157" s="40">
        <f t="shared" si="21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47"/>
      <c r="E158" s="43"/>
      <c r="F158" s="49"/>
      <c r="G158" s="45"/>
      <c r="H158" s="46" t="s">
        <v>47</v>
      </c>
      <c r="I158" s="46">
        <f t="shared" si="21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78</v>
      </c>
      <c r="B159" s="34"/>
      <c r="C159" s="35"/>
      <c r="D159" s="47"/>
      <c r="E159" s="37"/>
      <c r="F159" s="48" t="s">
        <v>45</v>
      </c>
      <c r="G159" s="39">
        <f t="shared" si="28"/>
        <v>0</v>
      </c>
      <c r="H159" s="40" t="s">
        <v>46</v>
      </c>
      <c r="I159" s="40">
        <f t="shared" si="21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47"/>
      <c r="E160" s="43"/>
      <c r="F160" s="49"/>
      <c r="G160" s="45"/>
      <c r="H160" s="46" t="s">
        <v>47</v>
      </c>
      <c r="I160" s="46">
        <f t="shared" si="21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79</v>
      </c>
      <c r="B161" s="34"/>
      <c r="C161" s="35"/>
      <c r="D161" s="36"/>
      <c r="E161" s="37"/>
      <c r="F161" s="38" t="s">
        <v>45</v>
      </c>
      <c r="G161" s="39">
        <f t="shared" ref="G161:G165" si="29">E161+I161-I162</f>
        <v>0</v>
      </c>
      <c r="H161" s="40" t="s">
        <v>46</v>
      </c>
      <c r="I161" s="40">
        <f t="shared" si="21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43"/>
      <c r="F162" s="44"/>
      <c r="G162" s="45"/>
      <c r="H162" s="46" t="s">
        <v>47</v>
      </c>
      <c r="I162" s="46">
        <f t="shared" si="21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3" customFormat="1" ht="18.95" customHeight="1" spans="1:41">
      <c r="A163" s="33">
        <v>80</v>
      </c>
      <c r="B163" s="34"/>
      <c r="C163" s="35"/>
      <c r="D163" s="47"/>
      <c r="E163" s="37"/>
      <c r="F163" s="48" t="s">
        <v>45</v>
      </c>
      <c r="G163" s="39">
        <f t="shared" si="29"/>
        <v>0</v>
      </c>
      <c r="H163" s="40" t="s">
        <v>46</v>
      </c>
      <c r="I163" s="40">
        <f t="shared" si="21"/>
        <v>0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7"/>
    </row>
    <row r="164" s="4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1"/>
        <v>0</v>
      </c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5"/>
    </row>
    <row r="165" s="3" customFormat="1" ht="18.95" customHeight="1" spans="1:41">
      <c r="A165" s="33">
        <v>81</v>
      </c>
      <c r="B165" s="34"/>
      <c r="C165" s="35"/>
      <c r="D165" s="47"/>
      <c r="E165" s="37"/>
      <c r="F165" s="48" t="s">
        <v>45</v>
      </c>
      <c r="G165" s="39">
        <f t="shared" si="29"/>
        <v>0</v>
      </c>
      <c r="H165" s="40" t="s">
        <v>46</v>
      </c>
      <c r="I165" s="40">
        <f t="shared" si="21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7"/>
    </row>
    <row r="166" s="4" customFormat="1" ht="18.95" customHeight="1" spans="1:41">
      <c r="A166" s="41"/>
      <c r="B166" s="34"/>
      <c r="C166" s="42"/>
      <c r="D166" s="47"/>
      <c r="E166" s="43"/>
      <c r="F166" s="49"/>
      <c r="G166" s="45"/>
      <c r="H166" s="46" t="s">
        <v>47</v>
      </c>
      <c r="I166" s="46">
        <f t="shared" si="21"/>
        <v>0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5"/>
    </row>
    <row r="167" s="3" customFormat="1" ht="18.95" customHeight="1" spans="1:41">
      <c r="A167" s="33">
        <v>82</v>
      </c>
      <c r="B167" s="34"/>
      <c r="C167" s="35"/>
      <c r="D167" s="50"/>
      <c r="E167" s="37"/>
      <c r="F167" s="48" t="s">
        <v>45</v>
      </c>
      <c r="G167" s="39">
        <f t="shared" ref="G167:G171" si="30">E167+I167-I168</f>
        <v>0</v>
      </c>
      <c r="H167" s="40" t="s">
        <v>46</v>
      </c>
      <c r="I167" s="40">
        <f t="shared" si="21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50"/>
      <c r="E168" s="43"/>
      <c r="F168" s="49"/>
      <c r="G168" s="45"/>
      <c r="H168" s="46" t="s">
        <v>47</v>
      </c>
      <c r="I168" s="46">
        <f t="shared" si="21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83</v>
      </c>
      <c r="B169" s="34"/>
      <c r="C169" s="51"/>
      <c r="D169" s="47"/>
      <c r="E169" s="37"/>
      <c r="F169" s="48" t="s">
        <v>45</v>
      </c>
      <c r="G169" s="39">
        <f t="shared" si="30"/>
        <v>0</v>
      </c>
      <c r="H169" s="40" t="s">
        <v>46</v>
      </c>
      <c r="I169" s="40">
        <f t="shared" si="21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52"/>
      <c r="D170" s="47"/>
      <c r="E170" s="43"/>
      <c r="F170" s="49"/>
      <c r="G170" s="45"/>
      <c r="H170" s="46" t="s">
        <v>47</v>
      </c>
      <c r="I170" s="46">
        <f t="shared" si="21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84</v>
      </c>
      <c r="B171" s="34"/>
      <c r="C171" s="35"/>
      <c r="D171" s="47"/>
      <c r="E171" s="37"/>
      <c r="F171" s="48" t="s">
        <v>45</v>
      </c>
      <c r="G171" s="39">
        <f t="shared" si="30"/>
        <v>0</v>
      </c>
      <c r="H171" s="40" t="s">
        <v>46</v>
      </c>
      <c r="I171" s="40">
        <f t="shared" si="21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47"/>
      <c r="E172" s="43"/>
      <c r="F172" s="49"/>
      <c r="G172" s="45"/>
      <c r="H172" s="46" t="s">
        <v>47</v>
      </c>
      <c r="I172" s="46">
        <f t="shared" si="21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85</v>
      </c>
      <c r="B173" s="34"/>
      <c r="C173" s="35"/>
      <c r="D173" s="47"/>
      <c r="E173" s="37"/>
      <c r="F173" s="48" t="s">
        <v>45</v>
      </c>
      <c r="G173" s="39">
        <f t="shared" ref="G173:G177" si="31">E173+I173-I174</f>
        <v>0</v>
      </c>
      <c r="H173" s="40" t="s">
        <v>46</v>
      </c>
      <c r="I173" s="40">
        <f t="shared" si="21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43"/>
      <c r="F174" s="49"/>
      <c r="G174" s="45"/>
      <c r="H174" s="46" t="s">
        <v>47</v>
      </c>
      <c r="I174" s="46">
        <f t="shared" si="21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86</v>
      </c>
      <c r="B175" s="34"/>
      <c r="C175" s="35"/>
      <c r="D175" s="47"/>
      <c r="E175" s="37">
        <v>0</v>
      </c>
      <c r="F175" s="48" t="s">
        <v>45</v>
      </c>
      <c r="G175" s="39">
        <f t="shared" si="31"/>
        <v>0</v>
      </c>
      <c r="H175" s="40" t="s">
        <v>46</v>
      </c>
      <c r="I175" s="40">
        <f t="shared" si="21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1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87</v>
      </c>
      <c r="B177" s="34"/>
      <c r="C177" s="35"/>
      <c r="D177" s="47"/>
      <c r="E177" s="37">
        <v>0</v>
      </c>
      <c r="F177" s="48" t="s">
        <v>45</v>
      </c>
      <c r="G177" s="39">
        <f t="shared" si="31"/>
        <v>0</v>
      </c>
      <c r="H177" s="40" t="s">
        <v>46</v>
      </c>
      <c r="I177" s="40">
        <f t="shared" si="21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1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5" customFormat="1" ht="18.95" customHeight="1" spans="1:41">
      <c r="A179" s="33">
        <v>88</v>
      </c>
      <c r="B179" s="34"/>
      <c r="C179" s="35"/>
      <c r="D179" s="36"/>
      <c r="E179" s="37">
        <v>0</v>
      </c>
      <c r="F179" s="38" t="s">
        <v>45</v>
      </c>
      <c r="G179" s="39">
        <f t="shared" ref="G179:G183" si="32">E179+I179-I180</f>
        <v>0</v>
      </c>
      <c r="H179" s="40" t="s">
        <v>46</v>
      </c>
      <c r="I179" s="40">
        <f t="shared" si="21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36"/>
      <c r="E180" s="43"/>
      <c r="F180" s="44"/>
      <c r="G180" s="45"/>
      <c r="H180" s="46" t="s">
        <v>47</v>
      </c>
      <c r="I180" s="46">
        <f t="shared" ref="I180:I243" si="33">SUM(J180:AO180)</f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89</v>
      </c>
      <c r="B181" s="34"/>
      <c r="C181" s="35"/>
      <c r="D181" s="36"/>
      <c r="E181" s="37">
        <v>0</v>
      </c>
      <c r="F181" s="38" t="s">
        <v>45</v>
      </c>
      <c r="G181" s="39">
        <f t="shared" si="32"/>
        <v>0</v>
      </c>
      <c r="H181" s="40" t="s">
        <v>46</v>
      </c>
      <c r="I181" s="40">
        <f t="shared" si="33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43"/>
      <c r="F182" s="44"/>
      <c r="G182" s="45"/>
      <c r="H182" s="46" t="s">
        <v>47</v>
      </c>
      <c r="I182" s="46">
        <f t="shared" si="33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90</v>
      </c>
      <c r="B183" s="34"/>
      <c r="C183" s="35"/>
      <c r="D183" s="36"/>
      <c r="E183" s="37">
        <v>0</v>
      </c>
      <c r="F183" s="38" t="s">
        <v>45</v>
      </c>
      <c r="G183" s="39">
        <f t="shared" si="32"/>
        <v>0</v>
      </c>
      <c r="H183" s="40" t="s">
        <v>46</v>
      </c>
      <c r="I183" s="40">
        <f t="shared" si="33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33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91</v>
      </c>
      <c r="B185" s="34"/>
      <c r="C185" s="35"/>
      <c r="D185" s="36"/>
      <c r="E185" s="37">
        <v>0</v>
      </c>
      <c r="F185" s="38" t="s">
        <v>45</v>
      </c>
      <c r="G185" s="39">
        <f t="shared" ref="G185:G189" si="34">E185+I185-I186</f>
        <v>0</v>
      </c>
      <c r="H185" s="40" t="s">
        <v>46</v>
      </c>
      <c r="I185" s="40">
        <f t="shared" si="33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33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92</v>
      </c>
      <c r="B187" s="34"/>
      <c r="C187" s="35"/>
      <c r="D187" s="36"/>
      <c r="E187" s="37">
        <v>0</v>
      </c>
      <c r="F187" s="38" t="s">
        <v>45</v>
      </c>
      <c r="G187" s="39">
        <f t="shared" si="34"/>
        <v>0</v>
      </c>
      <c r="H187" s="40" t="s">
        <v>46</v>
      </c>
      <c r="I187" s="40">
        <f t="shared" si="33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33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93</v>
      </c>
      <c r="B189" s="34"/>
      <c r="C189" s="35"/>
      <c r="D189" s="36"/>
      <c r="E189" s="37">
        <v>0</v>
      </c>
      <c r="F189" s="38" t="s">
        <v>45</v>
      </c>
      <c r="G189" s="39">
        <f t="shared" si="34"/>
        <v>0</v>
      </c>
      <c r="H189" s="40" t="s">
        <v>46</v>
      </c>
      <c r="I189" s="40">
        <f t="shared" si="33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33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3" customFormat="1" ht="18" customHeight="1" spans="1:41">
      <c r="A191" s="33">
        <v>94</v>
      </c>
      <c r="B191" s="34"/>
      <c r="C191" s="35"/>
      <c r="D191" s="47"/>
      <c r="E191" s="37">
        <v>0</v>
      </c>
      <c r="F191" s="48" t="s">
        <v>45</v>
      </c>
      <c r="G191" s="39">
        <f t="shared" ref="G191:G195" si="35">E191+I191-I192</f>
        <v>0</v>
      </c>
      <c r="H191" s="40" t="s">
        <v>46</v>
      </c>
      <c r="I191" s="40">
        <f t="shared" si="33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7"/>
    </row>
    <row r="192" s="4" customFormat="1" ht="15" customHeight="1" spans="1:41">
      <c r="A192" s="41"/>
      <c r="B192" s="34"/>
      <c r="C192" s="42"/>
      <c r="D192" s="47"/>
      <c r="E192" s="43"/>
      <c r="F192" s="49"/>
      <c r="G192" s="45"/>
      <c r="H192" s="46" t="s">
        <v>47</v>
      </c>
      <c r="I192" s="46">
        <f t="shared" si="33"/>
        <v>0</v>
      </c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5"/>
    </row>
    <row r="193" s="3" customFormat="1" ht="18.95" customHeight="1" spans="1:41">
      <c r="A193" s="33">
        <v>95</v>
      </c>
      <c r="B193" s="34"/>
      <c r="C193" s="35"/>
      <c r="D193" s="47"/>
      <c r="E193" s="37">
        <v>0</v>
      </c>
      <c r="F193" s="48" t="s">
        <v>45</v>
      </c>
      <c r="G193" s="39">
        <f t="shared" si="35"/>
        <v>0</v>
      </c>
      <c r="H193" s="40" t="s">
        <v>46</v>
      </c>
      <c r="I193" s="40">
        <f t="shared" si="33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7"/>
    </row>
    <row r="194" s="4" customFormat="1" ht="18.95" customHeight="1" spans="1:41">
      <c r="A194" s="41"/>
      <c r="B194" s="34"/>
      <c r="C194" s="42"/>
      <c r="D194" s="47"/>
      <c r="E194" s="43"/>
      <c r="F194" s="49"/>
      <c r="G194" s="45"/>
      <c r="H194" s="46" t="s">
        <v>47</v>
      </c>
      <c r="I194" s="46">
        <f t="shared" si="33"/>
        <v>0</v>
      </c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5"/>
    </row>
    <row r="195" s="3" customFormat="1" ht="18.95" customHeight="1" spans="1:41">
      <c r="A195" s="33">
        <v>96</v>
      </c>
      <c r="B195" s="34"/>
      <c r="C195" s="35"/>
      <c r="D195" s="47"/>
      <c r="E195" s="37">
        <v>0</v>
      </c>
      <c r="F195" s="48" t="s">
        <v>45</v>
      </c>
      <c r="G195" s="39">
        <f t="shared" si="35"/>
        <v>0</v>
      </c>
      <c r="H195" s="40" t="s">
        <v>46</v>
      </c>
      <c r="I195" s="40">
        <f t="shared" si="33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8.9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33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5" customFormat="1" ht="18.95" customHeight="1" spans="1:41">
      <c r="A197" s="33">
        <v>97</v>
      </c>
      <c r="B197" s="34"/>
      <c r="C197" s="35"/>
      <c r="D197" s="36"/>
      <c r="E197" s="37">
        <v>0</v>
      </c>
      <c r="F197" s="38" t="s">
        <v>45</v>
      </c>
      <c r="G197" s="39">
        <f t="shared" ref="G197:G201" si="36">E197+I197-I198</f>
        <v>0</v>
      </c>
      <c r="H197" s="40" t="s">
        <v>46</v>
      </c>
      <c r="I197" s="40">
        <f t="shared" si="33"/>
        <v>0</v>
      </c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7"/>
    </row>
    <row r="198" s="6" customFormat="1" ht="18.95" customHeight="1" spans="1:41">
      <c r="A198" s="41"/>
      <c r="B198" s="34"/>
      <c r="C198" s="42"/>
      <c r="D198" s="36"/>
      <c r="E198" s="43"/>
      <c r="F198" s="44"/>
      <c r="G198" s="45"/>
      <c r="H198" s="46" t="s">
        <v>47</v>
      </c>
      <c r="I198" s="46">
        <f t="shared" si="33"/>
        <v>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5"/>
    </row>
    <row r="199" s="5" customFormat="1" ht="18.95" customHeight="1" spans="1:41">
      <c r="A199" s="33">
        <v>98</v>
      </c>
      <c r="B199" s="34"/>
      <c r="C199" s="35"/>
      <c r="D199" s="36"/>
      <c r="E199" s="37">
        <v>0</v>
      </c>
      <c r="F199" s="38" t="s">
        <v>45</v>
      </c>
      <c r="G199" s="39">
        <f t="shared" si="36"/>
        <v>0</v>
      </c>
      <c r="H199" s="40" t="s">
        <v>46</v>
      </c>
      <c r="I199" s="40">
        <f t="shared" si="33"/>
        <v>0</v>
      </c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7"/>
    </row>
    <row r="200" s="6" customFormat="1" ht="18.95" customHeight="1" spans="1:41">
      <c r="A200" s="41"/>
      <c r="B200" s="34"/>
      <c r="C200" s="42"/>
      <c r="D200" s="36"/>
      <c r="E200" s="43"/>
      <c r="F200" s="44"/>
      <c r="G200" s="45"/>
      <c r="H200" s="46" t="s">
        <v>47</v>
      </c>
      <c r="I200" s="46">
        <f t="shared" si="33"/>
        <v>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5"/>
    </row>
    <row r="201" s="3" customFormat="1" ht="18" customHeight="1" spans="1:41">
      <c r="A201" s="33">
        <v>99</v>
      </c>
      <c r="B201" s="34"/>
      <c r="C201" s="35"/>
      <c r="D201" s="47"/>
      <c r="E201" s="37">
        <v>0</v>
      </c>
      <c r="F201" s="48" t="s">
        <v>45</v>
      </c>
      <c r="G201" s="39">
        <f t="shared" si="36"/>
        <v>0</v>
      </c>
      <c r="H201" s="40" t="s">
        <v>46</v>
      </c>
      <c r="I201" s="40">
        <f t="shared" si="33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7"/>
    </row>
    <row r="202" s="4" customFormat="1" ht="15" customHeight="1" spans="1:41">
      <c r="A202" s="41"/>
      <c r="B202" s="34"/>
      <c r="C202" s="42"/>
      <c r="D202" s="47"/>
      <c r="E202" s="43"/>
      <c r="F202" s="49"/>
      <c r="G202" s="45"/>
      <c r="H202" s="46" t="s">
        <v>47</v>
      </c>
      <c r="I202" s="46">
        <f t="shared" si="33"/>
        <v>0</v>
      </c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5"/>
    </row>
    <row r="203" s="3" customFormat="1" ht="18.95" customHeight="1" spans="1:41">
      <c r="A203" s="33">
        <v>100</v>
      </c>
      <c r="B203" s="34"/>
      <c r="C203" s="35"/>
      <c r="D203" s="47"/>
      <c r="E203" s="37">
        <v>0</v>
      </c>
      <c r="F203" s="48" t="s">
        <v>45</v>
      </c>
      <c r="G203" s="39">
        <f t="shared" ref="G203:G207" si="37">E203+I203-I204</f>
        <v>0</v>
      </c>
      <c r="H203" s="40" t="s">
        <v>46</v>
      </c>
      <c r="I203" s="40">
        <f t="shared" si="33"/>
        <v>0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7"/>
    </row>
    <row r="204" s="4" customFormat="1" ht="18.95" customHeight="1" spans="1:41">
      <c r="A204" s="41"/>
      <c r="B204" s="34"/>
      <c r="C204" s="42"/>
      <c r="D204" s="47"/>
      <c r="E204" s="43"/>
      <c r="F204" s="49"/>
      <c r="G204" s="45"/>
      <c r="H204" s="46" t="s">
        <v>47</v>
      </c>
      <c r="I204" s="46">
        <f t="shared" si="33"/>
        <v>0</v>
      </c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5"/>
    </row>
    <row r="205" s="3" customFormat="1" ht="18.95" customHeight="1" spans="1:41">
      <c r="A205" s="33">
        <v>101</v>
      </c>
      <c r="B205" s="34"/>
      <c r="C205" s="35"/>
      <c r="D205" s="47"/>
      <c r="E205" s="37">
        <v>0</v>
      </c>
      <c r="F205" s="48" t="s">
        <v>45</v>
      </c>
      <c r="G205" s="39">
        <f t="shared" si="37"/>
        <v>0</v>
      </c>
      <c r="H205" s="40" t="s">
        <v>46</v>
      </c>
      <c r="I205" s="40">
        <f t="shared" si="33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8.9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3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102</v>
      </c>
      <c r="B207" s="34"/>
      <c r="C207" s="35"/>
      <c r="D207" s="47"/>
      <c r="E207" s="37">
        <v>0</v>
      </c>
      <c r="F207" s="48" t="s">
        <v>45</v>
      </c>
      <c r="G207" s="39">
        <f t="shared" si="37"/>
        <v>0</v>
      </c>
      <c r="H207" s="40" t="s">
        <v>46</v>
      </c>
      <c r="I207" s="40">
        <f t="shared" si="33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3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103</v>
      </c>
      <c r="B209" s="34"/>
      <c r="C209" s="35"/>
      <c r="D209" s="47"/>
      <c r="E209" s="37">
        <v>0</v>
      </c>
      <c r="F209" s="48" t="s">
        <v>45</v>
      </c>
      <c r="G209" s="39">
        <f t="shared" ref="G209:G213" si="38">E209+I209-I210</f>
        <v>0</v>
      </c>
      <c r="H209" s="40" t="s">
        <v>46</v>
      </c>
      <c r="I209" s="40">
        <f t="shared" si="33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3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104</v>
      </c>
      <c r="B211" s="34"/>
      <c r="C211" s="35"/>
      <c r="D211" s="47"/>
      <c r="E211" s="37">
        <v>0</v>
      </c>
      <c r="F211" s="48" t="s">
        <v>45</v>
      </c>
      <c r="G211" s="39">
        <f t="shared" si="38"/>
        <v>0</v>
      </c>
      <c r="H211" s="40" t="s">
        <v>46</v>
      </c>
      <c r="I211" s="40">
        <f t="shared" si="33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3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5" customFormat="1" ht="18.95" customHeight="1" spans="1:41">
      <c r="A213" s="33">
        <v>105</v>
      </c>
      <c r="B213" s="34"/>
      <c r="C213" s="35"/>
      <c r="D213" s="36"/>
      <c r="E213" s="37">
        <v>0</v>
      </c>
      <c r="F213" s="38" t="s">
        <v>45</v>
      </c>
      <c r="G213" s="39">
        <f t="shared" si="38"/>
        <v>0</v>
      </c>
      <c r="H213" s="40" t="s">
        <v>46</v>
      </c>
      <c r="I213" s="40">
        <f t="shared" si="33"/>
        <v>0</v>
      </c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7"/>
    </row>
    <row r="214" s="6" customFormat="1" ht="18.95" customHeight="1" spans="1:41">
      <c r="A214" s="41"/>
      <c r="B214" s="34"/>
      <c r="C214" s="42"/>
      <c r="D214" s="36"/>
      <c r="E214" s="43"/>
      <c r="F214" s="44"/>
      <c r="G214" s="45"/>
      <c r="H214" s="46" t="s">
        <v>47</v>
      </c>
      <c r="I214" s="46">
        <f t="shared" si="33"/>
        <v>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5"/>
    </row>
    <row r="215" s="5" customFormat="1" ht="18.95" customHeight="1" spans="1:41">
      <c r="A215" s="33">
        <v>106</v>
      </c>
      <c r="B215" s="34"/>
      <c r="C215" s="35"/>
      <c r="D215" s="36"/>
      <c r="E215" s="37">
        <v>0</v>
      </c>
      <c r="F215" s="38" t="s">
        <v>45</v>
      </c>
      <c r="G215" s="39">
        <f t="shared" ref="G215:G219" si="39">E215+I215-I216</f>
        <v>0</v>
      </c>
      <c r="H215" s="40" t="s">
        <v>46</v>
      </c>
      <c r="I215" s="40">
        <f t="shared" si="33"/>
        <v>0</v>
      </c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7"/>
    </row>
    <row r="216" s="6" customFormat="1" ht="18.95" customHeight="1" spans="1:41">
      <c r="A216" s="41"/>
      <c r="B216" s="34"/>
      <c r="C216" s="42"/>
      <c r="D216" s="36"/>
      <c r="E216" s="43"/>
      <c r="F216" s="44"/>
      <c r="G216" s="45"/>
      <c r="H216" s="46" t="s">
        <v>47</v>
      </c>
      <c r="I216" s="46">
        <f t="shared" si="33"/>
        <v>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5"/>
    </row>
    <row r="217" s="5" customFormat="1" ht="18.95" customHeight="1" spans="1:41">
      <c r="A217" s="33">
        <v>107</v>
      </c>
      <c r="B217" s="34"/>
      <c r="C217" s="35"/>
      <c r="D217" s="36"/>
      <c r="E217" s="37">
        <v>0</v>
      </c>
      <c r="F217" s="38" t="s">
        <v>45</v>
      </c>
      <c r="G217" s="39">
        <f t="shared" si="39"/>
        <v>0</v>
      </c>
      <c r="H217" s="40" t="s">
        <v>46</v>
      </c>
      <c r="I217" s="40">
        <f t="shared" si="33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3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108</v>
      </c>
      <c r="B219" s="34"/>
      <c r="C219" s="35"/>
      <c r="D219" s="36"/>
      <c r="E219" s="37">
        <v>0</v>
      </c>
      <c r="F219" s="38" t="s">
        <v>45</v>
      </c>
      <c r="G219" s="39">
        <f t="shared" si="39"/>
        <v>0</v>
      </c>
      <c r="H219" s="40" t="s">
        <v>46</v>
      </c>
      <c r="I219" s="40">
        <f t="shared" si="33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3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109</v>
      </c>
      <c r="B221" s="34"/>
      <c r="C221" s="35"/>
      <c r="D221" s="36"/>
      <c r="E221" s="37">
        <v>0</v>
      </c>
      <c r="F221" s="38" t="s">
        <v>45</v>
      </c>
      <c r="G221" s="39">
        <f t="shared" ref="G221:G225" si="40">E221+I221-I222</f>
        <v>0</v>
      </c>
      <c r="H221" s="40" t="s">
        <v>46</v>
      </c>
      <c r="I221" s="40">
        <f t="shared" si="33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3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3" customFormat="1" ht="18.95" customHeight="1" spans="1:41">
      <c r="A223" s="33">
        <v>110</v>
      </c>
      <c r="B223" s="34"/>
      <c r="C223" s="35"/>
      <c r="D223" s="47"/>
      <c r="E223" s="37">
        <v>0</v>
      </c>
      <c r="F223" s="48" t="s">
        <v>45</v>
      </c>
      <c r="G223" s="39">
        <f t="shared" si="40"/>
        <v>0</v>
      </c>
      <c r="H223" s="40" t="s">
        <v>46</v>
      </c>
      <c r="I223" s="40">
        <f t="shared" si="33"/>
        <v>0</v>
      </c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7"/>
    </row>
    <row r="224" s="4" customFormat="1" ht="18.95" customHeight="1" spans="1:41">
      <c r="A224" s="41"/>
      <c r="B224" s="34"/>
      <c r="C224" s="42"/>
      <c r="D224" s="47"/>
      <c r="E224" s="43"/>
      <c r="F224" s="49"/>
      <c r="G224" s="45"/>
      <c r="H224" s="46" t="s">
        <v>47</v>
      </c>
      <c r="I224" s="46">
        <f t="shared" si="33"/>
        <v>0</v>
      </c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5"/>
    </row>
    <row r="225" s="3" customFormat="1" ht="18.95" customHeight="1" spans="1:41">
      <c r="A225" s="33">
        <v>111</v>
      </c>
      <c r="B225" s="34"/>
      <c r="C225" s="35"/>
      <c r="D225" s="47"/>
      <c r="E225" s="37">
        <v>0</v>
      </c>
      <c r="F225" s="48" t="s">
        <v>45</v>
      </c>
      <c r="G225" s="39">
        <f t="shared" si="40"/>
        <v>0</v>
      </c>
      <c r="H225" s="40" t="s">
        <v>46</v>
      </c>
      <c r="I225" s="40">
        <f t="shared" si="33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7"/>
    </row>
    <row r="226" s="4" customFormat="1" ht="18.95" customHeight="1" spans="1:41">
      <c r="A226" s="41"/>
      <c r="B226" s="34"/>
      <c r="C226" s="42"/>
      <c r="D226" s="47"/>
      <c r="E226" s="43"/>
      <c r="F226" s="49"/>
      <c r="G226" s="45"/>
      <c r="H226" s="46" t="s">
        <v>47</v>
      </c>
      <c r="I226" s="46">
        <f t="shared" si="33"/>
        <v>0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5"/>
    </row>
    <row r="227" s="3" customFormat="1" ht="18.95" customHeight="1" spans="1:41">
      <c r="A227" s="33">
        <v>112</v>
      </c>
      <c r="B227" s="34"/>
      <c r="C227" s="35"/>
      <c r="D227" s="47"/>
      <c r="E227" s="37">
        <v>0</v>
      </c>
      <c r="F227" s="48" t="s">
        <v>45</v>
      </c>
      <c r="G227" s="39">
        <f t="shared" ref="G227:G231" si="41">E227+I227-I228</f>
        <v>0</v>
      </c>
      <c r="H227" s="40" t="s">
        <v>46</v>
      </c>
      <c r="I227" s="40">
        <f t="shared" si="33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3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5" customFormat="1" ht="18.95" customHeight="1" spans="1:41">
      <c r="A229" s="33">
        <v>113</v>
      </c>
      <c r="B229" s="34"/>
      <c r="C229" s="35"/>
      <c r="D229" s="36"/>
      <c r="E229" s="37">
        <v>0</v>
      </c>
      <c r="F229" s="38" t="s">
        <v>45</v>
      </c>
      <c r="G229" s="39">
        <f t="shared" si="41"/>
        <v>0</v>
      </c>
      <c r="H229" s="40" t="s">
        <v>46</v>
      </c>
      <c r="I229" s="40">
        <f t="shared" si="33"/>
        <v>0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7"/>
    </row>
    <row r="230" s="6" customFormat="1" ht="18.95" customHeight="1" spans="1:41">
      <c r="A230" s="41"/>
      <c r="B230" s="34"/>
      <c r="C230" s="42"/>
      <c r="D230" s="36"/>
      <c r="E230" s="43"/>
      <c r="F230" s="44"/>
      <c r="G230" s="45"/>
      <c r="H230" s="46" t="s">
        <v>47</v>
      </c>
      <c r="I230" s="46">
        <f t="shared" si="33"/>
        <v>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5"/>
    </row>
    <row r="231" s="5" customFormat="1" ht="18.95" customHeight="1" spans="1:41">
      <c r="A231" s="33">
        <v>114</v>
      </c>
      <c r="B231" s="34"/>
      <c r="C231" s="35"/>
      <c r="D231" s="36"/>
      <c r="E231" s="37">
        <v>0</v>
      </c>
      <c r="F231" s="38" t="s">
        <v>45</v>
      </c>
      <c r="G231" s="39">
        <f t="shared" si="41"/>
        <v>0</v>
      </c>
      <c r="H231" s="40" t="s">
        <v>46</v>
      </c>
      <c r="I231" s="40">
        <f t="shared" si="33"/>
        <v>0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7"/>
    </row>
    <row r="232" s="6" customFormat="1" ht="18.95" customHeight="1" spans="1:41">
      <c r="A232" s="41"/>
      <c r="B232" s="34"/>
      <c r="C232" s="42"/>
      <c r="D232" s="36"/>
      <c r="E232" s="43"/>
      <c r="F232" s="44"/>
      <c r="G232" s="45"/>
      <c r="H232" s="46" t="s">
        <v>47</v>
      </c>
      <c r="I232" s="46">
        <f t="shared" si="33"/>
        <v>0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5"/>
    </row>
    <row r="233" s="5" customFormat="1" ht="18.95" customHeight="1" spans="1:41">
      <c r="A233" s="33">
        <v>115</v>
      </c>
      <c r="B233" s="34"/>
      <c r="C233" s="35"/>
      <c r="D233" s="36"/>
      <c r="E233" s="37">
        <v>0</v>
      </c>
      <c r="F233" s="38" t="s">
        <v>45</v>
      </c>
      <c r="G233" s="39">
        <f t="shared" ref="G233:G237" si="42">E233+I233-I234</f>
        <v>0</v>
      </c>
      <c r="H233" s="40" t="s">
        <v>46</v>
      </c>
      <c r="I233" s="40">
        <f t="shared" si="33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3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116</v>
      </c>
      <c r="B235" s="34"/>
      <c r="C235" s="35"/>
      <c r="D235" s="36"/>
      <c r="E235" s="37">
        <v>0</v>
      </c>
      <c r="F235" s="38" t="s">
        <v>45</v>
      </c>
      <c r="G235" s="39">
        <f t="shared" si="42"/>
        <v>0</v>
      </c>
      <c r="H235" s="40" t="s">
        <v>46</v>
      </c>
      <c r="I235" s="40">
        <f t="shared" si="33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3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117</v>
      </c>
      <c r="B237" s="34"/>
      <c r="C237" s="35"/>
      <c r="D237" s="36"/>
      <c r="E237" s="37">
        <v>0</v>
      </c>
      <c r="F237" s="38" t="s">
        <v>45</v>
      </c>
      <c r="G237" s="39">
        <f t="shared" si="42"/>
        <v>0</v>
      </c>
      <c r="H237" s="40" t="s">
        <v>46</v>
      </c>
      <c r="I237" s="40">
        <f t="shared" si="33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3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3" customFormat="1" ht="18.95" customHeight="1" spans="1:41">
      <c r="A239" s="33">
        <v>118</v>
      </c>
      <c r="B239" s="34"/>
      <c r="C239" s="35"/>
      <c r="D239" s="47"/>
      <c r="E239" s="37">
        <v>0</v>
      </c>
      <c r="F239" s="48" t="s">
        <v>45</v>
      </c>
      <c r="G239" s="39">
        <f t="shared" ref="G239:G243" si="43">E239+I239-I240</f>
        <v>0</v>
      </c>
      <c r="H239" s="40" t="s">
        <v>46</v>
      </c>
      <c r="I239" s="40">
        <f t="shared" si="33"/>
        <v>0</v>
      </c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7"/>
    </row>
    <row r="240" s="4" customFormat="1" ht="18.95" customHeight="1" spans="1:41">
      <c r="A240" s="41"/>
      <c r="B240" s="34"/>
      <c r="C240" s="42"/>
      <c r="D240" s="47"/>
      <c r="E240" s="43"/>
      <c r="F240" s="49"/>
      <c r="G240" s="45"/>
      <c r="H240" s="46" t="s">
        <v>47</v>
      </c>
      <c r="I240" s="46">
        <f t="shared" si="33"/>
        <v>0</v>
      </c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5"/>
    </row>
    <row r="241" s="3" customFormat="1" ht="18.95" customHeight="1" spans="1:41">
      <c r="A241" s="33">
        <v>119</v>
      </c>
      <c r="B241" s="34"/>
      <c r="C241" s="35"/>
      <c r="D241" s="47"/>
      <c r="E241" s="37"/>
      <c r="F241" s="48" t="s">
        <v>45</v>
      </c>
      <c r="G241" s="39">
        <f t="shared" si="43"/>
        <v>0</v>
      </c>
      <c r="H241" s="40" t="s">
        <v>46</v>
      </c>
      <c r="I241" s="40">
        <f t="shared" si="33"/>
        <v>0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7"/>
    </row>
    <row r="242" s="4" customFormat="1" ht="18.95" customHeight="1" spans="1:41">
      <c r="A242" s="41"/>
      <c r="B242" s="34"/>
      <c r="C242" s="42"/>
      <c r="D242" s="47"/>
      <c r="E242" s="43"/>
      <c r="F242" s="49"/>
      <c r="G242" s="45"/>
      <c r="H242" s="46" t="s">
        <v>47</v>
      </c>
      <c r="I242" s="46">
        <f t="shared" si="33"/>
        <v>0</v>
      </c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5"/>
    </row>
    <row r="243" s="3" customFormat="1" ht="18.95" customHeight="1" spans="1:41">
      <c r="A243" s="33">
        <v>120</v>
      </c>
      <c r="B243" s="34"/>
      <c r="C243" s="35"/>
      <c r="D243" s="47"/>
      <c r="E243" s="37">
        <v>0</v>
      </c>
      <c r="F243" s="48" t="s">
        <v>45</v>
      </c>
      <c r="G243" s="39">
        <f t="shared" si="43"/>
        <v>0</v>
      </c>
      <c r="H243" s="40" t="s">
        <v>46</v>
      </c>
      <c r="I243" s="40">
        <f t="shared" si="33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ref="I244:I307" si="44">SUM(J244:AO244)</f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5" customFormat="1" ht="18.95" customHeight="1" spans="1:41">
      <c r="A245" s="33">
        <v>121</v>
      </c>
      <c r="B245" s="34"/>
      <c r="C245" s="35"/>
      <c r="D245" s="36"/>
      <c r="E245" s="37">
        <v>0</v>
      </c>
      <c r="F245" s="38" t="s">
        <v>45</v>
      </c>
      <c r="G245" s="39">
        <f t="shared" ref="G245:G249" si="45">E245+I245-I246</f>
        <v>0</v>
      </c>
      <c r="H245" s="40" t="s">
        <v>46</v>
      </c>
      <c r="I245" s="40">
        <f t="shared" si="44"/>
        <v>0</v>
      </c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7"/>
    </row>
    <row r="246" s="6" customFormat="1" ht="18.95" customHeight="1" spans="1:41">
      <c r="A246" s="41"/>
      <c r="B246" s="34"/>
      <c r="C246" s="42"/>
      <c r="D246" s="36"/>
      <c r="E246" s="43"/>
      <c r="F246" s="44"/>
      <c r="G246" s="45"/>
      <c r="H246" s="46" t="s">
        <v>47</v>
      </c>
      <c r="I246" s="46">
        <f t="shared" si="44"/>
        <v>0</v>
      </c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5"/>
    </row>
    <row r="247" s="5" customFormat="1" ht="18.95" customHeight="1" spans="1:41">
      <c r="A247" s="33">
        <v>122</v>
      </c>
      <c r="B247" s="34"/>
      <c r="C247" s="35"/>
      <c r="D247" s="36"/>
      <c r="E247" s="37">
        <v>0</v>
      </c>
      <c r="F247" s="38" t="s">
        <v>45</v>
      </c>
      <c r="G247" s="39">
        <f t="shared" si="45"/>
        <v>0</v>
      </c>
      <c r="H247" s="40" t="s">
        <v>46</v>
      </c>
      <c r="I247" s="40">
        <f t="shared" si="44"/>
        <v>0</v>
      </c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7"/>
    </row>
    <row r="248" s="6" customFormat="1" ht="18.95" customHeight="1" spans="1:41">
      <c r="A248" s="41"/>
      <c r="B248" s="34"/>
      <c r="C248" s="42"/>
      <c r="D248" s="36"/>
      <c r="E248" s="43"/>
      <c r="F248" s="44"/>
      <c r="G248" s="45"/>
      <c r="H248" s="46" t="s">
        <v>47</v>
      </c>
      <c r="I248" s="46">
        <f t="shared" si="44"/>
        <v>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5"/>
    </row>
    <row r="249" s="5" customFormat="1" ht="18.95" customHeight="1" spans="1:41">
      <c r="A249" s="33">
        <v>123</v>
      </c>
      <c r="B249" s="34"/>
      <c r="C249" s="35"/>
      <c r="D249" s="36"/>
      <c r="E249" s="37">
        <v>0</v>
      </c>
      <c r="F249" s="38" t="s">
        <v>45</v>
      </c>
      <c r="G249" s="39">
        <f t="shared" si="45"/>
        <v>0</v>
      </c>
      <c r="H249" s="40" t="s">
        <v>46</v>
      </c>
      <c r="I249" s="40">
        <f t="shared" si="44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44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124</v>
      </c>
      <c r="B251" s="34"/>
      <c r="C251" s="35"/>
      <c r="D251" s="36"/>
      <c r="E251" s="37">
        <v>0</v>
      </c>
      <c r="F251" s="38" t="s">
        <v>45</v>
      </c>
      <c r="G251" s="39">
        <f t="shared" ref="G251:G255" si="46">E251+I251-I252</f>
        <v>0</v>
      </c>
      <c r="H251" s="40" t="s">
        <v>46</v>
      </c>
      <c r="I251" s="40">
        <f t="shared" si="44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44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125</v>
      </c>
      <c r="B253" s="34"/>
      <c r="C253" s="35"/>
      <c r="D253" s="36"/>
      <c r="E253" s="37">
        <v>0</v>
      </c>
      <c r="F253" s="38" t="s">
        <v>45</v>
      </c>
      <c r="G253" s="39">
        <f t="shared" si="46"/>
        <v>0</v>
      </c>
      <c r="H253" s="40" t="s">
        <v>46</v>
      </c>
      <c r="I253" s="40">
        <f t="shared" si="44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44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126</v>
      </c>
      <c r="B255" s="34"/>
      <c r="C255" s="35"/>
      <c r="D255" s="36"/>
      <c r="E255" s="37">
        <v>0</v>
      </c>
      <c r="F255" s="38" t="s">
        <v>45</v>
      </c>
      <c r="G255" s="39">
        <f t="shared" si="46"/>
        <v>0</v>
      </c>
      <c r="H255" s="40" t="s">
        <v>46</v>
      </c>
      <c r="I255" s="40">
        <f t="shared" si="44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44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127</v>
      </c>
      <c r="B257" s="34"/>
      <c r="C257" s="35"/>
      <c r="D257" s="36"/>
      <c r="E257" s="37">
        <v>0</v>
      </c>
      <c r="F257" s="38" t="s">
        <v>45</v>
      </c>
      <c r="G257" s="39">
        <f t="shared" ref="G257:G261" si="47">E257+I257-I258</f>
        <v>0</v>
      </c>
      <c r="H257" s="40" t="s">
        <v>46</v>
      </c>
      <c r="I257" s="40">
        <f t="shared" si="44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44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128</v>
      </c>
      <c r="B259" s="34"/>
      <c r="C259" s="35"/>
      <c r="D259" s="36"/>
      <c r="E259" s="37">
        <v>0</v>
      </c>
      <c r="F259" s="38" t="s">
        <v>45</v>
      </c>
      <c r="G259" s="39">
        <f t="shared" si="47"/>
        <v>0</v>
      </c>
      <c r="H259" s="40" t="s">
        <v>46</v>
      </c>
      <c r="I259" s="40">
        <f t="shared" si="44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44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3" customFormat="1" ht="18.95" customHeight="1" spans="1:41">
      <c r="A261" s="33">
        <v>129</v>
      </c>
      <c r="B261" s="34"/>
      <c r="C261" s="35"/>
      <c r="D261" s="47"/>
      <c r="E261" s="37">
        <v>0</v>
      </c>
      <c r="F261" s="48" t="s">
        <v>45</v>
      </c>
      <c r="G261" s="39">
        <f t="shared" si="47"/>
        <v>0</v>
      </c>
      <c r="H261" s="40" t="s">
        <v>46</v>
      </c>
      <c r="I261" s="40">
        <f t="shared" si="44"/>
        <v>0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7"/>
    </row>
    <row r="262" s="4" customFormat="1" ht="18.95" customHeight="1" spans="1:41">
      <c r="A262" s="41"/>
      <c r="B262" s="34"/>
      <c r="C262" s="42"/>
      <c r="D262" s="47"/>
      <c r="E262" s="43"/>
      <c r="F262" s="49"/>
      <c r="G262" s="45"/>
      <c r="H262" s="46" t="s">
        <v>47</v>
      </c>
      <c r="I262" s="46">
        <f t="shared" si="44"/>
        <v>0</v>
      </c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5"/>
    </row>
    <row r="263" s="3" customFormat="1" ht="18.95" customHeight="1" spans="1:41">
      <c r="A263" s="33">
        <v>130</v>
      </c>
      <c r="B263" s="34"/>
      <c r="C263" s="35"/>
      <c r="D263" s="47"/>
      <c r="E263" s="37">
        <v>0</v>
      </c>
      <c r="F263" s="48" t="s">
        <v>45</v>
      </c>
      <c r="G263" s="39">
        <f t="shared" ref="G263:G267" si="48">E263+I263-I264</f>
        <v>0</v>
      </c>
      <c r="H263" s="40" t="s">
        <v>46</v>
      </c>
      <c r="I263" s="40">
        <f t="shared" si="44"/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7"/>
    </row>
    <row r="264" s="4" customFormat="1" ht="18.95" customHeight="1" spans="1:41">
      <c r="A264" s="41"/>
      <c r="B264" s="34"/>
      <c r="C264" s="42"/>
      <c r="D264" s="47"/>
      <c r="E264" s="43"/>
      <c r="F264" s="49"/>
      <c r="G264" s="45"/>
      <c r="H264" s="46" t="s">
        <v>47</v>
      </c>
      <c r="I264" s="46">
        <f t="shared" si="44"/>
        <v>0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5"/>
    </row>
    <row r="265" s="3" customFormat="1" ht="18.95" customHeight="1" spans="1:41">
      <c r="A265" s="33">
        <v>131</v>
      </c>
      <c r="B265" s="34"/>
      <c r="C265" s="35"/>
      <c r="D265" s="47"/>
      <c r="E265" s="37">
        <v>0</v>
      </c>
      <c r="F265" s="48" t="s">
        <v>45</v>
      </c>
      <c r="G265" s="39">
        <f t="shared" si="48"/>
        <v>0</v>
      </c>
      <c r="H265" s="40" t="s">
        <v>46</v>
      </c>
      <c r="I265" s="40">
        <f t="shared" si="44"/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44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5" customFormat="1" ht="18.95" customHeight="1" spans="1:41">
      <c r="A267" s="33">
        <v>132</v>
      </c>
      <c r="B267" s="34"/>
      <c r="C267" s="35"/>
      <c r="D267" s="36"/>
      <c r="E267" s="37">
        <v>0</v>
      </c>
      <c r="F267" s="38" t="s">
        <v>45</v>
      </c>
      <c r="G267" s="39">
        <f t="shared" si="48"/>
        <v>0</v>
      </c>
      <c r="H267" s="40" t="s">
        <v>46</v>
      </c>
      <c r="I267" s="40">
        <f t="shared" si="44"/>
        <v>0</v>
      </c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7"/>
    </row>
    <row r="268" s="6" customFormat="1" ht="18.95" customHeight="1" spans="1:41">
      <c r="A268" s="41"/>
      <c r="B268" s="34"/>
      <c r="C268" s="42"/>
      <c r="D268" s="36"/>
      <c r="E268" s="43"/>
      <c r="F268" s="44"/>
      <c r="G268" s="45"/>
      <c r="H268" s="46" t="s">
        <v>47</v>
      </c>
      <c r="I268" s="46">
        <f t="shared" si="44"/>
        <v>0</v>
      </c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5"/>
    </row>
    <row r="269" s="5" customFormat="1" ht="18.95" customHeight="1" spans="1:41">
      <c r="A269" s="33">
        <v>133</v>
      </c>
      <c r="B269" s="34"/>
      <c r="C269" s="35"/>
      <c r="D269" s="36"/>
      <c r="E269" s="37">
        <v>0</v>
      </c>
      <c r="F269" s="38" t="s">
        <v>45</v>
      </c>
      <c r="G269" s="39">
        <f t="shared" ref="G269:G273" si="49">E269+I269-I270</f>
        <v>0</v>
      </c>
      <c r="H269" s="40" t="s">
        <v>46</v>
      </c>
      <c r="I269" s="40">
        <f t="shared" si="44"/>
        <v>0</v>
      </c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7"/>
    </row>
    <row r="270" s="6" customFormat="1" ht="18.95" customHeight="1" spans="1:41">
      <c r="A270" s="41"/>
      <c r="B270" s="34"/>
      <c r="C270" s="42"/>
      <c r="D270" s="36"/>
      <c r="E270" s="43"/>
      <c r="F270" s="44"/>
      <c r="G270" s="45"/>
      <c r="H270" s="46" t="s">
        <v>47</v>
      </c>
      <c r="I270" s="46">
        <f t="shared" si="44"/>
        <v>0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5"/>
    </row>
    <row r="271" s="5" customFormat="1" ht="18.95" customHeight="1" spans="1:41">
      <c r="A271" s="33">
        <v>134</v>
      </c>
      <c r="B271" s="34"/>
      <c r="C271" s="35"/>
      <c r="D271" s="36"/>
      <c r="E271" s="37">
        <v>0</v>
      </c>
      <c r="F271" s="38" t="s">
        <v>45</v>
      </c>
      <c r="G271" s="39">
        <f t="shared" si="49"/>
        <v>0</v>
      </c>
      <c r="H271" s="40" t="s">
        <v>46</v>
      </c>
      <c r="I271" s="40">
        <f t="shared" si="44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44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135</v>
      </c>
      <c r="B273" s="34"/>
      <c r="C273" s="35"/>
      <c r="D273" s="36"/>
      <c r="E273" s="37">
        <v>0</v>
      </c>
      <c r="F273" s="38" t="s">
        <v>45</v>
      </c>
      <c r="G273" s="39">
        <f t="shared" si="49"/>
        <v>0</v>
      </c>
      <c r="H273" s="40" t="s">
        <v>46</v>
      </c>
      <c r="I273" s="40">
        <f t="shared" si="44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44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136</v>
      </c>
      <c r="B275" s="34"/>
      <c r="C275" s="35"/>
      <c r="D275" s="36"/>
      <c r="E275" s="37">
        <v>0</v>
      </c>
      <c r="F275" s="38" t="s">
        <v>45</v>
      </c>
      <c r="G275" s="39">
        <f t="shared" ref="G275:G279" si="50">E275+I275-I276</f>
        <v>0</v>
      </c>
      <c r="H275" s="40" t="s">
        <v>46</v>
      </c>
      <c r="I275" s="40">
        <f t="shared" si="44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44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137</v>
      </c>
      <c r="B277" s="34"/>
      <c r="C277" s="35"/>
      <c r="D277" s="36"/>
      <c r="E277" s="37">
        <v>0</v>
      </c>
      <c r="F277" s="38" t="s">
        <v>45</v>
      </c>
      <c r="G277" s="39">
        <f t="shared" si="50"/>
        <v>0</v>
      </c>
      <c r="H277" s="40" t="s">
        <v>46</v>
      </c>
      <c r="I277" s="40">
        <f t="shared" si="44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44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3" customFormat="1" ht="18.95" customHeight="1" spans="1:41">
      <c r="A279" s="33">
        <v>138</v>
      </c>
      <c r="B279" s="34"/>
      <c r="C279" s="35"/>
      <c r="D279" s="47"/>
      <c r="E279" s="37">
        <v>0</v>
      </c>
      <c r="F279" s="48" t="s">
        <v>45</v>
      </c>
      <c r="G279" s="39">
        <f t="shared" si="50"/>
        <v>0</v>
      </c>
      <c r="H279" s="40" t="s">
        <v>46</v>
      </c>
      <c r="I279" s="40">
        <f t="shared" si="44"/>
        <v>0</v>
      </c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7"/>
    </row>
    <row r="280" s="4" customFormat="1" ht="18.95" customHeight="1" spans="1:41">
      <c r="A280" s="41"/>
      <c r="B280" s="34"/>
      <c r="C280" s="42"/>
      <c r="D280" s="47"/>
      <c r="E280" s="43"/>
      <c r="F280" s="49"/>
      <c r="G280" s="45"/>
      <c r="H280" s="46" t="s">
        <v>47</v>
      </c>
      <c r="I280" s="46">
        <f t="shared" si="44"/>
        <v>0</v>
      </c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5"/>
    </row>
    <row r="281" s="3" customFormat="1" ht="18.95" customHeight="1" spans="1:41">
      <c r="A281" s="33">
        <v>139</v>
      </c>
      <c r="B281" s="34"/>
      <c r="C281" s="35"/>
      <c r="D281" s="47"/>
      <c r="E281" s="37">
        <v>0</v>
      </c>
      <c r="F281" s="48" t="s">
        <v>45</v>
      </c>
      <c r="G281" s="39">
        <f t="shared" ref="G281:G285" si="51">E281+I281-I282</f>
        <v>0</v>
      </c>
      <c r="H281" s="40" t="s">
        <v>46</v>
      </c>
      <c r="I281" s="40">
        <f t="shared" si="44"/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7"/>
    </row>
    <row r="282" s="4" customFormat="1" ht="18.95" customHeight="1" spans="1:41">
      <c r="A282" s="41"/>
      <c r="B282" s="34"/>
      <c r="C282" s="42"/>
      <c r="D282" s="47"/>
      <c r="E282" s="43"/>
      <c r="F282" s="49"/>
      <c r="G282" s="45"/>
      <c r="H282" s="46" t="s">
        <v>47</v>
      </c>
      <c r="I282" s="46">
        <f t="shared" si="44"/>
        <v>0</v>
      </c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5"/>
    </row>
    <row r="283" s="3" customFormat="1" ht="18.95" customHeight="1" spans="1:41">
      <c r="A283" s="33">
        <v>140</v>
      </c>
      <c r="B283" s="34"/>
      <c r="C283" s="35"/>
      <c r="D283" s="47"/>
      <c r="E283" s="37">
        <v>0</v>
      </c>
      <c r="F283" s="48" t="s">
        <v>45</v>
      </c>
      <c r="G283" s="39">
        <f t="shared" si="51"/>
        <v>0</v>
      </c>
      <c r="H283" s="40" t="s">
        <v>46</v>
      </c>
      <c r="I283" s="40">
        <f t="shared" si="44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44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5" customFormat="1" ht="18.95" customHeight="1" spans="1:41">
      <c r="A285" s="33">
        <v>141</v>
      </c>
      <c r="B285" s="34"/>
      <c r="C285" s="35"/>
      <c r="D285" s="36"/>
      <c r="E285" s="37">
        <v>0</v>
      </c>
      <c r="F285" s="38" t="s">
        <v>45</v>
      </c>
      <c r="G285" s="39">
        <f t="shared" si="51"/>
        <v>0</v>
      </c>
      <c r="H285" s="40" t="s">
        <v>46</v>
      </c>
      <c r="I285" s="40">
        <f t="shared" si="44"/>
        <v>0</v>
      </c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7"/>
    </row>
    <row r="286" s="6" customFormat="1" ht="18.95" customHeight="1" spans="1:41">
      <c r="A286" s="41"/>
      <c r="B286" s="34"/>
      <c r="C286" s="42"/>
      <c r="D286" s="36"/>
      <c r="E286" s="43"/>
      <c r="F286" s="44"/>
      <c r="G286" s="45"/>
      <c r="H286" s="46" t="s">
        <v>47</v>
      </c>
      <c r="I286" s="46">
        <f t="shared" si="44"/>
        <v>0</v>
      </c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5"/>
    </row>
    <row r="287" s="5" customFormat="1" ht="18.95" customHeight="1" spans="1:41">
      <c r="A287" s="33">
        <v>142</v>
      </c>
      <c r="B287" s="34"/>
      <c r="C287" s="35"/>
      <c r="D287" s="36"/>
      <c r="E287" s="37">
        <v>0</v>
      </c>
      <c r="F287" s="38" t="s">
        <v>45</v>
      </c>
      <c r="G287" s="39">
        <f t="shared" ref="G287:G291" si="52">E287+I287-I288</f>
        <v>0</v>
      </c>
      <c r="H287" s="40" t="s">
        <v>46</v>
      </c>
      <c r="I287" s="40">
        <f t="shared" si="44"/>
        <v>0</v>
      </c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7"/>
    </row>
    <row r="288" s="6" customFormat="1" ht="18.95" customHeight="1" spans="1:41">
      <c r="A288" s="41"/>
      <c r="B288" s="34"/>
      <c r="C288" s="42"/>
      <c r="D288" s="36"/>
      <c r="E288" s="43"/>
      <c r="F288" s="44"/>
      <c r="G288" s="45"/>
      <c r="H288" s="46" t="s">
        <v>47</v>
      </c>
      <c r="I288" s="46">
        <f t="shared" si="44"/>
        <v>0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5"/>
    </row>
    <row r="289" s="5" customFormat="1" ht="18.95" customHeight="1" spans="1:41">
      <c r="A289" s="33">
        <v>143</v>
      </c>
      <c r="B289" s="34"/>
      <c r="C289" s="35"/>
      <c r="D289" s="36"/>
      <c r="E289" s="37">
        <v>0</v>
      </c>
      <c r="F289" s="38" t="s">
        <v>45</v>
      </c>
      <c r="G289" s="39">
        <f t="shared" si="52"/>
        <v>0</v>
      </c>
      <c r="H289" s="40" t="s">
        <v>46</v>
      </c>
      <c r="I289" s="40">
        <f t="shared" si="44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44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144</v>
      </c>
      <c r="B291" s="34"/>
      <c r="C291" s="35"/>
      <c r="D291" s="36"/>
      <c r="E291" s="37">
        <v>0</v>
      </c>
      <c r="F291" s="38" t="s">
        <v>45</v>
      </c>
      <c r="G291" s="39">
        <f t="shared" si="52"/>
        <v>0</v>
      </c>
      <c r="H291" s="40" t="s">
        <v>46</v>
      </c>
      <c r="I291" s="40">
        <f t="shared" si="44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44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145</v>
      </c>
      <c r="B293" s="34"/>
      <c r="C293" s="35"/>
      <c r="D293" s="36"/>
      <c r="E293" s="37">
        <v>0</v>
      </c>
      <c r="F293" s="38" t="s">
        <v>45</v>
      </c>
      <c r="G293" s="39">
        <f t="shared" ref="G293:G297" si="53">E293+I293-I294</f>
        <v>0</v>
      </c>
      <c r="H293" s="40" t="s">
        <v>46</v>
      </c>
      <c r="I293" s="40">
        <f t="shared" si="44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44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146</v>
      </c>
      <c r="B295" s="34"/>
      <c r="C295" s="35"/>
      <c r="D295" s="36"/>
      <c r="E295" s="37">
        <v>0</v>
      </c>
      <c r="F295" s="38" t="s">
        <v>45</v>
      </c>
      <c r="G295" s="39">
        <f t="shared" si="53"/>
        <v>0</v>
      </c>
      <c r="H295" s="40" t="s">
        <v>46</v>
      </c>
      <c r="I295" s="40">
        <f t="shared" si="44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44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147</v>
      </c>
      <c r="B297" s="34"/>
      <c r="C297" s="35"/>
      <c r="D297" s="36"/>
      <c r="E297" s="37">
        <v>0</v>
      </c>
      <c r="F297" s="38" t="s">
        <v>45</v>
      </c>
      <c r="G297" s="39">
        <f t="shared" si="53"/>
        <v>0</v>
      </c>
      <c r="H297" s="40" t="s">
        <v>46</v>
      </c>
      <c r="I297" s="40">
        <f t="shared" si="44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44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148</v>
      </c>
      <c r="B299" s="34"/>
      <c r="C299" s="35"/>
      <c r="D299" s="36"/>
      <c r="E299" s="37">
        <v>0</v>
      </c>
      <c r="F299" s="38" t="s">
        <v>45</v>
      </c>
      <c r="G299" s="39">
        <f t="shared" ref="G299:G303" si="54">E299+I299-I300</f>
        <v>0</v>
      </c>
      <c r="H299" s="40" t="s">
        <v>46</v>
      </c>
      <c r="I299" s="40">
        <f t="shared" si="44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44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149</v>
      </c>
      <c r="B301" s="34"/>
      <c r="C301" s="35"/>
      <c r="D301" s="36"/>
      <c r="E301" s="37">
        <v>0</v>
      </c>
      <c r="F301" s="38" t="s">
        <v>45</v>
      </c>
      <c r="G301" s="39">
        <f t="shared" si="54"/>
        <v>0</v>
      </c>
      <c r="H301" s="40" t="s">
        <v>46</v>
      </c>
      <c r="I301" s="40">
        <f t="shared" si="44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44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3" customFormat="1" ht="18.95" customHeight="1" spans="1:41">
      <c r="A303" s="33">
        <v>150</v>
      </c>
      <c r="B303" s="34"/>
      <c r="C303" s="35"/>
      <c r="D303" s="47"/>
      <c r="E303" s="37">
        <v>0</v>
      </c>
      <c r="F303" s="48" t="s">
        <v>45</v>
      </c>
      <c r="G303" s="39">
        <f t="shared" si="54"/>
        <v>0</v>
      </c>
      <c r="H303" s="40" t="s">
        <v>46</v>
      </c>
      <c r="I303" s="40">
        <f t="shared" si="44"/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7"/>
    </row>
    <row r="304" s="4" customFormat="1" ht="18.95" customHeight="1" spans="1:41">
      <c r="A304" s="41"/>
      <c r="B304" s="34"/>
      <c r="C304" s="42"/>
      <c r="D304" s="47"/>
      <c r="E304" s="43"/>
      <c r="F304" s="49"/>
      <c r="G304" s="45"/>
      <c r="H304" s="46" t="s">
        <v>47</v>
      </c>
      <c r="I304" s="46">
        <f t="shared" si="44"/>
        <v>0</v>
      </c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5"/>
    </row>
    <row r="305" s="3" customFormat="1" ht="18.95" customHeight="1" spans="1:41">
      <c r="A305" s="33">
        <v>151</v>
      </c>
      <c r="B305" s="34"/>
      <c r="C305" s="35"/>
      <c r="D305" s="36"/>
      <c r="E305" s="37"/>
      <c r="F305" s="38" t="s">
        <v>45</v>
      </c>
      <c r="G305" s="39">
        <f t="shared" ref="G305:G309" si="55">E305+I305-I306</f>
        <v>0</v>
      </c>
      <c r="H305" s="40" t="s">
        <v>46</v>
      </c>
      <c r="I305" s="40">
        <f t="shared" si="44"/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7"/>
    </row>
    <row r="306" s="4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44"/>
        <v>0</v>
      </c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5"/>
    </row>
    <row r="307" s="5" customFormat="1" ht="18.95" customHeight="1" spans="1:41">
      <c r="A307" s="33">
        <v>152</v>
      </c>
      <c r="B307" s="34"/>
      <c r="C307" s="35"/>
      <c r="D307" s="47"/>
      <c r="E307" s="37"/>
      <c r="F307" s="48" t="s">
        <v>45</v>
      </c>
      <c r="G307" s="39">
        <f t="shared" si="55"/>
        <v>0</v>
      </c>
      <c r="H307" s="40" t="s">
        <v>46</v>
      </c>
      <c r="I307" s="40">
        <f t="shared" si="44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47"/>
      <c r="E308" s="43"/>
      <c r="F308" s="49"/>
      <c r="G308" s="45"/>
      <c r="H308" s="46" t="s">
        <v>47</v>
      </c>
      <c r="I308" s="46">
        <f t="shared" ref="I308:I371" si="56">SUM(J308:AO308)</f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5" customFormat="1" ht="18.95" customHeight="1" spans="1:41">
      <c r="A309" s="33">
        <v>153</v>
      </c>
      <c r="B309" s="34"/>
      <c r="C309" s="35"/>
      <c r="D309" s="47"/>
      <c r="E309" s="37"/>
      <c r="F309" s="48" t="s">
        <v>45</v>
      </c>
      <c r="G309" s="39">
        <f t="shared" si="55"/>
        <v>0</v>
      </c>
      <c r="H309" s="40" t="s">
        <v>46</v>
      </c>
      <c r="I309" s="40">
        <f t="shared" si="56"/>
        <v>0</v>
      </c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7"/>
    </row>
    <row r="310" s="6" customFormat="1" ht="18.95" customHeight="1" spans="1:41">
      <c r="A310" s="41"/>
      <c r="B310" s="34"/>
      <c r="C310" s="42"/>
      <c r="D310" s="47"/>
      <c r="E310" s="43"/>
      <c r="F310" s="49"/>
      <c r="G310" s="45"/>
      <c r="H310" s="46" t="s">
        <v>47</v>
      </c>
      <c r="I310" s="46">
        <f t="shared" si="56"/>
        <v>0</v>
      </c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5"/>
    </row>
    <row r="311" s="5" customFormat="1" ht="18.95" customHeight="1" spans="1:41">
      <c r="A311" s="33">
        <v>154</v>
      </c>
      <c r="B311" s="34"/>
      <c r="C311" s="35"/>
      <c r="D311" s="36"/>
      <c r="E311" s="37"/>
      <c r="F311" s="38" t="s">
        <v>45</v>
      </c>
      <c r="G311" s="39">
        <f t="shared" ref="G311:G315" si="57">E311+I311-I312</f>
        <v>0</v>
      </c>
      <c r="H311" s="40" t="s">
        <v>46</v>
      </c>
      <c r="I311" s="40">
        <f t="shared" si="56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36"/>
      <c r="E312" s="43"/>
      <c r="F312" s="44"/>
      <c r="G312" s="45"/>
      <c r="H312" s="46" t="s">
        <v>47</v>
      </c>
      <c r="I312" s="46">
        <f t="shared" si="56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3" customFormat="1" ht="18.95" customHeight="1" spans="1:41">
      <c r="A313" s="33">
        <v>155</v>
      </c>
      <c r="B313" s="34"/>
      <c r="C313" s="35"/>
      <c r="D313" s="47"/>
      <c r="E313" s="37"/>
      <c r="F313" s="48" t="s">
        <v>45</v>
      </c>
      <c r="G313" s="39">
        <f t="shared" si="57"/>
        <v>0</v>
      </c>
      <c r="H313" s="40" t="s">
        <v>46</v>
      </c>
      <c r="I313" s="40">
        <f t="shared" si="56"/>
        <v>0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7"/>
    </row>
    <row r="314" s="4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56"/>
        <v>0</v>
      </c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5"/>
    </row>
    <row r="315" s="3" customFormat="1" ht="18.95" customHeight="1" spans="1:41">
      <c r="A315" s="33">
        <v>156</v>
      </c>
      <c r="B315" s="34"/>
      <c r="C315" s="35"/>
      <c r="D315" s="47"/>
      <c r="E315" s="37"/>
      <c r="F315" s="48" t="s">
        <v>45</v>
      </c>
      <c r="G315" s="39">
        <f t="shared" si="57"/>
        <v>0</v>
      </c>
      <c r="H315" s="40" t="s">
        <v>46</v>
      </c>
      <c r="I315" s="40">
        <f t="shared" si="56"/>
        <v>0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7"/>
    </row>
    <row r="316" s="4" customFormat="1" ht="18.95" customHeight="1" spans="1:41">
      <c r="A316" s="41"/>
      <c r="B316" s="34"/>
      <c r="C316" s="42"/>
      <c r="D316" s="47"/>
      <c r="E316" s="43"/>
      <c r="F316" s="49"/>
      <c r="G316" s="45"/>
      <c r="H316" s="46" t="s">
        <v>47</v>
      </c>
      <c r="I316" s="46">
        <f t="shared" si="56"/>
        <v>0</v>
      </c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5"/>
    </row>
    <row r="317" s="3" customFormat="1" ht="18.95" customHeight="1" spans="1:41">
      <c r="A317" s="33">
        <v>157</v>
      </c>
      <c r="B317" s="34"/>
      <c r="C317" s="35"/>
      <c r="D317" s="50"/>
      <c r="E317" s="37"/>
      <c r="F317" s="48" t="s">
        <v>45</v>
      </c>
      <c r="G317" s="39">
        <f t="shared" ref="G317:G321" si="58">E317+I317-I318</f>
        <v>0</v>
      </c>
      <c r="H317" s="40" t="s">
        <v>46</v>
      </c>
      <c r="I317" s="40">
        <f t="shared" si="56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50"/>
      <c r="E318" s="43"/>
      <c r="F318" s="49"/>
      <c r="G318" s="45"/>
      <c r="H318" s="46" t="s">
        <v>47</v>
      </c>
      <c r="I318" s="46">
        <f t="shared" si="56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158</v>
      </c>
      <c r="B319" s="34"/>
      <c r="C319" s="51"/>
      <c r="D319" s="47"/>
      <c r="E319" s="37"/>
      <c r="F319" s="48" t="s">
        <v>45</v>
      </c>
      <c r="G319" s="39">
        <f t="shared" si="58"/>
        <v>0</v>
      </c>
      <c r="H319" s="40" t="s">
        <v>46</v>
      </c>
      <c r="I319" s="40">
        <f t="shared" si="56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52"/>
      <c r="D320" s="47"/>
      <c r="E320" s="43"/>
      <c r="F320" s="49"/>
      <c r="G320" s="45"/>
      <c r="H320" s="46" t="s">
        <v>47</v>
      </c>
      <c r="I320" s="46">
        <f t="shared" si="56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159</v>
      </c>
      <c r="B321" s="34"/>
      <c r="C321" s="35"/>
      <c r="D321" s="47"/>
      <c r="E321" s="37"/>
      <c r="F321" s="48" t="s">
        <v>45</v>
      </c>
      <c r="G321" s="39">
        <f t="shared" si="58"/>
        <v>0</v>
      </c>
      <c r="H321" s="40" t="s">
        <v>46</v>
      </c>
      <c r="I321" s="40">
        <f t="shared" si="56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47"/>
      <c r="E322" s="43"/>
      <c r="F322" s="49"/>
      <c r="G322" s="45"/>
      <c r="H322" s="46" t="s">
        <v>47</v>
      </c>
      <c r="I322" s="46">
        <f t="shared" si="56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160</v>
      </c>
      <c r="B323" s="34"/>
      <c r="C323" s="35"/>
      <c r="D323" s="47"/>
      <c r="E323" s="37"/>
      <c r="F323" s="48" t="s">
        <v>45</v>
      </c>
      <c r="G323" s="39">
        <f t="shared" ref="G323:G327" si="59">E323+I323-I324</f>
        <v>0</v>
      </c>
      <c r="H323" s="40" t="s">
        <v>46</v>
      </c>
      <c r="I323" s="40">
        <f t="shared" si="56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47"/>
      <c r="E324" s="43"/>
      <c r="F324" s="49"/>
      <c r="G324" s="45"/>
      <c r="H324" s="46" t="s">
        <v>47</v>
      </c>
      <c r="I324" s="46">
        <f t="shared" si="56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161</v>
      </c>
      <c r="B325" s="34"/>
      <c r="C325" s="35"/>
      <c r="D325" s="47"/>
      <c r="E325" s="37">
        <v>0</v>
      </c>
      <c r="F325" s="48" t="s">
        <v>45</v>
      </c>
      <c r="G325" s="39">
        <f t="shared" si="59"/>
        <v>0</v>
      </c>
      <c r="H325" s="40" t="s">
        <v>46</v>
      </c>
      <c r="I325" s="40">
        <f t="shared" si="56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56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162</v>
      </c>
      <c r="B327" s="34"/>
      <c r="C327" s="35"/>
      <c r="D327" s="47"/>
      <c r="E327" s="37">
        <v>0</v>
      </c>
      <c r="F327" s="48" t="s">
        <v>45</v>
      </c>
      <c r="G327" s="39">
        <f t="shared" si="59"/>
        <v>0</v>
      </c>
      <c r="H327" s="40" t="s">
        <v>46</v>
      </c>
      <c r="I327" s="40">
        <f t="shared" si="56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56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5" customFormat="1" ht="18.95" customHeight="1" spans="1:41">
      <c r="A329" s="33">
        <v>163</v>
      </c>
      <c r="B329" s="34"/>
      <c r="C329" s="35"/>
      <c r="D329" s="36"/>
      <c r="E329" s="37">
        <v>0</v>
      </c>
      <c r="F329" s="38" t="s">
        <v>45</v>
      </c>
      <c r="G329" s="39">
        <f t="shared" ref="G329:G333" si="60">E329+I329-I330</f>
        <v>0</v>
      </c>
      <c r="H329" s="40" t="s">
        <v>46</v>
      </c>
      <c r="I329" s="40">
        <f t="shared" si="56"/>
        <v>0</v>
      </c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7"/>
    </row>
    <row r="330" s="6" customFormat="1" ht="18.95" customHeight="1" spans="1:41">
      <c r="A330" s="41"/>
      <c r="B330" s="34"/>
      <c r="C330" s="42"/>
      <c r="D330" s="36"/>
      <c r="E330" s="43"/>
      <c r="F330" s="44"/>
      <c r="G330" s="45"/>
      <c r="H330" s="46" t="s">
        <v>47</v>
      </c>
      <c r="I330" s="46">
        <f t="shared" si="56"/>
        <v>0</v>
      </c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5"/>
    </row>
    <row r="331" s="5" customFormat="1" ht="18.95" customHeight="1" spans="1:41">
      <c r="A331" s="33">
        <v>164</v>
      </c>
      <c r="B331" s="34"/>
      <c r="C331" s="35"/>
      <c r="D331" s="36"/>
      <c r="E331" s="37">
        <v>0</v>
      </c>
      <c r="F331" s="38" t="s">
        <v>45</v>
      </c>
      <c r="G331" s="39">
        <f t="shared" si="60"/>
        <v>0</v>
      </c>
      <c r="H331" s="40" t="s">
        <v>46</v>
      </c>
      <c r="I331" s="40">
        <f t="shared" si="56"/>
        <v>0</v>
      </c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7"/>
    </row>
    <row r="332" s="6" customFormat="1" ht="18.95" customHeight="1" spans="1:41">
      <c r="A332" s="41"/>
      <c r="B332" s="34"/>
      <c r="C332" s="42"/>
      <c r="D332" s="36"/>
      <c r="E332" s="43"/>
      <c r="F332" s="44"/>
      <c r="G332" s="45"/>
      <c r="H332" s="46" t="s">
        <v>47</v>
      </c>
      <c r="I332" s="46">
        <f t="shared" si="56"/>
        <v>0</v>
      </c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5"/>
    </row>
    <row r="333" s="5" customFormat="1" ht="18.95" customHeight="1" spans="1:41">
      <c r="A333" s="33">
        <v>165</v>
      </c>
      <c r="B333" s="34"/>
      <c r="C333" s="35"/>
      <c r="D333" s="36"/>
      <c r="E333" s="37">
        <v>0</v>
      </c>
      <c r="F333" s="38" t="s">
        <v>45</v>
      </c>
      <c r="G333" s="39">
        <f t="shared" si="60"/>
        <v>0</v>
      </c>
      <c r="H333" s="40" t="s">
        <v>46</v>
      </c>
      <c r="I333" s="40">
        <f t="shared" si="56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56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166</v>
      </c>
      <c r="B335" s="34"/>
      <c r="C335" s="35"/>
      <c r="D335" s="36"/>
      <c r="E335" s="37">
        <v>0</v>
      </c>
      <c r="F335" s="38" t="s">
        <v>45</v>
      </c>
      <c r="G335" s="39">
        <f t="shared" ref="G335:G339" si="61">E335+I335-I336</f>
        <v>0</v>
      </c>
      <c r="H335" s="40" t="s">
        <v>46</v>
      </c>
      <c r="I335" s="40">
        <f t="shared" si="56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56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167</v>
      </c>
      <c r="B337" s="34"/>
      <c r="C337" s="35"/>
      <c r="D337" s="36"/>
      <c r="E337" s="37">
        <v>0</v>
      </c>
      <c r="F337" s="38" t="s">
        <v>45</v>
      </c>
      <c r="G337" s="39">
        <f t="shared" si="61"/>
        <v>0</v>
      </c>
      <c r="H337" s="40" t="s">
        <v>46</v>
      </c>
      <c r="I337" s="40">
        <f t="shared" si="56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56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168</v>
      </c>
      <c r="B339" s="34"/>
      <c r="C339" s="35"/>
      <c r="D339" s="36"/>
      <c r="E339" s="37">
        <v>0</v>
      </c>
      <c r="F339" s="38" t="s">
        <v>45</v>
      </c>
      <c r="G339" s="39">
        <f t="shared" si="61"/>
        <v>0</v>
      </c>
      <c r="H339" s="40" t="s">
        <v>46</v>
      </c>
      <c r="I339" s="40">
        <f t="shared" si="56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56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3" customFormat="1" ht="18" customHeight="1" spans="1:41">
      <c r="A341" s="33">
        <v>169</v>
      </c>
      <c r="B341" s="34"/>
      <c r="C341" s="35"/>
      <c r="D341" s="47"/>
      <c r="E341" s="37">
        <v>0</v>
      </c>
      <c r="F341" s="48" t="s">
        <v>45</v>
      </c>
      <c r="G341" s="39">
        <f t="shared" ref="G341:G345" si="62">E341+I341-I342</f>
        <v>0</v>
      </c>
      <c r="H341" s="40" t="s">
        <v>46</v>
      </c>
      <c r="I341" s="40">
        <f t="shared" si="56"/>
        <v>0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7"/>
    </row>
    <row r="342" s="4" customFormat="1" ht="15" customHeight="1" spans="1:41">
      <c r="A342" s="41"/>
      <c r="B342" s="34"/>
      <c r="C342" s="42"/>
      <c r="D342" s="47"/>
      <c r="E342" s="43"/>
      <c r="F342" s="49"/>
      <c r="G342" s="45"/>
      <c r="H342" s="46" t="s">
        <v>47</v>
      </c>
      <c r="I342" s="46">
        <f t="shared" si="56"/>
        <v>0</v>
      </c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5"/>
    </row>
    <row r="343" s="3" customFormat="1" ht="18.95" customHeight="1" spans="1:41">
      <c r="A343" s="33">
        <v>170</v>
      </c>
      <c r="B343" s="34"/>
      <c r="C343" s="35"/>
      <c r="D343" s="47"/>
      <c r="E343" s="37">
        <v>0</v>
      </c>
      <c r="F343" s="48" t="s">
        <v>45</v>
      </c>
      <c r="G343" s="39">
        <f t="shared" si="62"/>
        <v>0</v>
      </c>
      <c r="H343" s="40" t="s">
        <v>46</v>
      </c>
      <c r="I343" s="40">
        <f t="shared" si="56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7"/>
    </row>
    <row r="344" s="4" customFormat="1" ht="18.95" customHeight="1" spans="1:41">
      <c r="A344" s="41"/>
      <c r="B344" s="34"/>
      <c r="C344" s="42"/>
      <c r="D344" s="47"/>
      <c r="E344" s="43"/>
      <c r="F344" s="49"/>
      <c r="G344" s="45"/>
      <c r="H344" s="46" t="s">
        <v>47</v>
      </c>
      <c r="I344" s="46">
        <f t="shared" si="56"/>
        <v>0</v>
      </c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</row>
    <row r="345" s="3" customFormat="1" ht="18.95" customHeight="1" spans="1:41">
      <c r="A345" s="33">
        <v>171</v>
      </c>
      <c r="B345" s="34"/>
      <c r="C345" s="35"/>
      <c r="D345" s="47"/>
      <c r="E345" s="37">
        <v>0</v>
      </c>
      <c r="F345" s="48" t="s">
        <v>45</v>
      </c>
      <c r="G345" s="39">
        <f t="shared" si="62"/>
        <v>0</v>
      </c>
      <c r="H345" s="40" t="s">
        <v>46</v>
      </c>
      <c r="I345" s="40">
        <f t="shared" si="56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8.9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56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5" customFormat="1" ht="18.95" customHeight="1" spans="1:41">
      <c r="A347" s="33">
        <v>172</v>
      </c>
      <c r="B347" s="34"/>
      <c r="C347" s="35"/>
      <c r="D347" s="36"/>
      <c r="E347" s="37">
        <v>0</v>
      </c>
      <c r="F347" s="38" t="s">
        <v>45</v>
      </c>
      <c r="G347" s="39">
        <f t="shared" ref="G347:G351" si="63">E347+I347-I348</f>
        <v>0</v>
      </c>
      <c r="H347" s="40" t="s">
        <v>46</v>
      </c>
      <c r="I347" s="40">
        <f t="shared" si="56"/>
        <v>0</v>
      </c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7"/>
    </row>
    <row r="348" s="6" customFormat="1" ht="18.95" customHeight="1" spans="1:41">
      <c r="A348" s="41"/>
      <c r="B348" s="34"/>
      <c r="C348" s="42"/>
      <c r="D348" s="36"/>
      <c r="E348" s="43"/>
      <c r="F348" s="44"/>
      <c r="G348" s="45"/>
      <c r="H348" s="46" t="s">
        <v>47</v>
      </c>
      <c r="I348" s="46">
        <f t="shared" si="56"/>
        <v>0</v>
      </c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5"/>
    </row>
    <row r="349" s="5" customFormat="1" ht="18.95" customHeight="1" spans="1:41">
      <c r="A349" s="33">
        <v>173</v>
      </c>
      <c r="B349" s="34"/>
      <c r="C349" s="35"/>
      <c r="D349" s="36"/>
      <c r="E349" s="37">
        <v>0</v>
      </c>
      <c r="F349" s="38" t="s">
        <v>45</v>
      </c>
      <c r="G349" s="39">
        <f t="shared" si="63"/>
        <v>0</v>
      </c>
      <c r="H349" s="40" t="s">
        <v>46</v>
      </c>
      <c r="I349" s="40">
        <f t="shared" si="56"/>
        <v>0</v>
      </c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7"/>
    </row>
    <row r="350" s="6" customFormat="1" ht="18.95" customHeight="1" spans="1:41">
      <c r="A350" s="41"/>
      <c r="B350" s="34"/>
      <c r="C350" s="42"/>
      <c r="D350" s="36"/>
      <c r="E350" s="43"/>
      <c r="F350" s="44"/>
      <c r="G350" s="45"/>
      <c r="H350" s="46" t="s">
        <v>47</v>
      </c>
      <c r="I350" s="46">
        <f t="shared" si="56"/>
        <v>0</v>
      </c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5"/>
    </row>
    <row r="351" s="3" customFormat="1" ht="18" customHeight="1" spans="1:41">
      <c r="A351" s="33">
        <v>174</v>
      </c>
      <c r="B351" s="34"/>
      <c r="C351" s="35"/>
      <c r="D351" s="47"/>
      <c r="E351" s="37">
        <v>0</v>
      </c>
      <c r="F351" s="48" t="s">
        <v>45</v>
      </c>
      <c r="G351" s="39">
        <f t="shared" si="63"/>
        <v>0</v>
      </c>
      <c r="H351" s="40" t="s">
        <v>46</v>
      </c>
      <c r="I351" s="40">
        <f t="shared" si="56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7"/>
    </row>
    <row r="352" s="4" customFormat="1" ht="15" customHeight="1" spans="1:41">
      <c r="A352" s="41"/>
      <c r="B352" s="34"/>
      <c r="C352" s="42"/>
      <c r="D352" s="47"/>
      <c r="E352" s="43"/>
      <c r="F352" s="49"/>
      <c r="G352" s="45"/>
      <c r="H352" s="46" t="s">
        <v>47</v>
      </c>
      <c r="I352" s="46">
        <f t="shared" si="56"/>
        <v>0</v>
      </c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5"/>
    </row>
    <row r="353" s="3" customFormat="1" ht="18.95" customHeight="1" spans="1:41">
      <c r="A353" s="33">
        <v>175</v>
      </c>
      <c r="B353" s="34"/>
      <c r="C353" s="35"/>
      <c r="D353" s="47"/>
      <c r="E353" s="37">
        <v>0</v>
      </c>
      <c r="F353" s="48" t="s">
        <v>45</v>
      </c>
      <c r="G353" s="39">
        <f t="shared" ref="G353:G357" si="64">E353+I353-I354</f>
        <v>0</v>
      </c>
      <c r="H353" s="40" t="s">
        <v>46</v>
      </c>
      <c r="I353" s="40">
        <f t="shared" si="56"/>
        <v>0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7"/>
    </row>
    <row r="354" s="4" customFormat="1" ht="18.95" customHeight="1" spans="1:41">
      <c r="A354" s="41"/>
      <c r="B354" s="34"/>
      <c r="C354" s="42"/>
      <c r="D354" s="47"/>
      <c r="E354" s="43"/>
      <c r="F354" s="49"/>
      <c r="G354" s="45"/>
      <c r="H354" s="46" t="s">
        <v>47</v>
      </c>
      <c r="I354" s="46">
        <f t="shared" si="56"/>
        <v>0</v>
      </c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5"/>
    </row>
    <row r="355" s="3" customFormat="1" ht="18.95" customHeight="1" spans="1:41">
      <c r="A355" s="33">
        <v>176</v>
      </c>
      <c r="B355" s="34"/>
      <c r="C355" s="35"/>
      <c r="D355" s="47"/>
      <c r="E355" s="37">
        <v>0</v>
      </c>
      <c r="F355" s="48" t="s">
        <v>45</v>
      </c>
      <c r="G355" s="39">
        <f t="shared" si="64"/>
        <v>0</v>
      </c>
      <c r="H355" s="40" t="s">
        <v>46</v>
      </c>
      <c r="I355" s="40">
        <f t="shared" si="56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8.9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56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177</v>
      </c>
      <c r="B357" s="34"/>
      <c r="C357" s="35"/>
      <c r="D357" s="47"/>
      <c r="E357" s="37">
        <v>0</v>
      </c>
      <c r="F357" s="48" t="s">
        <v>45</v>
      </c>
      <c r="G357" s="39">
        <f t="shared" si="64"/>
        <v>0</v>
      </c>
      <c r="H357" s="40" t="s">
        <v>46</v>
      </c>
      <c r="I357" s="40">
        <f t="shared" si="56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56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178</v>
      </c>
      <c r="B359" s="34"/>
      <c r="C359" s="35"/>
      <c r="D359" s="47"/>
      <c r="E359" s="37">
        <v>0</v>
      </c>
      <c r="F359" s="48" t="s">
        <v>45</v>
      </c>
      <c r="G359" s="39">
        <f t="shared" ref="G359:G363" si="65">E359+I359-I360</f>
        <v>0</v>
      </c>
      <c r="H359" s="40" t="s">
        <v>46</v>
      </c>
      <c r="I359" s="40">
        <f t="shared" si="56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56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179</v>
      </c>
      <c r="B361" s="34"/>
      <c r="C361" s="35"/>
      <c r="D361" s="47"/>
      <c r="E361" s="37">
        <v>0</v>
      </c>
      <c r="F361" s="48" t="s">
        <v>45</v>
      </c>
      <c r="G361" s="39">
        <f t="shared" si="65"/>
        <v>0</v>
      </c>
      <c r="H361" s="40" t="s">
        <v>46</v>
      </c>
      <c r="I361" s="40">
        <f t="shared" si="56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56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5" customFormat="1" ht="18.95" customHeight="1" spans="1:41">
      <c r="A363" s="33">
        <v>180</v>
      </c>
      <c r="B363" s="34"/>
      <c r="C363" s="35"/>
      <c r="D363" s="36"/>
      <c r="E363" s="37">
        <v>0</v>
      </c>
      <c r="F363" s="38" t="s">
        <v>45</v>
      </c>
      <c r="G363" s="39">
        <f t="shared" si="65"/>
        <v>0</v>
      </c>
      <c r="H363" s="40" t="s">
        <v>46</v>
      </c>
      <c r="I363" s="40">
        <f t="shared" si="56"/>
        <v>0</v>
      </c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7"/>
    </row>
    <row r="364" s="6" customFormat="1" ht="18.95" customHeight="1" spans="1:41">
      <c r="A364" s="41"/>
      <c r="B364" s="34"/>
      <c r="C364" s="42"/>
      <c r="D364" s="36"/>
      <c r="E364" s="43"/>
      <c r="F364" s="44"/>
      <c r="G364" s="45"/>
      <c r="H364" s="46" t="s">
        <v>47</v>
      </c>
      <c r="I364" s="46">
        <f t="shared" si="56"/>
        <v>0</v>
      </c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5"/>
    </row>
    <row r="365" s="5" customFormat="1" ht="18.95" customHeight="1" spans="1:41">
      <c r="A365" s="33">
        <v>181</v>
      </c>
      <c r="B365" s="34"/>
      <c r="C365" s="35"/>
      <c r="D365" s="36"/>
      <c r="E365" s="37">
        <v>0</v>
      </c>
      <c r="F365" s="38" t="s">
        <v>45</v>
      </c>
      <c r="G365" s="39">
        <f t="shared" ref="G365:G369" si="66">E365+I365-I366</f>
        <v>0</v>
      </c>
      <c r="H365" s="40" t="s">
        <v>46</v>
      </c>
      <c r="I365" s="40">
        <f t="shared" si="56"/>
        <v>0</v>
      </c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7"/>
    </row>
    <row r="366" s="6" customFormat="1" ht="18.95" customHeight="1" spans="1:41">
      <c r="A366" s="41"/>
      <c r="B366" s="34"/>
      <c r="C366" s="42"/>
      <c r="D366" s="36"/>
      <c r="E366" s="43"/>
      <c r="F366" s="44"/>
      <c r="G366" s="45"/>
      <c r="H366" s="46" t="s">
        <v>47</v>
      </c>
      <c r="I366" s="46">
        <f t="shared" si="56"/>
        <v>0</v>
      </c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5"/>
    </row>
    <row r="367" s="5" customFormat="1" ht="18.95" customHeight="1" spans="1:41">
      <c r="A367" s="33">
        <v>182</v>
      </c>
      <c r="B367" s="34"/>
      <c r="C367" s="35"/>
      <c r="D367" s="36"/>
      <c r="E367" s="37">
        <v>0</v>
      </c>
      <c r="F367" s="38" t="s">
        <v>45</v>
      </c>
      <c r="G367" s="39">
        <f t="shared" si="66"/>
        <v>0</v>
      </c>
      <c r="H367" s="40" t="s">
        <v>46</v>
      </c>
      <c r="I367" s="40">
        <f t="shared" si="56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56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183</v>
      </c>
      <c r="B369" s="34"/>
      <c r="C369" s="35"/>
      <c r="D369" s="36"/>
      <c r="E369" s="37">
        <v>0</v>
      </c>
      <c r="F369" s="38" t="s">
        <v>45</v>
      </c>
      <c r="G369" s="39">
        <f t="shared" si="66"/>
        <v>0</v>
      </c>
      <c r="H369" s="40" t="s">
        <v>46</v>
      </c>
      <c r="I369" s="40">
        <f t="shared" si="56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56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184</v>
      </c>
      <c r="B371" s="34"/>
      <c r="C371" s="35"/>
      <c r="D371" s="36"/>
      <c r="E371" s="37">
        <v>0</v>
      </c>
      <c r="F371" s="38" t="s">
        <v>45</v>
      </c>
      <c r="G371" s="39">
        <f>E371+I371-I372</f>
        <v>0</v>
      </c>
      <c r="H371" s="40" t="s">
        <v>46</v>
      </c>
      <c r="I371" s="40">
        <f t="shared" si="56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ref="I372:I374" si="67">SUM(J372:AO372)</f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3" customFormat="1" ht="18.95" customHeight="1" spans="1:41">
      <c r="A373" s="33">
        <v>185</v>
      </c>
      <c r="B373" s="34"/>
      <c r="C373" s="35"/>
      <c r="D373" s="47"/>
      <c r="E373" s="37"/>
      <c r="F373" s="48" t="s">
        <v>45</v>
      </c>
      <c r="G373" s="39">
        <f>E373+I373-I374</f>
        <v>0</v>
      </c>
      <c r="H373" s="40" t="s">
        <v>46</v>
      </c>
      <c r="I373" s="40">
        <f t="shared" si="67"/>
        <v>0</v>
      </c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7"/>
    </row>
    <row r="374" s="4" customFormat="1" ht="18.95" customHeight="1" spans="1:41">
      <c r="A374" s="41"/>
      <c r="B374" s="34"/>
      <c r="C374" s="42"/>
      <c r="D374" s="47"/>
      <c r="E374" s="43"/>
      <c r="F374" s="49"/>
      <c r="G374" s="45"/>
      <c r="H374" s="46" t="s">
        <v>47</v>
      </c>
      <c r="I374" s="46">
        <f t="shared" si="67"/>
        <v>0</v>
      </c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5"/>
    </row>
  </sheetData>
  <autoFilter ref="A4:AN374">
    <extLst/>
  </autoFilter>
  <mergeCells count="130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</mergeCells>
  <conditionalFormatting sqref="G5:G14">
    <cfRule type="cellIs" dxfId="0" priority="93" operator="greaterThan">
      <formula>#REF!</formula>
    </cfRule>
  </conditionalFormatting>
  <conditionalFormatting sqref="G15:G16">
    <cfRule type="cellIs" dxfId="0" priority="89" operator="greaterThan">
      <formula>#REF!</formula>
    </cfRule>
  </conditionalFormatting>
  <conditionalFormatting sqref="G21:G22">
    <cfRule type="cellIs" dxfId="0" priority="91" operator="greaterThan">
      <formula>#REF!</formula>
    </cfRule>
  </conditionalFormatting>
  <conditionalFormatting sqref="G29:G30">
    <cfRule type="cellIs" dxfId="0" priority="95" operator="greaterThan">
      <formula>#REF!</formula>
    </cfRule>
  </conditionalFormatting>
  <conditionalFormatting sqref="G31:G32">
    <cfRule type="cellIs" dxfId="0" priority="92" operator="greaterThan">
      <formula>#REF!</formula>
    </cfRule>
  </conditionalFormatting>
  <conditionalFormatting sqref="G47:G56">
    <cfRule type="cellIs" dxfId="0" priority="88" operator="greaterThan">
      <formula>#REF!</formula>
    </cfRule>
  </conditionalFormatting>
  <conditionalFormatting sqref="G63:G64">
    <cfRule type="cellIs" dxfId="0" priority="86" operator="greaterThan">
      <formula>#REF!</formula>
    </cfRule>
  </conditionalFormatting>
  <conditionalFormatting sqref="G65:G66">
    <cfRule type="cellIs" dxfId="0" priority="85" operator="greaterThan">
      <formula>#REF!</formula>
    </cfRule>
  </conditionalFormatting>
  <conditionalFormatting sqref="G79:G80">
    <cfRule type="cellIs" dxfId="0" priority="83" operator="greaterThan">
      <formula>#REF!</formula>
    </cfRule>
  </conditionalFormatting>
  <conditionalFormatting sqref="G81:G82">
    <cfRule type="cellIs" dxfId="0" priority="82" operator="greaterThan">
      <formula>#REF!</formula>
    </cfRule>
  </conditionalFormatting>
  <conditionalFormatting sqref="G95:G96">
    <cfRule type="cellIs" dxfId="0" priority="80" operator="greaterThan">
      <formula>#REF!</formula>
    </cfRule>
  </conditionalFormatting>
  <conditionalFormatting sqref="G97:G98">
    <cfRule type="cellIs" dxfId="0" priority="79" operator="greaterThan">
      <formula>#REF!</formula>
    </cfRule>
  </conditionalFormatting>
  <conditionalFormatting sqref="G105:G110">
    <cfRule type="cellIs" dxfId="0" priority="78" operator="greaterThan">
      <formula>#REF!</formula>
    </cfRule>
  </conditionalFormatting>
  <conditionalFormatting sqref="G117:G118">
    <cfRule type="cellIs" dxfId="0" priority="76" operator="greaterThan">
      <formula>#REF!</formula>
    </cfRule>
  </conditionalFormatting>
  <conditionalFormatting sqref="G119:G120">
    <cfRule type="cellIs" dxfId="0" priority="75" operator="greaterThan">
      <formula>#REF!</formula>
    </cfRule>
  </conditionalFormatting>
  <conditionalFormatting sqref="G127:G128">
    <cfRule type="cellIs" dxfId="0" priority="74" operator="greaterThan">
      <formula>#REF!</formula>
    </cfRule>
  </conditionalFormatting>
  <conditionalFormatting sqref="G135:G136">
    <cfRule type="cellIs" dxfId="0" priority="72" operator="greaterThan">
      <formula>#REF!</formula>
    </cfRule>
  </conditionalFormatting>
  <conditionalFormatting sqref="G137:G138">
    <cfRule type="cellIs" dxfId="0" priority="71" operator="greaterThan">
      <formula>#REF!</formula>
    </cfRule>
  </conditionalFormatting>
  <conditionalFormatting sqref="G145:G146">
    <cfRule type="cellIs" dxfId="0" priority="70" operator="greaterThan">
      <formula>#REF!</formula>
    </cfRule>
  </conditionalFormatting>
  <conditionalFormatting sqref="G147:G152">
    <cfRule type="cellIs" dxfId="0" priority="69" operator="greaterThan">
      <formula>#REF!</formula>
    </cfRule>
  </conditionalFormatting>
  <conditionalFormatting sqref="G153:G154">
    <cfRule type="cellIs" dxfId="0" priority="68" operator="greaterThan">
      <formula>#REF!</formula>
    </cfRule>
  </conditionalFormatting>
  <conditionalFormatting sqref="G155:G164">
    <cfRule type="cellIs" dxfId="0" priority="36" operator="greaterThan">
      <formula>#REF!</formula>
    </cfRule>
  </conditionalFormatting>
  <conditionalFormatting sqref="G165:G166">
    <cfRule type="cellIs" dxfId="0" priority="33" operator="greaterThan">
      <formula>#REF!</formula>
    </cfRule>
  </conditionalFormatting>
  <conditionalFormatting sqref="G171:G172">
    <cfRule type="cellIs" dxfId="0" priority="34" operator="greaterThan">
      <formula>#REF!</formula>
    </cfRule>
  </conditionalFormatting>
  <conditionalFormatting sqref="G179:G180">
    <cfRule type="cellIs" dxfId="0" priority="37" operator="greaterThan">
      <formula>#REF!</formula>
    </cfRule>
  </conditionalFormatting>
  <conditionalFormatting sqref="G181:G182">
    <cfRule type="cellIs" dxfId="0" priority="35" operator="greaterThan">
      <formula>#REF!</formula>
    </cfRule>
  </conditionalFormatting>
  <conditionalFormatting sqref="G197:G206">
    <cfRule type="cellIs" dxfId="0" priority="32" operator="greaterThan">
      <formula>#REF!</formula>
    </cfRule>
  </conditionalFormatting>
  <conditionalFormatting sqref="G213:G214">
    <cfRule type="cellIs" dxfId="0" priority="30" operator="greaterThan">
      <formula>#REF!</formula>
    </cfRule>
  </conditionalFormatting>
  <conditionalFormatting sqref="G215:G216">
    <cfRule type="cellIs" dxfId="0" priority="29" operator="greaterThan">
      <formula>#REF!</formula>
    </cfRule>
  </conditionalFormatting>
  <conditionalFormatting sqref="G229:G230">
    <cfRule type="cellIs" dxfId="0" priority="27" operator="greaterThan">
      <formula>#REF!</formula>
    </cfRule>
  </conditionalFormatting>
  <conditionalFormatting sqref="G231:G232">
    <cfRule type="cellIs" dxfId="0" priority="26" operator="greaterThan">
      <formula>#REF!</formula>
    </cfRule>
  </conditionalFormatting>
  <conditionalFormatting sqref="G245:G246">
    <cfRule type="cellIs" dxfId="0" priority="24" operator="greaterThan">
      <formula>#REF!</formula>
    </cfRule>
  </conditionalFormatting>
  <conditionalFormatting sqref="G247:G248">
    <cfRule type="cellIs" dxfId="0" priority="23" operator="greaterThan">
      <formula>#REF!</formula>
    </cfRule>
  </conditionalFormatting>
  <conditionalFormatting sqref="G255:G260">
    <cfRule type="cellIs" dxfId="0" priority="22" operator="greaterThan">
      <formula>#REF!</formula>
    </cfRule>
  </conditionalFormatting>
  <conditionalFormatting sqref="G267:G268">
    <cfRule type="cellIs" dxfId="0" priority="20" operator="greaterThan">
      <formula>#REF!</formula>
    </cfRule>
  </conditionalFormatting>
  <conditionalFormatting sqref="G269:G270">
    <cfRule type="cellIs" dxfId="0" priority="19" operator="greaterThan">
      <formula>#REF!</formula>
    </cfRule>
  </conditionalFormatting>
  <conditionalFormatting sqref="G277:G278">
    <cfRule type="cellIs" dxfId="0" priority="18" operator="greaterThan">
      <formula>#REF!</formula>
    </cfRule>
  </conditionalFormatting>
  <conditionalFormatting sqref="G285:G286">
    <cfRule type="cellIs" dxfId="0" priority="16" operator="greaterThan">
      <formula>#REF!</formula>
    </cfRule>
  </conditionalFormatting>
  <conditionalFormatting sqref="G287:G288">
    <cfRule type="cellIs" dxfId="0" priority="15" operator="greaterThan">
      <formula>#REF!</formula>
    </cfRule>
  </conditionalFormatting>
  <conditionalFormatting sqref="G295:G296">
    <cfRule type="cellIs" dxfId="0" priority="14" operator="greaterThan">
      <formula>#REF!</formula>
    </cfRule>
  </conditionalFormatting>
  <conditionalFormatting sqref="G297:G302">
    <cfRule type="cellIs" dxfId="0" priority="13" operator="greaterThan">
      <formula>#REF!</formula>
    </cfRule>
  </conditionalFormatting>
  <conditionalFormatting sqref="G303:G304">
    <cfRule type="cellIs" dxfId="0" priority="12" operator="greaterThan">
      <formula>#REF!</formula>
    </cfRule>
  </conditionalFormatting>
  <conditionalFormatting sqref="G305:G314">
    <cfRule type="cellIs" dxfId="0" priority="9" operator="greaterThan">
      <formula>#REF!</formula>
    </cfRule>
  </conditionalFormatting>
  <conditionalFormatting sqref="G315:G316">
    <cfRule type="cellIs" dxfId="0" priority="6" operator="greaterThan">
      <formula>#REF!</formula>
    </cfRule>
  </conditionalFormatting>
  <conditionalFormatting sqref="G321:G322">
    <cfRule type="cellIs" dxfId="0" priority="7" operator="greaterThan">
      <formula>#REF!</formula>
    </cfRule>
  </conditionalFormatting>
  <conditionalFormatting sqref="G329:G330">
    <cfRule type="cellIs" dxfId="0" priority="10" operator="greaterThan">
      <formula>#REF!</formula>
    </cfRule>
  </conditionalFormatting>
  <conditionalFormatting sqref="G331:G332">
    <cfRule type="cellIs" dxfId="0" priority="8" operator="greaterThan">
      <formula>#REF!</formula>
    </cfRule>
  </conditionalFormatting>
  <conditionalFormatting sqref="G347:G356">
    <cfRule type="cellIs" dxfId="0" priority="5" operator="greaterThan">
      <formula>#REF!</formula>
    </cfRule>
  </conditionalFormatting>
  <conditionalFormatting sqref="G363:G364">
    <cfRule type="cellIs" dxfId="0" priority="3" operator="greaterThan">
      <formula>#REF!</formula>
    </cfRule>
  </conditionalFormatting>
  <conditionalFormatting sqref="G365:G366">
    <cfRule type="cellIs" dxfId="0" priority="2" operator="greaterThan">
      <formula>#REF!</formula>
    </cfRule>
  </conditionalFormatting>
  <conditionalFormatting sqref="G373:G374">
    <cfRule type="cellIs" dxfId="0" priority="1" operator="greaterThan">
      <formula>#REF!</formula>
    </cfRule>
  </conditionalFormatting>
  <conditionalFormatting sqref="G17:G20 G33:G46 G23:G28">
    <cfRule type="cellIs" dxfId="0" priority="96" operator="greaterThan">
      <formula>#REF!</formula>
    </cfRule>
  </conditionalFormatting>
  <conditionalFormatting sqref="G67:G72 G57:G62">
    <cfRule type="cellIs" dxfId="0" priority="87" operator="greaterThan">
      <formula>#REF!</formula>
    </cfRule>
  </conditionalFormatting>
  <conditionalFormatting sqref="G83:G88 G73:G78">
    <cfRule type="cellIs" dxfId="0" priority="84" operator="greaterThan">
      <formula>#REF!</formula>
    </cfRule>
  </conditionalFormatting>
  <conditionalFormatting sqref="G99:G104 G89:G94">
    <cfRule type="cellIs" dxfId="0" priority="81" operator="greaterThan">
      <formula>#REF!</formula>
    </cfRule>
  </conditionalFormatting>
  <conditionalFormatting sqref="G121:G126 G111:G116">
    <cfRule type="cellIs" dxfId="0" priority="77" operator="greaterThan">
      <formula>#REF!</formula>
    </cfRule>
  </conditionalFormatting>
  <conditionalFormatting sqref="G139:G144 G129:G134">
    <cfRule type="cellIs" dxfId="0" priority="73" operator="greaterThan">
      <formula>#REF!</formula>
    </cfRule>
  </conditionalFormatting>
  <conditionalFormatting sqref="G167:G170 G183:G196 G173:G178">
    <cfRule type="cellIs" dxfId="0" priority="38" operator="greaterThan">
      <formula>#REF!</formula>
    </cfRule>
  </conditionalFormatting>
  <conditionalFormatting sqref="G217:G222 G207:G212">
    <cfRule type="cellIs" dxfId="0" priority="31" operator="greaterThan">
      <formula>#REF!</formula>
    </cfRule>
  </conditionalFormatting>
  <conditionalFormatting sqref="G233:G238 G223:G228">
    <cfRule type="cellIs" dxfId="0" priority="28" operator="greaterThan">
      <formula>#REF!</formula>
    </cfRule>
  </conditionalFormatting>
  <conditionalFormatting sqref="G249:G254 G239:G244">
    <cfRule type="cellIs" dxfId="0" priority="25" operator="greaterThan">
      <formula>#REF!</formula>
    </cfRule>
  </conditionalFormatting>
  <conditionalFormatting sqref="G271:G276 G261:G266">
    <cfRule type="cellIs" dxfId="0" priority="21" operator="greaterThan">
      <formula>#REF!</formula>
    </cfRule>
  </conditionalFormatting>
  <conditionalFormatting sqref="G289:G294 G279:G284">
    <cfRule type="cellIs" dxfId="0" priority="17" operator="greaterThan">
      <formula>#REF!</formula>
    </cfRule>
  </conditionalFormatting>
  <conditionalFormatting sqref="G317:G320 G333:G346 G323:G328">
    <cfRule type="cellIs" dxfId="0" priority="11" operator="greaterThan">
      <formula>#REF!</formula>
    </cfRule>
  </conditionalFormatting>
  <conditionalFormatting sqref="G367:G372 G357:G362">
    <cfRule type="cellIs" dxfId="0" priority="4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74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P26" sqref="P26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4.3833333333333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1734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46023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259</v>
      </c>
      <c r="H4" s="32" t="s">
        <v>41</v>
      </c>
      <c r="I4" s="32" t="s">
        <v>42</v>
      </c>
      <c r="J4" s="60">
        <f>'302槽型'!J4</f>
        <v>46023</v>
      </c>
      <c r="K4" s="60">
        <f>'302槽型'!K4</f>
        <v>46024</v>
      </c>
      <c r="L4" s="60">
        <f>'302槽型'!L4</f>
        <v>46025</v>
      </c>
      <c r="M4" s="60">
        <f>'302槽型'!M4</f>
        <v>46026</v>
      </c>
      <c r="N4" s="60">
        <f>'302槽型'!N4</f>
        <v>46027</v>
      </c>
      <c r="O4" s="60">
        <f>'302槽型'!O4</f>
        <v>46028</v>
      </c>
      <c r="P4" s="60">
        <f>'302槽型'!P4</f>
        <v>46029</v>
      </c>
      <c r="Q4" s="60">
        <f>'302槽型'!Q4</f>
        <v>46030</v>
      </c>
      <c r="R4" s="60">
        <f>'302槽型'!R4</f>
        <v>46031</v>
      </c>
      <c r="S4" s="60">
        <f>'302槽型'!S4</f>
        <v>46032</v>
      </c>
      <c r="T4" s="60">
        <f>'302槽型'!T4</f>
        <v>46033</v>
      </c>
      <c r="U4" s="60">
        <f>'302槽型'!U4</f>
        <v>46034</v>
      </c>
      <c r="V4" s="60">
        <f>'302槽型'!V4</f>
        <v>46035</v>
      </c>
      <c r="W4" s="60">
        <f>'302槽型'!W4</f>
        <v>46036</v>
      </c>
      <c r="X4" s="60">
        <f>'302槽型'!X4</f>
        <v>46037</v>
      </c>
      <c r="Y4" s="60">
        <f>'302槽型'!Y4</f>
        <v>46038</v>
      </c>
      <c r="Z4" s="60">
        <f>'302槽型'!Z4</f>
        <v>46039</v>
      </c>
      <c r="AA4" s="60">
        <f>'302槽型'!AA4</f>
        <v>46040</v>
      </c>
      <c r="AB4" s="60">
        <f>'302槽型'!AB4</f>
        <v>46041</v>
      </c>
      <c r="AC4" s="60">
        <f>'302槽型'!AC4</f>
        <v>46042</v>
      </c>
      <c r="AD4" s="60">
        <f>'302槽型'!AD4</f>
        <v>46043</v>
      </c>
      <c r="AE4" s="60">
        <f>'302槽型'!AE4</f>
        <v>46044</v>
      </c>
      <c r="AF4" s="60">
        <f>'302槽型'!AF4</f>
        <v>46045</v>
      </c>
      <c r="AG4" s="60">
        <f>'302槽型'!AG4</f>
        <v>46046</v>
      </c>
      <c r="AH4" s="60">
        <f>'302槽型'!AH4</f>
        <v>46047</v>
      </c>
      <c r="AI4" s="60">
        <f>'302槽型'!AI4</f>
        <v>46048</v>
      </c>
      <c r="AJ4" s="60">
        <f>'302槽型'!AJ4</f>
        <v>46049</v>
      </c>
      <c r="AK4" s="60">
        <f>'302槽型'!AK4</f>
        <v>46050</v>
      </c>
      <c r="AL4" s="60">
        <f>'302槽型'!AL4</f>
        <v>46051</v>
      </c>
      <c r="AM4" s="60">
        <f>'302槽型'!AM4</f>
        <v>46052</v>
      </c>
      <c r="AN4" s="60">
        <f>'302槽型'!AN4</f>
        <v>46053</v>
      </c>
      <c r="AO4" s="66"/>
    </row>
    <row r="5" s="3" customFormat="1" ht="18.95" customHeight="1" spans="1:41">
      <c r="A5" s="33">
        <v>1</v>
      </c>
      <c r="B5" s="34"/>
      <c r="C5" s="35"/>
      <c r="D5" s="36"/>
      <c r="E5" s="37"/>
      <c r="F5" s="38" t="s">
        <v>45</v>
      </c>
      <c r="G5" s="39">
        <f t="shared" ref="G5:G9" si="2">E5+I5-I6</f>
        <v>0</v>
      </c>
      <c r="H5" s="40" t="s">
        <v>46</v>
      </c>
      <c r="I5" s="40">
        <f t="shared" ref="I5:I68" si="3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 t="shared" si="3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/>
      <c r="C7" s="35"/>
      <c r="D7" s="47"/>
      <c r="E7" s="37"/>
      <c r="F7" s="48" t="s">
        <v>45</v>
      </c>
      <c r="G7" s="39">
        <f t="shared" si="2"/>
        <v>0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9"/>
      <c r="G8" s="45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/>
      <c r="C9" s="35"/>
      <c r="D9" s="47"/>
      <c r="E9" s="37"/>
      <c r="F9" s="48" t="s">
        <v>45</v>
      </c>
      <c r="G9" s="39">
        <f t="shared" si="2"/>
        <v>0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4</v>
      </c>
      <c r="B11" s="34"/>
      <c r="C11" s="35"/>
      <c r="D11" s="36"/>
      <c r="E11" s="37"/>
      <c r="F11" s="38" t="s">
        <v>45</v>
      </c>
      <c r="G11" s="39">
        <f t="shared" ref="G11:G15" si="4">E11+I11-I12</f>
        <v>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43"/>
      <c r="F12" s="44"/>
      <c r="G12" s="45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3" customFormat="1" ht="18.95" customHeight="1" spans="1:41">
      <c r="A13" s="33">
        <v>5</v>
      </c>
      <c r="B13" s="34"/>
      <c r="C13" s="35"/>
      <c r="D13" s="47"/>
      <c r="E13" s="37"/>
      <c r="F13" s="48" t="s">
        <v>45</v>
      </c>
      <c r="G13" s="39">
        <f t="shared" si="4"/>
        <v>0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18.95" customHeight="1" spans="1:41">
      <c r="A14" s="41"/>
      <c r="B14" s="34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3" customFormat="1" ht="18.95" customHeight="1" spans="1:41">
      <c r="A15" s="33">
        <v>6</v>
      </c>
      <c r="B15" s="34"/>
      <c r="C15" s="35"/>
      <c r="D15" s="47"/>
      <c r="E15" s="37"/>
      <c r="F15" s="48" t="s">
        <v>45</v>
      </c>
      <c r="G15" s="39">
        <f t="shared" si="4"/>
        <v>0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/>
      <c r="C17" s="35"/>
      <c r="D17" s="50"/>
      <c r="E17" s="37"/>
      <c r="F17" s="48" t="s">
        <v>45</v>
      </c>
      <c r="G17" s="39">
        <f t="shared" ref="G17:G21" si="5">E17+I17-I18</f>
        <v>0</v>
      </c>
      <c r="H17" s="40" t="s">
        <v>46</v>
      </c>
      <c r="I17" s="40">
        <f t="shared" si="3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50"/>
      <c r="E18" s="43"/>
      <c r="F18" s="49"/>
      <c r="G18" s="45"/>
      <c r="H18" s="46" t="s">
        <v>47</v>
      </c>
      <c r="I18" s="46">
        <f t="shared" si="3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8</v>
      </c>
      <c r="B19" s="34"/>
      <c r="C19" s="51"/>
      <c r="D19" s="47"/>
      <c r="E19" s="37"/>
      <c r="F19" s="48" t="s">
        <v>45</v>
      </c>
      <c r="G19" s="39">
        <f t="shared" si="5"/>
        <v>0</v>
      </c>
      <c r="H19" s="40" t="s">
        <v>46</v>
      </c>
      <c r="I19" s="40">
        <f t="shared" si="3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52"/>
      <c r="D20" s="47"/>
      <c r="E20" s="43"/>
      <c r="F20" s="49"/>
      <c r="G20" s="45"/>
      <c r="H20" s="46" t="s">
        <v>47</v>
      </c>
      <c r="I20" s="46">
        <f t="shared" si="3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9</v>
      </c>
      <c r="B21" s="34"/>
      <c r="C21" s="35"/>
      <c r="D21" s="47"/>
      <c r="E21" s="37"/>
      <c r="F21" s="48" t="s">
        <v>45</v>
      </c>
      <c r="G21" s="39">
        <f t="shared" si="5"/>
        <v>0</v>
      </c>
      <c r="H21" s="40" t="s">
        <v>46</v>
      </c>
      <c r="I21" s="40">
        <f t="shared" si="3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10</v>
      </c>
      <c r="B23" s="34"/>
      <c r="C23" s="35"/>
      <c r="D23" s="47"/>
      <c r="E23" s="37"/>
      <c r="F23" s="48" t="s">
        <v>45</v>
      </c>
      <c r="G23" s="39">
        <f t="shared" ref="G23:G27" si="6">E23+I23-I24</f>
        <v>0</v>
      </c>
      <c r="H23" s="40" t="s">
        <v>46</v>
      </c>
      <c r="I23" s="40">
        <f t="shared" si="3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11</v>
      </c>
      <c r="B25" s="34"/>
      <c r="C25" s="35"/>
      <c r="D25" s="47"/>
      <c r="E25" s="37">
        <v>0</v>
      </c>
      <c r="F25" s="48" t="s">
        <v>45</v>
      </c>
      <c r="G25" s="39">
        <f t="shared" si="6"/>
        <v>0</v>
      </c>
      <c r="H25" s="40" t="s">
        <v>46</v>
      </c>
      <c r="I25" s="40">
        <f t="shared" si="3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43"/>
      <c r="F26" s="49"/>
      <c r="G26" s="45"/>
      <c r="H26" s="46" t="s">
        <v>47</v>
      </c>
      <c r="I26" s="46">
        <f t="shared" si="3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12</v>
      </c>
      <c r="B27" s="34"/>
      <c r="C27" s="35"/>
      <c r="D27" s="47"/>
      <c r="E27" s="37">
        <v>0</v>
      </c>
      <c r="F27" s="48" t="s">
        <v>45</v>
      </c>
      <c r="G27" s="39">
        <f t="shared" si="6"/>
        <v>0</v>
      </c>
      <c r="H27" s="40" t="s">
        <v>46</v>
      </c>
      <c r="I27" s="40">
        <f t="shared" si="3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3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5" customFormat="1" ht="18.95" customHeight="1" spans="1:41">
      <c r="A29" s="33">
        <v>13</v>
      </c>
      <c r="B29" s="34"/>
      <c r="C29" s="35"/>
      <c r="D29" s="36"/>
      <c r="E29" s="37">
        <v>0</v>
      </c>
      <c r="F29" s="38" t="s">
        <v>45</v>
      </c>
      <c r="G29" s="39">
        <f t="shared" ref="G29:G33" si="7">E29+I29-I30</f>
        <v>0</v>
      </c>
      <c r="H29" s="40" t="s">
        <v>46</v>
      </c>
      <c r="I29" s="40">
        <f t="shared" si="3"/>
        <v>0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7"/>
    </row>
    <row r="30" s="6" customFormat="1" ht="18.95" customHeight="1" spans="1:41">
      <c r="A30" s="41"/>
      <c r="B30" s="34"/>
      <c r="C30" s="42"/>
      <c r="D30" s="36"/>
      <c r="E30" s="43"/>
      <c r="F30" s="44"/>
      <c r="G30" s="45"/>
      <c r="H30" s="46" t="s">
        <v>47</v>
      </c>
      <c r="I30" s="46">
        <f t="shared" si="3"/>
        <v>0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5"/>
    </row>
    <row r="31" s="5" customFormat="1" ht="18.95" customHeight="1" spans="1:41">
      <c r="A31" s="33">
        <v>14</v>
      </c>
      <c r="B31" s="34"/>
      <c r="C31" s="35"/>
      <c r="D31" s="36"/>
      <c r="E31" s="37">
        <v>0</v>
      </c>
      <c r="F31" s="38" t="s">
        <v>45</v>
      </c>
      <c r="G31" s="39">
        <f t="shared" si="7"/>
        <v>0</v>
      </c>
      <c r="H31" s="40" t="s">
        <v>46</v>
      </c>
      <c r="I31" s="40">
        <f t="shared" si="3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7"/>
    </row>
    <row r="32" s="6" customFormat="1" ht="18.95" customHeight="1" spans="1:41">
      <c r="A32" s="41"/>
      <c r="B32" s="34"/>
      <c r="C32" s="42"/>
      <c r="D32" s="36"/>
      <c r="E32" s="43"/>
      <c r="F32" s="44"/>
      <c r="G32" s="45"/>
      <c r="H32" s="46" t="s">
        <v>47</v>
      </c>
      <c r="I32" s="46">
        <f t="shared" si="3"/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="5" customFormat="1" ht="18.95" customHeight="1" spans="1:41">
      <c r="A33" s="33">
        <v>15</v>
      </c>
      <c r="B33" s="34"/>
      <c r="C33" s="35"/>
      <c r="D33" s="36"/>
      <c r="E33" s="37">
        <v>0</v>
      </c>
      <c r="F33" s="38" t="s">
        <v>45</v>
      </c>
      <c r="G33" s="39">
        <f t="shared" si="7"/>
        <v>0</v>
      </c>
      <c r="H33" s="40" t="s">
        <v>46</v>
      </c>
      <c r="I33" s="40">
        <f t="shared" si="3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3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16</v>
      </c>
      <c r="B35" s="34"/>
      <c r="C35" s="35"/>
      <c r="D35" s="36"/>
      <c r="E35" s="37">
        <v>0</v>
      </c>
      <c r="F35" s="38" t="s">
        <v>45</v>
      </c>
      <c r="G35" s="39">
        <f t="shared" ref="G35:G39" si="8">E35+I35-I36</f>
        <v>0</v>
      </c>
      <c r="H35" s="40" t="s">
        <v>46</v>
      </c>
      <c r="I35" s="40">
        <f t="shared" si="3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3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17</v>
      </c>
      <c r="B37" s="34"/>
      <c r="C37" s="35"/>
      <c r="D37" s="36"/>
      <c r="E37" s="37">
        <v>0</v>
      </c>
      <c r="F37" s="38" t="s">
        <v>45</v>
      </c>
      <c r="G37" s="39">
        <f t="shared" si="8"/>
        <v>0</v>
      </c>
      <c r="H37" s="40" t="s">
        <v>46</v>
      </c>
      <c r="I37" s="40">
        <f t="shared" si="3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3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18</v>
      </c>
      <c r="B39" s="34"/>
      <c r="C39" s="35"/>
      <c r="D39" s="36"/>
      <c r="E39" s="37">
        <v>0</v>
      </c>
      <c r="F39" s="38" t="s">
        <v>45</v>
      </c>
      <c r="G39" s="39">
        <f t="shared" si="8"/>
        <v>0</v>
      </c>
      <c r="H39" s="40" t="s">
        <v>46</v>
      </c>
      <c r="I39" s="40">
        <f t="shared" si="3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3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3" customFormat="1" ht="18" customHeight="1" spans="1:41">
      <c r="A41" s="33">
        <v>19</v>
      </c>
      <c r="B41" s="34"/>
      <c r="C41" s="35"/>
      <c r="D41" s="47"/>
      <c r="E41" s="37">
        <v>0</v>
      </c>
      <c r="F41" s="48" t="s">
        <v>45</v>
      </c>
      <c r="G41" s="39">
        <f t="shared" ref="G41:G45" si="9">E41+I41-I42</f>
        <v>0</v>
      </c>
      <c r="H41" s="40" t="s">
        <v>46</v>
      </c>
      <c r="I41" s="40">
        <f t="shared" si="3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7"/>
    </row>
    <row r="42" s="4" customFormat="1" ht="15" customHeight="1" spans="1:41">
      <c r="A42" s="41"/>
      <c r="B42" s="34"/>
      <c r="C42" s="42"/>
      <c r="D42" s="47"/>
      <c r="E42" s="43"/>
      <c r="F42" s="49"/>
      <c r="G42" s="45"/>
      <c r="H42" s="46" t="s">
        <v>47</v>
      </c>
      <c r="I42" s="46">
        <f t="shared" si="3"/>
        <v>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5"/>
    </row>
    <row r="43" s="3" customFormat="1" ht="18.95" customHeight="1" spans="1:41">
      <c r="A43" s="33">
        <v>20</v>
      </c>
      <c r="B43" s="34"/>
      <c r="C43" s="35"/>
      <c r="D43" s="47"/>
      <c r="E43" s="37">
        <v>0</v>
      </c>
      <c r="F43" s="48" t="s">
        <v>45</v>
      </c>
      <c r="G43" s="39">
        <f t="shared" si="9"/>
        <v>0</v>
      </c>
      <c r="H43" s="40" t="s">
        <v>46</v>
      </c>
      <c r="I43" s="40">
        <f t="shared" si="3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7"/>
    </row>
    <row r="44" s="4" customFormat="1" ht="18.95" customHeight="1" spans="1:41">
      <c r="A44" s="41"/>
      <c r="B44" s="34"/>
      <c r="C44" s="42"/>
      <c r="D44" s="47"/>
      <c r="E44" s="43"/>
      <c r="F44" s="49"/>
      <c r="G44" s="45"/>
      <c r="H44" s="46" t="s">
        <v>47</v>
      </c>
      <c r="I44" s="46">
        <f t="shared" si="3"/>
        <v>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5"/>
    </row>
    <row r="45" s="3" customFormat="1" ht="18.95" customHeight="1" spans="1:41">
      <c r="A45" s="33">
        <v>21</v>
      </c>
      <c r="B45" s="34"/>
      <c r="C45" s="35"/>
      <c r="D45" s="47"/>
      <c r="E45" s="37">
        <v>0</v>
      </c>
      <c r="F45" s="48" t="s">
        <v>45</v>
      </c>
      <c r="G45" s="39">
        <f t="shared" si="9"/>
        <v>0</v>
      </c>
      <c r="H45" s="40" t="s">
        <v>46</v>
      </c>
      <c r="I45" s="40">
        <f t="shared" si="3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8.9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3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5" customFormat="1" ht="18.95" customHeight="1" spans="1:41">
      <c r="A47" s="33">
        <v>22</v>
      </c>
      <c r="B47" s="34"/>
      <c r="C47" s="35"/>
      <c r="D47" s="36"/>
      <c r="E47" s="37">
        <v>0</v>
      </c>
      <c r="F47" s="38" t="s">
        <v>45</v>
      </c>
      <c r="G47" s="39">
        <f t="shared" ref="G47:G51" si="10">E47+I47-I48</f>
        <v>0</v>
      </c>
      <c r="H47" s="40" t="s">
        <v>46</v>
      </c>
      <c r="I47" s="40">
        <f t="shared" si="3"/>
        <v>0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7"/>
    </row>
    <row r="48" s="6" customFormat="1" ht="18.95" customHeight="1" spans="1:41">
      <c r="A48" s="41"/>
      <c r="B48" s="34"/>
      <c r="C48" s="42"/>
      <c r="D48" s="36"/>
      <c r="E48" s="43"/>
      <c r="F48" s="44"/>
      <c r="G48" s="45"/>
      <c r="H48" s="46" t="s">
        <v>47</v>
      </c>
      <c r="I48" s="46">
        <f t="shared" si="3"/>
        <v>0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</row>
    <row r="49" s="5" customFormat="1" ht="18.95" customHeight="1" spans="1:41">
      <c r="A49" s="33">
        <v>23</v>
      </c>
      <c r="B49" s="34"/>
      <c r="C49" s="35"/>
      <c r="D49" s="36"/>
      <c r="E49" s="37">
        <v>0</v>
      </c>
      <c r="F49" s="38" t="s">
        <v>45</v>
      </c>
      <c r="G49" s="39">
        <f t="shared" si="10"/>
        <v>0</v>
      </c>
      <c r="H49" s="40" t="s">
        <v>46</v>
      </c>
      <c r="I49" s="40">
        <f t="shared" si="3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43"/>
      <c r="F50" s="44"/>
      <c r="G50" s="45"/>
      <c r="H50" s="46" t="s">
        <v>47</v>
      </c>
      <c r="I50" s="46">
        <f t="shared" si="3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3" customFormat="1" ht="18" customHeight="1" spans="1:41">
      <c r="A51" s="33">
        <v>24</v>
      </c>
      <c r="B51" s="34"/>
      <c r="C51" s="35"/>
      <c r="D51" s="47"/>
      <c r="E51" s="37">
        <v>0</v>
      </c>
      <c r="F51" s="48" t="s">
        <v>45</v>
      </c>
      <c r="G51" s="39">
        <f t="shared" si="10"/>
        <v>0</v>
      </c>
      <c r="H51" s="40" t="s">
        <v>46</v>
      </c>
      <c r="I51" s="40">
        <f t="shared" si="3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5" customHeight="1" spans="1:41">
      <c r="A52" s="41"/>
      <c r="B52" s="34"/>
      <c r="C52" s="42"/>
      <c r="D52" s="47"/>
      <c r="E52" s="43"/>
      <c r="F52" s="49"/>
      <c r="G52" s="45"/>
      <c r="H52" s="46" t="s">
        <v>47</v>
      </c>
      <c r="I52" s="46">
        <f t="shared" si="3"/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3" customFormat="1" ht="18.95" customHeight="1" spans="1:41">
      <c r="A53" s="33">
        <v>25</v>
      </c>
      <c r="B53" s="34"/>
      <c r="C53" s="35"/>
      <c r="D53" s="47"/>
      <c r="E53" s="37">
        <v>0</v>
      </c>
      <c r="F53" s="48" t="s">
        <v>45</v>
      </c>
      <c r="G53" s="39">
        <f t="shared" ref="G53:G57" si="11">E53+I53-I54</f>
        <v>0</v>
      </c>
      <c r="H53" s="40" t="s">
        <v>46</v>
      </c>
      <c r="I53" s="40">
        <f t="shared" si="3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8.95" customHeight="1" spans="1:41">
      <c r="A54" s="41"/>
      <c r="B54" s="34"/>
      <c r="C54" s="42"/>
      <c r="D54" s="47"/>
      <c r="E54" s="43"/>
      <c r="F54" s="49"/>
      <c r="G54" s="45"/>
      <c r="H54" s="46" t="s">
        <v>47</v>
      </c>
      <c r="I54" s="46">
        <f t="shared" si="3"/>
        <v>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3" customFormat="1" ht="18.95" customHeight="1" spans="1:41">
      <c r="A55" s="33">
        <v>26</v>
      </c>
      <c r="B55" s="34"/>
      <c r="C55" s="35"/>
      <c r="D55" s="47"/>
      <c r="E55" s="37">
        <v>0</v>
      </c>
      <c r="F55" s="48" t="s">
        <v>45</v>
      </c>
      <c r="G55" s="39">
        <f t="shared" si="11"/>
        <v>0</v>
      </c>
      <c r="H55" s="40" t="s">
        <v>46</v>
      </c>
      <c r="I55" s="40">
        <f t="shared" si="3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8.9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3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27</v>
      </c>
      <c r="B57" s="34"/>
      <c r="C57" s="35"/>
      <c r="D57" s="47"/>
      <c r="E57" s="37">
        <v>0</v>
      </c>
      <c r="F57" s="48" t="s">
        <v>45</v>
      </c>
      <c r="G57" s="39">
        <f t="shared" si="11"/>
        <v>0</v>
      </c>
      <c r="H57" s="40" t="s">
        <v>46</v>
      </c>
      <c r="I57" s="40">
        <f t="shared" si="3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3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28</v>
      </c>
      <c r="B59" s="34"/>
      <c r="C59" s="35"/>
      <c r="D59" s="47"/>
      <c r="E59" s="37">
        <v>0</v>
      </c>
      <c r="F59" s="48" t="s">
        <v>45</v>
      </c>
      <c r="G59" s="39">
        <f t="shared" ref="G59:G63" si="12">E59+I59-I60</f>
        <v>0</v>
      </c>
      <c r="H59" s="40" t="s">
        <v>46</v>
      </c>
      <c r="I59" s="40">
        <f t="shared" si="3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3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29</v>
      </c>
      <c r="B61" s="34"/>
      <c r="C61" s="35"/>
      <c r="D61" s="47"/>
      <c r="E61" s="37">
        <v>0</v>
      </c>
      <c r="F61" s="48" t="s">
        <v>45</v>
      </c>
      <c r="G61" s="39">
        <f t="shared" si="12"/>
        <v>0</v>
      </c>
      <c r="H61" s="40" t="s">
        <v>46</v>
      </c>
      <c r="I61" s="40">
        <f t="shared" si="3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3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5" customFormat="1" ht="18.95" customHeight="1" spans="1:41">
      <c r="A63" s="33">
        <v>30</v>
      </c>
      <c r="B63" s="34"/>
      <c r="C63" s="35"/>
      <c r="D63" s="36"/>
      <c r="E63" s="37">
        <v>0</v>
      </c>
      <c r="F63" s="38" t="s">
        <v>45</v>
      </c>
      <c r="G63" s="39">
        <f t="shared" si="12"/>
        <v>0</v>
      </c>
      <c r="H63" s="40" t="s">
        <v>46</v>
      </c>
      <c r="I63" s="40">
        <f t="shared" si="3"/>
        <v>0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7"/>
    </row>
    <row r="64" s="6" customFormat="1" ht="18.95" customHeight="1" spans="1:41">
      <c r="A64" s="41"/>
      <c r="B64" s="34"/>
      <c r="C64" s="42"/>
      <c r="D64" s="36"/>
      <c r="E64" s="43"/>
      <c r="F64" s="44"/>
      <c r="G64" s="45"/>
      <c r="H64" s="46" t="s">
        <v>47</v>
      </c>
      <c r="I64" s="46">
        <f t="shared" si="3"/>
        <v>0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5"/>
    </row>
    <row r="65" s="5" customFormat="1" ht="18.95" customHeight="1" spans="1:41">
      <c r="A65" s="33">
        <v>31</v>
      </c>
      <c r="B65" s="34"/>
      <c r="C65" s="35"/>
      <c r="D65" s="36"/>
      <c r="E65" s="37">
        <v>0</v>
      </c>
      <c r="F65" s="38" t="s">
        <v>45</v>
      </c>
      <c r="G65" s="39">
        <f t="shared" ref="G65:G69" si="13">E65+I65-I66</f>
        <v>0</v>
      </c>
      <c r="H65" s="40" t="s">
        <v>46</v>
      </c>
      <c r="I65" s="40">
        <f t="shared" si="3"/>
        <v>0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7"/>
    </row>
    <row r="66" s="6" customFormat="1" ht="18.95" customHeight="1" spans="1:41">
      <c r="A66" s="41"/>
      <c r="B66" s="34"/>
      <c r="C66" s="42"/>
      <c r="D66" s="36"/>
      <c r="E66" s="43"/>
      <c r="F66" s="44"/>
      <c r="G66" s="45"/>
      <c r="H66" s="46" t="s">
        <v>47</v>
      </c>
      <c r="I66" s="46">
        <f t="shared" si="3"/>
        <v>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5"/>
    </row>
    <row r="67" s="5" customFormat="1" ht="18.95" customHeight="1" spans="1:41">
      <c r="A67" s="33">
        <v>32</v>
      </c>
      <c r="B67" s="34"/>
      <c r="C67" s="35"/>
      <c r="D67" s="36"/>
      <c r="E67" s="37">
        <v>0</v>
      </c>
      <c r="F67" s="38" t="s">
        <v>45</v>
      </c>
      <c r="G67" s="39">
        <f t="shared" si="13"/>
        <v>0</v>
      </c>
      <c r="H67" s="40" t="s">
        <v>46</v>
      </c>
      <c r="I67" s="40">
        <f t="shared" si="3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3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33</v>
      </c>
      <c r="B69" s="34"/>
      <c r="C69" s="35"/>
      <c r="D69" s="36"/>
      <c r="E69" s="37">
        <v>0</v>
      </c>
      <c r="F69" s="38" t="s">
        <v>45</v>
      </c>
      <c r="G69" s="39">
        <f t="shared" si="13"/>
        <v>0</v>
      </c>
      <c r="H69" s="40" t="s">
        <v>46</v>
      </c>
      <c r="I69" s="40">
        <f t="shared" ref="I69:I132" si="14">SUM(J69:AO69)</f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14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34</v>
      </c>
      <c r="B71" s="34"/>
      <c r="C71" s="35"/>
      <c r="D71" s="36"/>
      <c r="E71" s="37">
        <v>0</v>
      </c>
      <c r="F71" s="38" t="s">
        <v>45</v>
      </c>
      <c r="G71" s="39">
        <f t="shared" ref="G71:G75" si="15">E71+I71-I72</f>
        <v>0</v>
      </c>
      <c r="H71" s="40" t="s">
        <v>46</v>
      </c>
      <c r="I71" s="40">
        <f t="shared" si="14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14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3" customFormat="1" ht="18.95" customHeight="1" spans="1:41">
      <c r="A73" s="33">
        <v>35</v>
      </c>
      <c r="B73" s="34"/>
      <c r="C73" s="35"/>
      <c r="D73" s="47"/>
      <c r="E73" s="37">
        <v>0</v>
      </c>
      <c r="F73" s="48" t="s">
        <v>45</v>
      </c>
      <c r="G73" s="39">
        <f t="shared" si="15"/>
        <v>0</v>
      </c>
      <c r="H73" s="40" t="s">
        <v>46</v>
      </c>
      <c r="I73" s="40">
        <f t="shared" si="14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7"/>
    </row>
    <row r="74" s="4" customFormat="1" ht="18.95" customHeight="1" spans="1:41">
      <c r="A74" s="41"/>
      <c r="B74" s="34"/>
      <c r="C74" s="42"/>
      <c r="D74" s="47"/>
      <c r="E74" s="43"/>
      <c r="F74" s="49"/>
      <c r="G74" s="45"/>
      <c r="H74" s="46" t="s">
        <v>47</v>
      </c>
      <c r="I74" s="46">
        <f t="shared" si="14"/>
        <v>0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5"/>
    </row>
    <row r="75" s="3" customFormat="1" ht="18.95" customHeight="1" spans="1:41">
      <c r="A75" s="33">
        <v>36</v>
      </c>
      <c r="B75" s="34"/>
      <c r="C75" s="35"/>
      <c r="D75" s="47"/>
      <c r="E75" s="37">
        <v>0</v>
      </c>
      <c r="F75" s="48" t="s">
        <v>45</v>
      </c>
      <c r="G75" s="39">
        <f t="shared" si="15"/>
        <v>0</v>
      </c>
      <c r="H75" s="40" t="s">
        <v>46</v>
      </c>
      <c r="I75" s="40">
        <f t="shared" si="14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43"/>
      <c r="F76" s="49"/>
      <c r="G76" s="45"/>
      <c r="H76" s="46" t="s">
        <v>47</v>
      </c>
      <c r="I76" s="46">
        <f t="shared" si="14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37</v>
      </c>
      <c r="B77" s="34"/>
      <c r="C77" s="35"/>
      <c r="D77" s="47"/>
      <c r="E77" s="37">
        <v>0</v>
      </c>
      <c r="F77" s="48" t="s">
        <v>45</v>
      </c>
      <c r="G77" s="39">
        <f t="shared" ref="G77:G81" si="16">E77+I77-I78</f>
        <v>0</v>
      </c>
      <c r="H77" s="40" t="s">
        <v>46</v>
      </c>
      <c r="I77" s="40">
        <f t="shared" si="14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14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5" customFormat="1" ht="18.95" customHeight="1" spans="1:41">
      <c r="A79" s="33">
        <v>38</v>
      </c>
      <c r="B79" s="34"/>
      <c r="C79" s="35"/>
      <c r="D79" s="36"/>
      <c r="E79" s="37">
        <v>0</v>
      </c>
      <c r="F79" s="38" t="s">
        <v>45</v>
      </c>
      <c r="G79" s="39">
        <f t="shared" si="16"/>
        <v>0</v>
      </c>
      <c r="H79" s="40" t="s">
        <v>46</v>
      </c>
      <c r="I79" s="40">
        <f t="shared" si="14"/>
        <v>0</v>
      </c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7"/>
    </row>
    <row r="80" s="6" customFormat="1" ht="18.95" customHeight="1" spans="1:41">
      <c r="A80" s="41"/>
      <c r="B80" s="34"/>
      <c r="C80" s="42"/>
      <c r="D80" s="36"/>
      <c r="E80" s="43"/>
      <c r="F80" s="44"/>
      <c r="G80" s="45"/>
      <c r="H80" s="46" t="s">
        <v>47</v>
      </c>
      <c r="I80" s="46">
        <f t="shared" si="14"/>
        <v>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5"/>
    </row>
    <row r="81" s="5" customFormat="1" ht="18.95" customHeight="1" spans="1:41">
      <c r="A81" s="33">
        <v>39</v>
      </c>
      <c r="B81" s="34"/>
      <c r="C81" s="35"/>
      <c r="D81" s="36"/>
      <c r="E81" s="37">
        <v>0</v>
      </c>
      <c r="F81" s="38" t="s">
        <v>45</v>
      </c>
      <c r="G81" s="39">
        <f t="shared" si="16"/>
        <v>0</v>
      </c>
      <c r="H81" s="40" t="s">
        <v>46</v>
      </c>
      <c r="I81" s="40">
        <f t="shared" si="14"/>
        <v>0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7"/>
    </row>
    <row r="82" s="6" customFormat="1" ht="18.95" customHeight="1" spans="1:41">
      <c r="A82" s="41"/>
      <c r="B82" s="34"/>
      <c r="C82" s="42"/>
      <c r="D82" s="36"/>
      <c r="E82" s="43"/>
      <c r="F82" s="44"/>
      <c r="G82" s="45"/>
      <c r="H82" s="46" t="s">
        <v>47</v>
      </c>
      <c r="I82" s="46">
        <f t="shared" si="14"/>
        <v>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5"/>
    </row>
    <row r="83" s="5" customFormat="1" ht="18.95" customHeight="1" spans="1:41">
      <c r="A83" s="33">
        <v>40</v>
      </c>
      <c r="B83" s="34"/>
      <c r="C83" s="35"/>
      <c r="D83" s="36"/>
      <c r="E83" s="37">
        <v>0</v>
      </c>
      <c r="F83" s="38" t="s">
        <v>45</v>
      </c>
      <c r="G83" s="39">
        <f t="shared" ref="G83:G87" si="17">E83+I83-I84</f>
        <v>0</v>
      </c>
      <c r="H83" s="40" t="s">
        <v>46</v>
      </c>
      <c r="I83" s="40">
        <f t="shared" si="14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14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41</v>
      </c>
      <c r="B85" s="34"/>
      <c r="C85" s="35"/>
      <c r="D85" s="36"/>
      <c r="E85" s="37">
        <v>0</v>
      </c>
      <c r="F85" s="38" t="s">
        <v>45</v>
      </c>
      <c r="G85" s="39">
        <f t="shared" si="17"/>
        <v>0</v>
      </c>
      <c r="H85" s="40" t="s">
        <v>46</v>
      </c>
      <c r="I85" s="40">
        <f t="shared" si="14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14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42</v>
      </c>
      <c r="B87" s="34"/>
      <c r="C87" s="35"/>
      <c r="D87" s="36"/>
      <c r="E87" s="37">
        <v>0</v>
      </c>
      <c r="F87" s="38" t="s">
        <v>45</v>
      </c>
      <c r="G87" s="39">
        <f t="shared" si="17"/>
        <v>0</v>
      </c>
      <c r="H87" s="40" t="s">
        <v>46</v>
      </c>
      <c r="I87" s="40">
        <f t="shared" si="14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14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3" customFormat="1" ht="18.95" customHeight="1" spans="1:41">
      <c r="A89" s="33">
        <v>43</v>
      </c>
      <c r="B89" s="34"/>
      <c r="C89" s="35"/>
      <c r="D89" s="47"/>
      <c r="E89" s="37">
        <v>0</v>
      </c>
      <c r="F89" s="48" t="s">
        <v>45</v>
      </c>
      <c r="G89" s="39">
        <f t="shared" ref="G89:G93" si="18">E89+I89-I90</f>
        <v>0</v>
      </c>
      <c r="H89" s="40" t="s">
        <v>46</v>
      </c>
      <c r="I89" s="40">
        <f t="shared" si="14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7"/>
    </row>
    <row r="90" s="4" customFormat="1" ht="18.95" customHeight="1" spans="1:41">
      <c r="A90" s="41"/>
      <c r="B90" s="34"/>
      <c r="C90" s="42"/>
      <c r="D90" s="47"/>
      <c r="E90" s="43"/>
      <c r="F90" s="49"/>
      <c r="G90" s="45"/>
      <c r="H90" s="46" t="s">
        <v>47</v>
      </c>
      <c r="I90" s="46">
        <f t="shared" si="14"/>
        <v>0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5"/>
    </row>
    <row r="91" s="3" customFormat="1" ht="18.95" customHeight="1" spans="1:41">
      <c r="A91" s="33">
        <v>44</v>
      </c>
      <c r="B91" s="34"/>
      <c r="C91" s="35"/>
      <c r="D91" s="47"/>
      <c r="E91" s="37">
        <v>0</v>
      </c>
      <c r="F91" s="48" t="s">
        <v>45</v>
      </c>
      <c r="G91" s="39">
        <f t="shared" si="18"/>
        <v>0</v>
      </c>
      <c r="H91" s="40" t="s">
        <v>46</v>
      </c>
      <c r="I91" s="40">
        <f t="shared" si="14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7"/>
    </row>
    <row r="92" s="4" customFormat="1" ht="18.95" customHeight="1" spans="1:41">
      <c r="A92" s="41"/>
      <c r="B92" s="34"/>
      <c r="C92" s="42"/>
      <c r="D92" s="47"/>
      <c r="E92" s="43"/>
      <c r="F92" s="49"/>
      <c r="G92" s="45"/>
      <c r="H92" s="46" t="s">
        <v>47</v>
      </c>
      <c r="I92" s="46">
        <f t="shared" si="14"/>
        <v>0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5"/>
    </row>
    <row r="93" s="3" customFormat="1" ht="18.95" customHeight="1" spans="1:41">
      <c r="A93" s="33">
        <v>45</v>
      </c>
      <c r="B93" s="34"/>
      <c r="C93" s="35"/>
      <c r="D93" s="47"/>
      <c r="E93" s="37">
        <v>0</v>
      </c>
      <c r="F93" s="48" t="s">
        <v>45</v>
      </c>
      <c r="G93" s="39">
        <f t="shared" si="18"/>
        <v>0</v>
      </c>
      <c r="H93" s="40" t="s">
        <v>46</v>
      </c>
      <c r="I93" s="40">
        <f t="shared" si="14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14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5" customFormat="1" ht="18.95" customHeight="1" spans="1:41">
      <c r="A95" s="33">
        <v>46</v>
      </c>
      <c r="B95" s="34"/>
      <c r="C95" s="35"/>
      <c r="D95" s="36"/>
      <c r="E95" s="37">
        <v>0</v>
      </c>
      <c r="F95" s="38" t="s">
        <v>45</v>
      </c>
      <c r="G95" s="39">
        <f t="shared" ref="G95:G99" si="19">E95+I95-I96</f>
        <v>0</v>
      </c>
      <c r="H95" s="40" t="s">
        <v>46</v>
      </c>
      <c r="I95" s="40">
        <f t="shared" si="14"/>
        <v>0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7"/>
    </row>
    <row r="96" s="6" customFormat="1" ht="18.95" customHeight="1" spans="1:41">
      <c r="A96" s="41"/>
      <c r="B96" s="34"/>
      <c r="C96" s="42"/>
      <c r="D96" s="36"/>
      <c r="E96" s="43"/>
      <c r="F96" s="44"/>
      <c r="G96" s="45"/>
      <c r="H96" s="46" t="s">
        <v>47</v>
      </c>
      <c r="I96" s="46">
        <f t="shared" si="14"/>
        <v>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5"/>
    </row>
    <row r="97" s="5" customFormat="1" ht="18.95" customHeight="1" spans="1:41">
      <c r="A97" s="33">
        <v>47</v>
      </c>
      <c r="B97" s="34"/>
      <c r="C97" s="35"/>
      <c r="D97" s="36"/>
      <c r="E97" s="37">
        <v>0</v>
      </c>
      <c r="F97" s="38" t="s">
        <v>45</v>
      </c>
      <c r="G97" s="39">
        <f t="shared" si="19"/>
        <v>0</v>
      </c>
      <c r="H97" s="40" t="s">
        <v>46</v>
      </c>
      <c r="I97" s="40">
        <f t="shared" si="14"/>
        <v>0</v>
      </c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7"/>
    </row>
    <row r="98" s="6" customFormat="1" ht="18.95" customHeight="1" spans="1:41">
      <c r="A98" s="41"/>
      <c r="B98" s="34"/>
      <c r="C98" s="42"/>
      <c r="D98" s="36"/>
      <c r="E98" s="43"/>
      <c r="F98" s="44"/>
      <c r="G98" s="45"/>
      <c r="H98" s="46" t="s">
        <v>47</v>
      </c>
      <c r="I98" s="46">
        <f t="shared" si="14"/>
        <v>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5"/>
    </row>
    <row r="99" s="5" customFormat="1" ht="18.95" customHeight="1" spans="1:41">
      <c r="A99" s="33">
        <v>48</v>
      </c>
      <c r="B99" s="34"/>
      <c r="C99" s="35"/>
      <c r="D99" s="36"/>
      <c r="E99" s="37">
        <v>0</v>
      </c>
      <c r="F99" s="38" t="s">
        <v>45</v>
      </c>
      <c r="G99" s="39">
        <f t="shared" si="19"/>
        <v>0</v>
      </c>
      <c r="H99" s="40" t="s">
        <v>46</v>
      </c>
      <c r="I99" s="40">
        <f t="shared" si="14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14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49</v>
      </c>
      <c r="B101" s="34"/>
      <c r="C101" s="35"/>
      <c r="D101" s="36"/>
      <c r="E101" s="37">
        <v>0</v>
      </c>
      <c r="F101" s="38" t="s">
        <v>45</v>
      </c>
      <c r="G101" s="39">
        <f t="shared" ref="G101:G105" si="20">E101+I101-I102</f>
        <v>0</v>
      </c>
      <c r="H101" s="40" t="s">
        <v>46</v>
      </c>
      <c r="I101" s="40">
        <f t="shared" si="14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4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50</v>
      </c>
      <c r="B103" s="34"/>
      <c r="C103" s="35"/>
      <c r="D103" s="36"/>
      <c r="E103" s="37">
        <v>0</v>
      </c>
      <c r="F103" s="38" t="s">
        <v>45</v>
      </c>
      <c r="G103" s="39">
        <f t="shared" si="20"/>
        <v>0</v>
      </c>
      <c r="H103" s="40" t="s">
        <v>46</v>
      </c>
      <c r="I103" s="40">
        <f t="shared" si="14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4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51</v>
      </c>
      <c r="B105" s="34"/>
      <c r="C105" s="35"/>
      <c r="D105" s="36"/>
      <c r="E105" s="37">
        <v>0</v>
      </c>
      <c r="F105" s="38" t="s">
        <v>45</v>
      </c>
      <c r="G105" s="39">
        <f t="shared" si="20"/>
        <v>0</v>
      </c>
      <c r="H105" s="40" t="s">
        <v>46</v>
      </c>
      <c r="I105" s="40">
        <f t="shared" si="14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4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52</v>
      </c>
      <c r="B107" s="34"/>
      <c r="C107" s="35"/>
      <c r="D107" s="36"/>
      <c r="E107" s="37">
        <v>0</v>
      </c>
      <c r="F107" s="38" t="s">
        <v>45</v>
      </c>
      <c r="G107" s="39">
        <f t="shared" ref="G107:G111" si="21">E107+I107-I108</f>
        <v>0</v>
      </c>
      <c r="H107" s="40" t="s">
        <v>46</v>
      </c>
      <c r="I107" s="40">
        <f t="shared" si="14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4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53</v>
      </c>
      <c r="B109" s="34"/>
      <c r="C109" s="35"/>
      <c r="D109" s="36"/>
      <c r="E109" s="37">
        <v>0</v>
      </c>
      <c r="F109" s="38" t="s">
        <v>45</v>
      </c>
      <c r="G109" s="39">
        <f t="shared" si="21"/>
        <v>0</v>
      </c>
      <c r="H109" s="40" t="s">
        <v>46</v>
      </c>
      <c r="I109" s="40">
        <f t="shared" si="14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14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3" customFormat="1" ht="18.95" customHeight="1" spans="1:41">
      <c r="A111" s="33">
        <v>54</v>
      </c>
      <c r="B111" s="34"/>
      <c r="C111" s="35"/>
      <c r="D111" s="47"/>
      <c r="E111" s="37">
        <v>0</v>
      </c>
      <c r="F111" s="48" t="s">
        <v>45</v>
      </c>
      <c r="G111" s="39">
        <f t="shared" si="21"/>
        <v>0</v>
      </c>
      <c r="H111" s="40" t="s">
        <v>46</v>
      </c>
      <c r="I111" s="40">
        <f t="shared" si="14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7"/>
    </row>
    <row r="112" s="4" customFormat="1" ht="18.95" customHeight="1" spans="1:41">
      <c r="A112" s="41"/>
      <c r="B112" s="34"/>
      <c r="C112" s="42"/>
      <c r="D112" s="47"/>
      <c r="E112" s="43"/>
      <c r="F112" s="49"/>
      <c r="G112" s="45"/>
      <c r="H112" s="46" t="s">
        <v>47</v>
      </c>
      <c r="I112" s="46">
        <f t="shared" si="14"/>
        <v>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5"/>
    </row>
    <row r="113" s="3" customFormat="1" ht="18.95" customHeight="1" spans="1:41">
      <c r="A113" s="33">
        <v>55</v>
      </c>
      <c r="B113" s="34"/>
      <c r="C113" s="35"/>
      <c r="D113" s="47"/>
      <c r="E113" s="37">
        <v>0</v>
      </c>
      <c r="F113" s="48" t="s">
        <v>45</v>
      </c>
      <c r="G113" s="39">
        <f t="shared" ref="G113:G117" si="22">E113+I113-I114</f>
        <v>0</v>
      </c>
      <c r="H113" s="40" t="s">
        <v>46</v>
      </c>
      <c r="I113" s="40">
        <f t="shared" si="14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7"/>
    </row>
    <row r="114" s="4" customFormat="1" ht="18.95" customHeight="1" spans="1:41">
      <c r="A114" s="41"/>
      <c r="B114" s="34"/>
      <c r="C114" s="42"/>
      <c r="D114" s="47"/>
      <c r="E114" s="43"/>
      <c r="F114" s="49"/>
      <c r="G114" s="45"/>
      <c r="H114" s="46" t="s">
        <v>47</v>
      </c>
      <c r="I114" s="46">
        <f t="shared" si="14"/>
        <v>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5"/>
    </row>
    <row r="115" s="3" customFormat="1" ht="18.95" customHeight="1" spans="1:41">
      <c r="A115" s="33">
        <v>56</v>
      </c>
      <c r="B115" s="34"/>
      <c r="C115" s="35"/>
      <c r="D115" s="47"/>
      <c r="E115" s="37">
        <v>0</v>
      </c>
      <c r="F115" s="48" t="s">
        <v>45</v>
      </c>
      <c r="G115" s="39">
        <f t="shared" si="22"/>
        <v>0</v>
      </c>
      <c r="H115" s="40" t="s">
        <v>46</v>
      </c>
      <c r="I115" s="40">
        <f t="shared" si="14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si="14"/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5" customFormat="1" ht="18.95" customHeight="1" spans="1:41">
      <c r="A117" s="33">
        <v>57</v>
      </c>
      <c r="B117" s="34"/>
      <c r="C117" s="35"/>
      <c r="D117" s="36"/>
      <c r="E117" s="37">
        <v>0</v>
      </c>
      <c r="F117" s="38" t="s">
        <v>45</v>
      </c>
      <c r="G117" s="39">
        <f t="shared" si="22"/>
        <v>0</v>
      </c>
      <c r="H117" s="40" t="s">
        <v>46</v>
      </c>
      <c r="I117" s="40">
        <f t="shared" si="14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43"/>
      <c r="F118" s="44"/>
      <c r="G118" s="45"/>
      <c r="H118" s="46" t="s">
        <v>47</v>
      </c>
      <c r="I118" s="46">
        <f t="shared" si="14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58</v>
      </c>
      <c r="B119" s="34"/>
      <c r="C119" s="35"/>
      <c r="D119" s="36"/>
      <c r="E119" s="37">
        <v>0</v>
      </c>
      <c r="F119" s="38" t="s">
        <v>45</v>
      </c>
      <c r="G119" s="39">
        <f t="shared" ref="G119:G123" si="23">E119+I119-I120</f>
        <v>0</v>
      </c>
      <c r="H119" s="40" t="s">
        <v>46</v>
      </c>
      <c r="I119" s="40">
        <f t="shared" si="14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43"/>
      <c r="F120" s="44"/>
      <c r="G120" s="45"/>
      <c r="H120" s="46" t="s">
        <v>47</v>
      </c>
      <c r="I120" s="46">
        <f t="shared" si="14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59</v>
      </c>
      <c r="B121" s="34"/>
      <c r="C121" s="35"/>
      <c r="D121" s="36"/>
      <c r="E121" s="37">
        <v>0</v>
      </c>
      <c r="F121" s="38" t="s">
        <v>45</v>
      </c>
      <c r="G121" s="39">
        <f t="shared" si="23"/>
        <v>0</v>
      </c>
      <c r="H121" s="40" t="s">
        <v>46</v>
      </c>
      <c r="I121" s="40">
        <f t="shared" si="14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14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60</v>
      </c>
      <c r="B123" s="34"/>
      <c r="C123" s="35"/>
      <c r="D123" s="36"/>
      <c r="E123" s="37">
        <v>0</v>
      </c>
      <c r="F123" s="38" t="s">
        <v>45</v>
      </c>
      <c r="G123" s="39">
        <f t="shared" si="23"/>
        <v>0</v>
      </c>
      <c r="H123" s="40" t="s">
        <v>46</v>
      </c>
      <c r="I123" s="40">
        <f t="shared" si="14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4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61</v>
      </c>
      <c r="B125" s="34"/>
      <c r="C125" s="35"/>
      <c r="D125" s="36"/>
      <c r="E125" s="37">
        <v>0</v>
      </c>
      <c r="F125" s="38" t="s">
        <v>45</v>
      </c>
      <c r="G125" s="39">
        <f t="shared" ref="G125:G129" si="24">E125+I125-I126</f>
        <v>0</v>
      </c>
      <c r="H125" s="40" t="s">
        <v>46</v>
      </c>
      <c r="I125" s="40">
        <f t="shared" si="14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4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62</v>
      </c>
      <c r="B127" s="34"/>
      <c r="C127" s="35"/>
      <c r="D127" s="36"/>
      <c r="E127" s="37">
        <v>0</v>
      </c>
      <c r="F127" s="38" t="s">
        <v>45</v>
      </c>
      <c r="G127" s="39">
        <f t="shared" si="24"/>
        <v>0</v>
      </c>
      <c r="H127" s="40" t="s">
        <v>46</v>
      </c>
      <c r="I127" s="40">
        <f t="shared" si="14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4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3" customFormat="1" ht="18.95" customHeight="1" spans="1:41">
      <c r="A129" s="33">
        <v>63</v>
      </c>
      <c r="B129" s="34"/>
      <c r="C129" s="35"/>
      <c r="D129" s="47"/>
      <c r="E129" s="37">
        <v>0</v>
      </c>
      <c r="F129" s="48" t="s">
        <v>45</v>
      </c>
      <c r="G129" s="39">
        <f t="shared" si="24"/>
        <v>0</v>
      </c>
      <c r="H129" s="40" t="s">
        <v>46</v>
      </c>
      <c r="I129" s="40">
        <f t="shared" si="14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7"/>
    </row>
    <row r="130" s="4" customFormat="1" ht="18.95" customHeight="1" spans="1:41">
      <c r="A130" s="41"/>
      <c r="B130" s="34"/>
      <c r="C130" s="42"/>
      <c r="D130" s="47"/>
      <c r="E130" s="43"/>
      <c r="F130" s="49"/>
      <c r="G130" s="45"/>
      <c r="H130" s="46" t="s">
        <v>47</v>
      </c>
      <c r="I130" s="46">
        <f t="shared" si="14"/>
        <v>0</v>
      </c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5"/>
    </row>
    <row r="131" s="3" customFormat="1" ht="18.95" customHeight="1" spans="1:41">
      <c r="A131" s="33">
        <v>64</v>
      </c>
      <c r="B131" s="34"/>
      <c r="C131" s="35"/>
      <c r="D131" s="47"/>
      <c r="E131" s="37">
        <v>0</v>
      </c>
      <c r="F131" s="48" t="s">
        <v>45</v>
      </c>
      <c r="G131" s="39">
        <f t="shared" ref="G131:G135" si="25">E131+I131-I132</f>
        <v>0</v>
      </c>
      <c r="H131" s="40" t="s">
        <v>46</v>
      </c>
      <c r="I131" s="40">
        <f t="shared" si="14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43"/>
      <c r="F132" s="49"/>
      <c r="G132" s="45"/>
      <c r="H132" s="46" t="s">
        <v>47</v>
      </c>
      <c r="I132" s="46">
        <f t="shared" si="14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65</v>
      </c>
      <c r="B133" s="34"/>
      <c r="C133" s="35"/>
      <c r="D133" s="47"/>
      <c r="E133" s="37">
        <v>0</v>
      </c>
      <c r="F133" s="48" t="s">
        <v>45</v>
      </c>
      <c r="G133" s="39">
        <f t="shared" si="25"/>
        <v>0</v>
      </c>
      <c r="H133" s="40" t="s">
        <v>46</v>
      </c>
      <c r="I133" s="40">
        <f t="shared" ref="I133:I196" si="26">SUM(J133:AO133)</f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26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5" customFormat="1" ht="18.95" customHeight="1" spans="1:41">
      <c r="A135" s="33">
        <v>66</v>
      </c>
      <c r="B135" s="34"/>
      <c r="C135" s="35"/>
      <c r="D135" s="36"/>
      <c r="E135" s="37">
        <v>0</v>
      </c>
      <c r="F135" s="38" t="s">
        <v>45</v>
      </c>
      <c r="G135" s="39">
        <f t="shared" si="25"/>
        <v>0</v>
      </c>
      <c r="H135" s="40" t="s">
        <v>46</v>
      </c>
      <c r="I135" s="40">
        <f t="shared" si="26"/>
        <v>0</v>
      </c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7"/>
    </row>
    <row r="136" s="6" customFormat="1" ht="18.95" customHeight="1" spans="1:41">
      <c r="A136" s="41"/>
      <c r="B136" s="34"/>
      <c r="C136" s="42"/>
      <c r="D136" s="36"/>
      <c r="E136" s="43"/>
      <c r="F136" s="44"/>
      <c r="G136" s="45"/>
      <c r="H136" s="46" t="s">
        <v>47</v>
      </c>
      <c r="I136" s="46">
        <f t="shared" si="26"/>
        <v>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5"/>
    </row>
    <row r="137" s="5" customFormat="1" ht="18.95" customHeight="1" spans="1:41">
      <c r="A137" s="33">
        <v>67</v>
      </c>
      <c r="B137" s="34"/>
      <c r="C137" s="35"/>
      <c r="D137" s="36"/>
      <c r="E137" s="37">
        <v>0</v>
      </c>
      <c r="F137" s="38" t="s">
        <v>45</v>
      </c>
      <c r="G137" s="39">
        <f t="shared" ref="G137:G141" si="27">E137+I137-I138</f>
        <v>0</v>
      </c>
      <c r="H137" s="40" t="s">
        <v>46</v>
      </c>
      <c r="I137" s="40">
        <f t="shared" si="26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43"/>
      <c r="F138" s="44"/>
      <c r="G138" s="45"/>
      <c r="H138" s="46" t="s">
        <v>47</v>
      </c>
      <c r="I138" s="46">
        <f t="shared" si="26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68</v>
      </c>
      <c r="B139" s="34"/>
      <c r="C139" s="35"/>
      <c r="D139" s="36"/>
      <c r="E139" s="37">
        <v>0</v>
      </c>
      <c r="F139" s="38" t="s">
        <v>45</v>
      </c>
      <c r="G139" s="39">
        <f t="shared" si="27"/>
        <v>0</v>
      </c>
      <c r="H139" s="40" t="s">
        <v>46</v>
      </c>
      <c r="I139" s="40">
        <f t="shared" si="26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6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69</v>
      </c>
      <c r="B141" s="34"/>
      <c r="C141" s="35"/>
      <c r="D141" s="36"/>
      <c r="E141" s="37">
        <v>0</v>
      </c>
      <c r="F141" s="38" t="s">
        <v>45</v>
      </c>
      <c r="G141" s="39">
        <f t="shared" si="27"/>
        <v>0</v>
      </c>
      <c r="H141" s="40" t="s">
        <v>46</v>
      </c>
      <c r="I141" s="40">
        <f t="shared" si="26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6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70</v>
      </c>
      <c r="B143" s="34"/>
      <c r="C143" s="35"/>
      <c r="D143" s="36"/>
      <c r="E143" s="37">
        <v>0</v>
      </c>
      <c r="F143" s="38" t="s">
        <v>45</v>
      </c>
      <c r="G143" s="39">
        <f t="shared" ref="G143:G147" si="28">E143+I143-I144</f>
        <v>0</v>
      </c>
      <c r="H143" s="40" t="s">
        <v>46</v>
      </c>
      <c r="I143" s="40">
        <f t="shared" si="26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6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71</v>
      </c>
      <c r="B145" s="34"/>
      <c r="C145" s="35"/>
      <c r="D145" s="36"/>
      <c r="E145" s="37">
        <v>0</v>
      </c>
      <c r="F145" s="38" t="s">
        <v>45</v>
      </c>
      <c r="G145" s="39">
        <f t="shared" si="28"/>
        <v>0</v>
      </c>
      <c r="H145" s="40" t="s">
        <v>46</v>
      </c>
      <c r="I145" s="40">
        <f t="shared" si="26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6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72</v>
      </c>
      <c r="B147" s="34"/>
      <c r="C147" s="35"/>
      <c r="D147" s="36"/>
      <c r="E147" s="37">
        <v>0</v>
      </c>
      <c r="F147" s="38" t="s">
        <v>45</v>
      </c>
      <c r="G147" s="39">
        <f t="shared" si="28"/>
        <v>0</v>
      </c>
      <c r="H147" s="40" t="s">
        <v>46</v>
      </c>
      <c r="I147" s="40">
        <f t="shared" si="26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6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73</v>
      </c>
      <c r="B149" s="34"/>
      <c r="C149" s="35"/>
      <c r="D149" s="36"/>
      <c r="E149" s="37">
        <v>0</v>
      </c>
      <c r="F149" s="38" t="s">
        <v>45</v>
      </c>
      <c r="G149" s="39">
        <f t="shared" ref="G149:G153" si="29">E149+I149-I150</f>
        <v>0</v>
      </c>
      <c r="H149" s="40" t="s">
        <v>46</v>
      </c>
      <c r="I149" s="40">
        <f t="shared" si="26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6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74</v>
      </c>
      <c r="B151" s="34"/>
      <c r="C151" s="35"/>
      <c r="D151" s="36"/>
      <c r="E151" s="37">
        <v>0</v>
      </c>
      <c r="F151" s="38" t="s">
        <v>45</v>
      </c>
      <c r="G151" s="39">
        <f t="shared" si="29"/>
        <v>0</v>
      </c>
      <c r="H151" s="40" t="s">
        <v>46</v>
      </c>
      <c r="I151" s="40">
        <f t="shared" si="26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6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3" customFormat="1" ht="18.95" customHeight="1" spans="1:41">
      <c r="A153" s="33">
        <v>75</v>
      </c>
      <c r="B153" s="34"/>
      <c r="C153" s="35"/>
      <c r="D153" s="47"/>
      <c r="E153" s="37">
        <v>0</v>
      </c>
      <c r="F153" s="48" t="s">
        <v>45</v>
      </c>
      <c r="G153" s="39">
        <f t="shared" si="29"/>
        <v>0</v>
      </c>
      <c r="H153" s="40" t="s">
        <v>46</v>
      </c>
      <c r="I153" s="40">
        <f t="shared" si="26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7"/>
    </row>
    <row r="154" s="4" customFormat="1" ht="18.95" customHeight="1" spans="1:41">
      <c r="A154" s="41"/>
      <c r="B154" s="34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5"/>
    </row>
    <row r="155" s="3" customFormat="1" ht="18.95" customHeight="1" spans="1:41">
      <c r="A155" s="33">
        <v>76</v>
      </c>
      <c r="B155" s="34"/>
      <c r="C155" s="35"/>
      <c r="D155" s="36"/>
      <c r="E155" s="37"/>
      <c r="F155" s="38" t="s">
        <v>45</v>
      </c>
      <c r="G155" s="39">
        <f t="shared" ref="G155:G159" si="30">E155+I155-I156</f>
        <v>0</v>
      </c>
      <c r="H155" s="40" t="s">
        <v>46</v>
      </c>
      <c r="I155" s="40">
        <f t="shared" si="26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7"/>
    </row>
    <row r="156" s="4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6"/>
        <v>0</v>
      </c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5"/>
    </row>
    <row r="157" s="5" customFormat="1" ht="18.95" customHeight="1" spans="1:41">
      <c r="A157" s="33">
        <v>77</v>
      </c>
      <c r="B157" s="34"/>
      <c r="C157" s="35"/>
      <c r="D157" s="47"/>
      <c r="E157" s="37"/>
      <c r="F157" s="48" t="s">
        <v>45</v>
      </c>
      <c r="G157" s="39">
        <f t="shared" si="30"/>
        <v>0</v>
      </c>
      <c r="H157" s="40" t="s">
        <v>46</v>
      </c>
      <c r="I157" s="40">
        <f t="shared" si="26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78</v>
      </c>
      <c r="B159" s="34"/>
      <c r="C159" s="35"/>
      <c r="D159" s="47"/>
      <c r="E159" s="37"/>
      <c r="F159" s="48" t="s">
        <v>45</v>
      </c>
      <c r="G159" s="39">
        <f t="shared" si="30"/>
        <v>0</v>
      </c>
      <c r="H159" s="40" t="s">
        <v>46</v>
      </c>
      <c r="I159" s="40">
        <f t="shared" si="26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79</v>
      </c>
      <c r="B161" s="34"/>
      <c r="C161" s="35"/>
      <c r="D161" s="36"/>
      <c r="E161" s="37"/>
      <c r="F161" s="38" t="s">
        <v>45</v>
      </c>
      <c r="G161" s="39">
        <f t="shared" ref="G161:G165" si="31">E161+I161-I162</f>
        <v>0</v>
      </c>
      <c r="H161" s="40" t="s">
        <v>46</v>
      </c>
      <c r="I161" s="40">
        <f t="shared" si="26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43"/>
      <c r="F162" s="44"/>
      <c r="G162" s="45"/>
      <c r="H162" s="46" t="s">
        <v>47</v>
      </c>
      <c r="I162" s="46">
        <f t="shared" si="26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3" customFormat="1" ht="18.95" customHeight="1" spans="1:41">
      <c r="A163" s="33">
        <v>80</v>
      </c>
      <c r="B163" s="34"/>
      <c r="C163" s="35"/>
      <c r="D163" s="47"/>
      <c r="E163" s="37"/>
      <c r="F163" s="48" t="s">
        <v>45</v>
      </c>
      <c r="G163" s="39">
        <f t="shared" si="31"/>
        <v>0</v>
      </c>
      <c r="H163" s="40" t="s">
        <v>46</v>
      </c>
      <c r="I163" s="40">
        <f t="shared" si="26"/>
        <v>0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7"/>
    </row>
    <row r="164" s="4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5"/>
    </row>
    <row r="165" s="3" customFormat="1" ht="18.95" customHeight="1" spans="1:41">
      <c r="A165" s="33">
        <v>81</v>
      </c>
      <c r="B165" s="34"/>
      <c r="C165" s="35"/>
      <c r="D165" s="47"/>
      <c r="E165" s="37"/>
      <c r="F165" s="48" t="s">
        <v>45</v>
      </c>
      <c r="G165" s="39">
        <f t="shared" si="31"/>
        <v>0</v>
      </c>
      <c r="H165" s="40" t="s">
        <v>46</v>
      </c>
      <c r="I165" s="40">
        <f t="shared" si="26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7"/>
    </row>
    <row r="166" s="4" customFormat="1" ht="18.95" customHeight="1" spans="1:41">
      <c r="A166" s="41"/>
      <c r="B166" s="34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5"/>
    </row>
    <row r="167" s="3" customFormat="1" ht="18.95" customHeight="1" spans="1:41">
      <c r="A167" s="33">
        <v>82</v>
      </c>
      <c r="B167" s="34"/>
      <c r="C167" s="35"/>
      <c r="D167" s="50"/>
      <c r="E167" s="37"/>
      <c r="F167" s="48" t="s">
        <v>45</v>
      </c>
      <c r="G167" s="39">
        <f t="shared" ref="G167:G171" si="32">E167+I167-I168</f>
        <v>0</v>
      </c>
      <c r="H167" s="40" t="s">
        <v>46</v>
      </c>
      <c r="I167" s="40">
        <f t="shared" si="26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50"/>
      <c r="E168" s="43"/>
      <c r="F168" s="49"/>
      <c r="G168" s="45"/>
      <c r="H168" s="46" t="s">
        <v>47</v>
      </c>
      <c r="I168" s="46">
        <f t="shared" si="26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83</v>
      </c>
      <c r="B169" s="34"/>
      <c r="C169" s="51"/>
      <c r="D169" s="47"/>
      <c r="E169" s="37"/>
      <c r="F169" s="48" t="s">
        <v>45</v>
      </c>
      <c r="G169" s="39">
        <f t="shared" si="32"/>
        <v>0</v>
      </c>
      <c r="H169" s="40" t="s">
        <v>46</v>
      </c>
      <c r="I169" s="40">
        <f t="shared" si="26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5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84</v>
      </c>
      <c r="B171" s="34"/>
      <c r="C171" s="35"/>
      <c r="D171" s="47"/>
      <c r="E171" s="37"/>
      <c r="F171" s="48" t="s">
        <v>45</v>
      </c>
      <c r="G171" s="39">
        <f t="shared" si="32"/>
        <v>0</v>
      </c>
      <c r="H171" s="40" t="s">
        <v>46</v>
      </c>
      <c r="I171" s="40">
        <f t="shared" si="26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85</v>
      </c>
      <c r="B173" s="34"/>
      <c r="C173" s="35"/>
      <c r="D173" s="47"/>
      <c r="E173" s="37"/>
      <c r="F173" s="48" t="s">
        <v>45</v>
      </c>
      <c r="G173" s="39">
        <f t="shared" ref="G173:G177" si="33">E173+I173-I174</f>
        <v>0</v>
      </c>
      <c r="H173" s="40" t="s">
        <v>46</v>
      </c>
      <c r="I173" s="40">
        <f t="shared" si="26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86</v>
      </c>
      <c r="B175" s="34"/>
      <c r="C175" s="35"/>
      <c r="D175" s="47"/>
      <c r="E175" s="37">
        <v>0</v>
      </c>
      <c r="F175" s="48" t="s">
        <v>45</v>
      </c>
      <c r="G175" s="39">
        <f t="shared" si="33"/>
        <v>0</v>
      </c>
      <c r="H175" s="40" t="s">
        <v>46</v>
      </c>
      <c r="I175" s="40">
        <f t="shared" si="26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87</v>
      </c>
      <c r="B177" s="34"/>
      <c r="C177" s="35"/>
      <c r="D177" s="47"/>
      <c r="E177" s="37">
        <v>0</v>
      </c>
      <c r="F177" s="48" t="s">
        <v>45</v>
      </c>
      <c r="G177" s="39">
        <f t="shared" si="33"/>
        <v>0</v>
      </c>
      <c r="H177" s="40" t="s">
        <v>46</v>
      </c>
      <c r="I177" s="40">
        <f t="shared" si="26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5" customFormat="1" ht="18.95" customHeight="1" spans="1:41">
      <c r="A179" s="33">
        <v>88</v>
      </c>
      <c r="B179" s="34"/>
      <c r="C179" s="35"/>
      <c r="D179" s="36"/>
      <c r="E179" s="37">
        <v>0</v>
      </c>
      <c r="F179" s="38" t="s">
        <v>45</v>
      </c>
      <c r="G179" s="39">
        <f t="shared" ref="G179:G183" si="34">E179+I179-I180</f>
        <v>0</v>
      </c>
      <c r="H179" s="40" t="s">
        <v>46</v>
      </c>
      <c r="I179" s="40">
        <f t="shared" si="26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36"/>
      <c r="E180" s="43"/>
      <c r="F180" s="44"/>
      <c r="G180" s="45"/>
      <c r="H180" s="46" t="s">
        <v>47</v>
      </c>
      <c r="I180" s="46">
        <f t="shared" si="26"/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89</v>
      </c>
      <c r="B181" s="34"/>
      <c r="C181" s="35"/>
      <c r="D181" s="36"/>
      <c r="E181" s="37">
        <v>0</v>
      </c>
      <c r="F181" s="38" t="s">
        <v>45</v>
      </c>
      <c r="G181" s="39">
        <f t="shared" si="34"/>
        <v>0</v>
      </c>
      <c r="H181" s="40" t="s">
        <v>46</v>
      </c>
      <c r="I181" s="40">
        <f t="shared" si="26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43"/>
      <c r="F182" s="44"/>
      <c r="G182" s="45"/>
      <c r="H182" s="46" t="s">
        <v>47</v>
      </c>
      <c r="I182" s="46">
        <f t="shared" si="26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90</v>
      </c>
      <c r="B183" s="34"/>
      <c r="C183" s="35"/>
      <c r="D183" s="36"/>
      <c r="E183" s="37">
        <v>0</v>
      </c>
      <c r="F183" s="38" t="s">
        <v>45</v>
      </c>
      <c r="G183" s="39">
        <f t="shared" si="34"/>
        <v>0</v>
      </c>
      <c r="H183" s="40" t="s">
        <v>46</v>
      </c>
      <c r="I183" s="40">
        <f t="shared" si="26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26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91</v>
      </c>
      <c r="B185" s="34"/>
      <c r="C185" s="35"/>
      <c r="D185" s="36"/>
      <c r="E185" s="37">
        <v>0</v>
      </c>
      <c r="F185" s="38" t="s">
        <v>45</v>
      </c>
      <c r="G185" s="39">
        <f t="shared" ref="G185:G189" si="35">E185+I185-I186</f>
        <v>0</v>
      </c>
      <c r="H185" s="40" t="s">
        <v>46</v>
      </c>
      <c r="I185" s="40">
        <f t="shared" si="26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26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92</v>
      </c>
      <c r="B187" s="34"/>
      <c r="C187" s="35"/>
      <c r="D187" s="36"/>
      <c r="E187" s="37">
        <v>0</v>
      </c>
      <c r="F187" s="38" t="s">
        <v>45</v>
      </c>
      <c r="G187" s="39">
        <f t="shared" si="35"/>
        <v>0</v>
      </c>
      <c r="H187" s="40" t="s">
        <v>46</v>
      </c>
      <c r="I187" s="40">
        <f t="shared" si="26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26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93</v>
      </c>
      <c r="B189" s="34"/>
      <c r="C189" s="35"/>
      <c r="D189" s="36"/>
      <c r="E189" s="37">
        <v>0</v>
      </c>
      <c r="F189" s="38" t="s">
        <v>45</v>
      </c>
      <c r="G189" s="39">
        <f t="shared" si="35"/>
        <v>0</v>
      </c>
      <c r="H189" s="40" t="s">
        <v>46</v>
      </c>
      <c r="I189" s="40">
        <f t="shared" si="26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26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3" customFormat="1" ht="18" customHeight="1" spans="1:41">
      <c r="A191" s="33">
        <v>94</v>
      </c>
      <c r="B191" s="34"/>
      <c r="C191" s="35"/>
      <c r="D191" s="47"/>
      <c r="E191" s="37">
        <v>0</v>
      </c>
      <c r="F191" s="48" t="s">
        <v>45</v>
      </c>
      <c r="G191" s="39">
        <f t="shared" ref="G191:G195" si="36">E191+I191-I192</f>
        <v>0</v>
      </c>
      <c r="H191" s="40" t="s">
        <v>46</v>
      </c>
      <c r="I191" s="40">
        <f t="shared" si="26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7"/>
    </row>
    <row r="192" s="4" customFormat="1" ht="15" customHeight="1" spans="1:41">
      <c r="A192" s="41"/>
      <c r="B192" s="34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5"/>
    </row>
    <row r="193" s="3" customFormat="1" ht="18.95" customHeight="1" spans="1:41">
      <c r="A193" s="33">
        <v>95</v>
      </c>
      <c r="B193" s="34"/>
      <c r="C193" s="35"/>
      <c r="D193" s="47"/>
      <c r="E193" s="37">
        <v>0</v>
      </c>
      <c r="F193" s="48" t="s">
        <v>45</v>
      </c>
      <c r="G193" s="39">
        <f t="shared" si="36"/>
        <v>0</v>
      </c>
      <c r="H193" s="40" t="s">
        <v>46</v>
      </c>
      <c r="I193" s="40">
        <f t="shared" si="26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7"/>
    </row>
    <row r="194" s="4" customFormat="1" ht="18.95" customHeight="1" spans="1:41">
      <c r="A194" s="41"/>
      <c r="B194" s="34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5"/>
    </row>
    <row r="195" s="3" customFormat="1" ht="18.95" customHeight="1" spans="1:41">
      <c r="A195" s="33">
        <v>96</v>
      </c>
      <c r="B195" s="34"/>
      <c r="C195" s="35"/>
      <c r="D195" s="47"/>
      <c r="E195" s="37">
        <v>0</v>
      </c>
      <c r="F195" s="48" t="s">
        <v>45</v>
      </c>
      <c r="G195" s="39">
        <f t="shared" si="36"/>
        <v>0</v>
      </c>
      <c r="H195" s="40" t="s">
        <v>46</v>
      </c>
      <c r="I195" s="40">
        <f t="shared" si="26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8.9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5" customFormat="1" ht="18.95" customHeight="1" spans="1:41">
      <c r="A197" s="33">
        <v>97</v>
      </c>
      <c r="B197" s="34"/>
      <c r="C197" s="35"/>
      <c r="D197" s="36"/>
      <c r="E197" s="37">
        <v>0</v>
      </c>
      <c r="F197" s="38" t="s">
        <v>45</v>
      </c>
      <c r="G197" s="39">
        <f t="shared" ref="G197:G201" si="37">E197+I197-I198</f>
        <v>0</v>
      </c>
      <c r="H197" s="40" t="s">
        <v>46</v>
      </c>
      <c r="I197" s="40">
        <f t="shared" ref="I197:I260" si="38">SUM(J197:AO197)</f>
        <v>0</v>
      </c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7"/>
    </row>
    <row r="198" s="6" customFormat="1" ht="18.95" customHeight="1" spans="1:41">
      <c r="A198" s="41"/>
      <c r="B198" s="34"/>
      <c r="C198" s="42"/>
      <c r="D198" s="36"/>
      <c r="E198" s="43"/>
      <c r="F198" s="44"/>
      <c r="G198" s="45"/>
      <c r="H198" s="46" t="s">
        <v>47</v>
      </c>
      <c r="I198" s="46">
        <f t="shared" si="38"/>
        <v>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5"/>
    </row>
    <row r="199" s="5" customFormat="1" ht="18.95" customHeight="1" spans="1:41">
      <c r="A199" s="33">
        <v>98</v>
      </c>
      <c r="B199" s="34"/>
      <c r="C199" s="35"/>
      <c r="D199" s="36"/>
      <c r="E199" s="37">
        <v>0</v>
      </c>
      <c r="F199" s="38" t="s">
        <v>45</v>
      </c>
      <c r="G199" s="39">
        <f t="shared" si="37"/>
        <v>0</v>
      </c>
      <c r="H199" s="40" t="s">
        <v>46</v>
      </c>
      <c r="I199" s="40">
        <f t="shared" si="38"/>
        <v>0</v>
      </c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7"/>
    </row>
    <row r="200" s="6" customFormat="1" ht="18.95" customHeight="1" spans="1:41">
      <c r="A200" s="41"/>
      <c r="B200" s="34"/>
      <c r="C200" s="42"/>
      <c r="D200" s="36"/>
      <c r="E200" s="43"/>
      <c r="F200" s="44"/>
      <c r="G200" s="45"/>
      <c r="H200" s="46" t="s">
        <v>47</v>
      </c>
      <c r="I200" s="46">
        <f t="shared" si="38"/>
        <v>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5"/>
    </row>
    <row r="201" s="3" customFormat="1" ht="18" customHeight="1" spans="1:41">
      <c r="A201" s="33">
        <v>99</v>
      </c>
      <c r="B201" s="34"/>
      <c r="C201" s="35"/>
      <c r="D201" s="47"/>
      <c r="E201" s="37">
        <v>0</v>
      </c>
      <c r="F201" s="48" t="s">
        <v>45</v>
      </c>
      <c r="G201" s="39">
        <f t="shared" si="37"/>
        <v>0</v>
      </c>
      <c r="H201" s="40" t="s">
        <v>46</v>
      </c>
      <c r="I201" s="40">
        <f t="shared" si="38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7"/>
    </row>
    <row r="202" s="4" customFormat="1" ht="15" customHeight="1" spans="1:41">
      <c r="A202" s="41"/>
      <c r="B202" s="34"/>
      <c r="C202" s="42"/>
      <c r="D202" s="47"/>
      <c r="E202" s="43"/>
      <c r="F202" s="49"/>
      <c r="G202" s="45"/>
      <c r="H202" s="46" t="s">
        <v>47</v>
      </c>
      <c r="I202" s="46">
        <f t="shared" si="38"/>
        <v>0</v>
      </c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5"/>
    </row>
    <row r="203" s="3" customFormat="1" ht="18.95" customHeight="1" spans="1:41">
      <c r="A203" s="33">
        <v>100</v>
      </c>
      <c r="B203" s="34"/>
      <c r="C203" s="35"/>
      <c r="D203" s="47"/>
      <c r="E203" s="37">
        <v>0</v>
      </c>
      <c r="F203" s="48" t="s">
        <v>45</v>
      </c>
      <c r="G203" s="39">
        <f t="shared" ref="G203:G207" si="39">E203+I203-I204</f>
        <v>0</v>
      </c>
      <c r="H203" s="40" t="s">
        <v>46</v>
      </c>
      <c r="I203" s="40">
        <f t="shared" si="38"/>
        <v>0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7"/>
    </row>
    <row r="204" s="4" customFormat="1" ht="18.95" customHeight="1" spans="1:41">
      <c r="A204" s="41"/>
      <c r="B204" s="34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5"/>
    </row>
    <row r="205" s="3" customFormat="1" ht="18.95" customHeight="1" spans="1:41">
      <c r="A205" s="33">
        <v>101</v>
      </c>
      <c r="B205" s="34"/>
      <c r="C205" s="35"/>
      <c r="D205" s="47"/>
      <c r="E205" s="37">
        <v>0</v>
      </c>
      <c r="F205" s="48" t="s">
        <v>45</v>
      </c>
      <c r="G205" s="39">
        <f t="shared" si="39"/>
        <v>0</v>
      </c>
      <c r="H205" s="40" t="s">
        <v>46</v>
      </c>
      <c r="I205" s="40">
        <f t="shared" si="38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8.9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102</v>
      </c>
      <c r="B207" s="34"/>
      <c r="C207" s="35"/>
      <c r="D207" s="47"/>
      <c r="E207" s="37">
        <v>0</v>
      </c>
      <c r="F207" s="48" t="s">
        <v>45</v>
      </c>
      <c r="G207" s="39">
        <f t="shared" si="39"/>
        <v>0</v>
      </c>
      <c r="H207" s="40" t="s">
        <v>46</v>
      </c>
      <c r="I207" s="40">
        <f t="shared" si="38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103</v>
      </c>
      <c r="B209" s="34"/>
      <c r="C209" s="35"/>
      <c r="D209" s="47"/>
      <c r="E209" s="37">
        <v>0</v>
      </c>
      <c r="F209" s="48" t="s">
        <v>45</v>
      </c>
      <c r="G209" s="39">
        <f t="shared" ref="G209:G213" si="40">E209+I209-I210</f>
        <v>0</v>
      </c>
      <c r="H209" s="40" t="s">
        <v>46</v>
      </c>
      <c r="I209" s="40">
        <f t="shared" si="38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104</v>
      </c>
      <c r="B211" s="34"/>
      <c r="C211" s="35"/>
      <c r="D211" s="47"/>
      <c r="E211" s="37">
        <v>0</v>
      </c>
      <c r="F211" s="48" t="s">
        <v>45</v>
      </c>
      <c r="G211" s="39">
        <f t="shared" si="40"/>
        <v>0</v>
      </c>
      <c r="H211" s="40" t="s">
        <v>46</v>
      </c>
      <c r="I211" s="40">
        <f t="shared" si="38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5" customFormat="1" ht="18.95" customHeight="1" spans="1:41">
      <c r="A213" s="33">
        <v>105</v>
      </c>
      <c r="B213" s="34"/>
      <c r="C213" s="35"/>
      <c r="D213" s="36"/>
      <c r="E213" s="37">
        <v>0</v>
      </c>
      <c r="F213" s="38" t="s">
        <v>45</v>
      </c>
      <c r="G213" s="39">
        <f t="shared" si="40"/>
        <v>0</v>
      </c>
      <c r="H213" s="40" t="s">
        <v>46</v>
      </c>
      <c r="I213" s="40">
        <f t="shared" si="38"/>
        <v>0</v>
      </c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7"/>
    </row>
    <row r="214" s="6" customFormat="1" ht="18.95" customHeight="1" spans="1:41">
      <c r="A214" s="41"/>
      <c r="B214" s="34"/>
      <c r="C214" s="42"/>
      <c r="D214" s="36"/>
      <c r="E214" s="43"/>
      <c r="F214" s="44"/>
      <c r="G214" s="45"/>
      <c r="H214" s="46" t="s">
        <v>47</v>
      </c>
      <c r="I214" s="46">
        <f t="shared" si="38"/>
        <v>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5"/>
    </row>
    <row r="215" s="5" customFormat="1" ht="18.95" customHeight="1" spans="1:41">
      <c r="A215" s="33">
        <v>106</v>
      </c>
      <c r="B215" s="34"/>
      <c r="C215" s="35"/>
      <c r="D215" s="36"/>
      <c r="E215" s="37">
        <v>0</v>
      </c>
      <c r="F215" s="38" t="s">
        <v>45</v>
      </c>
      <c r="G215" s="39">
        <f t="shared" ref="G215:G219" si="41">E215+I215-I216</f>
        <v>0</v>
      </c>
      <c r="H215" s="40" t="s">
        <v>46</v>
      </c>
      <c r="I215" s="40">
        <f t="shared" si="38"/>
        <v>0</v>
      </c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7"/>
    </row>
    <row r="216" s="6" customFormat="1" ht="18.95" customHeight="1" spans="1:41">
      <c r="A216" s="41"/>
      <c r="B216" s="34"/>
      <c r="C216" s="42"/>
      <c r="D216" s="36"/>
      <c r="E216" s="43"/>
      <c r="F216" s="44"/>
      <c r="G216" s="45"/>
      <c r="H216" s="46" t="s">
        <v>47</v>
      </c>
      <c r="I216" s="46">
        <f t="shared" si="38"/>
        <v>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5"/>
    </row>
    <row r="217" s="5" customFormat="1" ht="18.95" customHeight="1" spans="1:41">
      <c r="A217" s="33">
        <v>107</v>
      </c>
      <c r="B217" s="34"/>
      <c r="C217" s="35"/>
      <c r="D217" s="36"/>
      <c r="E217" s="37">
        <v>0</v>
      </c>
      <c r="F217" s="38" t="s">
        <v>45</v>
      </c>
      <c r="G217" s="39">
        <f t="shared" si="41"/>
        <v>0</v>
      </c>
      <c r="H217" s="40" t="s">
        <v>46</v>
      </c>
      <c r="I217" s="40">
        <f t="shared" si="38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8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108</v>
      </c>
      <c r="B219" s="34"/>
      <c r="C219" s="35"/>
      <c r="D219" s="36"/>
      <c r="E219" s="37">
        <v>0</v>
      </c>
      <c r="F219" s="38" t="s">
        <v>45</v>
      </c>
      <c r="G219" s="39">
        <f t="shared" si="41"/>
        <v>0</v>
      </c>
      <c r="H219" s="40" t="s">
        <v>46</v>
      </c>
      <c r="I219" s="40">
        <f t="shared" si="38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8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109</v>
      </c>
      <c r="B221" s="34"/>
      <c r="C221" s="35"/>
      <c r="D221" s="36"/>
      <c r="E221" s="37">
        <v>0</v>
      </c>
      <c r="F221" s="38" t="s">
        <v>45</v>
      </c>
      <c r="G221" s="39">
        <f t="shared" ref="G221:G225" si="42">E221+I221-I222</f>
        <v>0</v>
      </c>
      <c r="H221" s="40" t="s">
        <v>46</v>
      </c>
      <c r="I221" s="40">
        <f t="shared" si="38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8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3" customFormat="1" ht="18.95" customHeight="1" spans="1:41">
      <c r="A223" s="33">
        <v>110</v>
      </c>
      <c r="B223" s="34"/>
      <c r="C223" s="35"/>
      <c r="D223" s="47"/>
      <c r="E223" s="37">
        <v>0</v>
      </c>
      <c r="F223" s="48" t="s">
        <v>45</v>
      </c>
      <c r="G223" s="39">
        <f t="shared" si="42"/>
        <v>0</v>
      </c>
      <c r="H223" s="40" t="s">
        <v>46</v>
      </c>
      <c r="I223" s="40">
        <f t="shared" si="38"/>
        <v>0</v>
      </c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7"/>
    </row>
    <row r="224" s="4" customFormat="1" ht="18.95" customHeight="1" spans="1:41">
      <c r="A224" s="41"/>
      <c r="B224" s="34"/>
      <c r="C224" s="42"/>
      <c r="D224" s="47"/>
      <c r="E224" s="43"/>
      <c r="F224" s="49"/>
      <c r="G224" s="45"/>
      <c r="H224" s="46" t="s">
        <v>47</v>
      </c>
      <c r="I224" s="46">
        <f t="shared" si="38"/>
        <v>0</v>
      </c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5"/>
    </row>
    <row r="225" s="3" customFormat="1" ht="18.95" customHeight="1" spans="1:41">
      <c r="A225" s="33">
        <v>111</v>
      </c>
      <c r="B225" s="34"/>
      <c r="C225" s="35"/>
      <c r="D225" s="47"/>
      <c r="E225" s="37">
        <v>0</v>
      </c>
      <c r="F225" s="48" t="s">
        <v>45</v>
      </c>
      <c r="G225" s="39">
        <f t="shared" si="42"/>
        <v>0</v>
      </c>
      <c r="H225" s="40" t="s">
        <v>46</v>
      </c>
      <c r="I225" s="40">
        <f t="shared" si="38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7"/>
    </row>
    <row r="226" s="4" customFormat="1" ht="18.95" customHeight="1" spans="1:41">
      <c r="A226" s="41"/>
      <c r="B226" s="34"/>
      <c r="C226" s="42"/>
      <c r="D226" s="47"/>
      <c r="E226" s="43"/>
      <c r="F226" s="49"/>
      <c r="G226" s="45"/>
      <c r="H226" s="46" t="s">
        <v>47</v>
      </c>
      <c r="I226" s="46">
        <f t="shared" si="38"/>
        <v>0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5"/>
    </row>
    <row r="227" s="3" customFormat="1" ht="18.95" customHeight="1" spans="1:41">
      <c r="A227" s="33">
        <v>112</v>
      </c>
      <c r="B227" s="34"/>
      <c r="C227" s="35"/>
      <c r="D227" s="47"/>
      <c r="E227" s="37">
        <v>0</v>
      </c>
      <c r="F227" s="48" t="s">
        <v>45</v>
      </c>
      <c r="G227" s="39">
        <f t="shared" ref="G227:G231" si="43">E227+I227-I228</f>
        <v>0</v>
      </c>
      <c r="H227" s="40" t="s">
        <v>46</v>
      </c>
      <c r="I227" s="40">
        <f t="shared" si="38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8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5" customFormat="1" ht="18.95" customHeight="1" spans="1:41">
      <c r="A229" s="33">
        <v>113</v>
      </c>
      <c r="B229" s="34"/>
      <c r="C229" s="35"/>
      <c r="D229" s="36"/>
      <c r="E229" s="37">
        <v>0</v>
      </c>
      <c r="F229" s="38" t="s">
        <v>45</v>
      </c>
      <c r="G229" s="39">
        <f t="shared" si="43"/>
        <v>0</v>
      </c>
      <c r="H229" s="40" t="s">
        <v>46</v>
      </c>
      <c r="I229" s="40">
        <f t="shared" si="38"/>
        <v>0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7"/>
    </row>
    <row r="230" s="6" customFormat="1" ht="18.95" customHeight="1" spans="1:41">
      <c r="A230" s="41"/>
      <c r="B230" s="34"/>
      <c r="C230" s="42"/>
      <c r="D230" s="36"/>
      <c r="E230" s="43"/>
      <c r="F230" s="44"/>
      <c r="G230" s="45"/>
      <c r="H230" s="46" t="s">
        <v>47</v>
      </c>
      <c r="I230" s="46">
        <f t="shared" si="38"/>
        <v>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5"/>
    </row>
    <row r="231" s="5" customFormat="1" ht="18.95" customHeight="1" spans="1:41">
      <c r="A231" s="33">
        <v>114</v>
      </c>
      <c r="B231" s="34"/>
      <c r="C231" s="35"/>
      <c r="D231" s="36"/>
      <c r="E231" s="37">
        <v>0</v>
      </c>
      <c r="F231" s="38" t="s">
        <v>45</v>
      </c>
      <c r="G231" s="39">
        <f t="shared" si="43"/>
        <v>0</v>
      </c>
      <c r="H231" s="40" t="s">
        <v>46</v>
      </c>
      <c r="I231" s="40">
        <f t="shared" si="38"/>
        <v>0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7"/>
    </row>
    <row r="232" s="6" customFormat="1" ht="18.95" customHeight="1" spans="1:41">
      <c r="A232" s="41"/>
      <c r="B232" s="34"/>
      <c r="C232" s="42"/>
      <c r="D232" s="36"/>
      <c r="E232" s="43"/>
      <c r="F232" s="44"/>
      <c r="G232" s="45"/>
      <c r="H232" s="46" t="s">
        <v>47</v>
      </c>
      <c r="I232" s="46">
        <f t="shared" si="38"/>
        <v>0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5"/>
    </row>
    <row r="233" s="5" customFormat="1" ht="18.95" customHeight="1" spans="1:41">
      <c r="A233" s="33">
        <v>115</v>
      </c>
      <c r="B233" s="34"/>
      <c r="C233" s="35"/>
      <c r="D233" s="36"/>
      <c r="E233" s="37">
        <v>0</v>
      </c>
      <c r="F233" s="38" t="s">
        <v>45</v>
      </c>
      <c r="G233" s="39">
        <f t="shared" ref="G233:G237" si="44">E233+I233-I234</f>
        <v>0</v>
      </c>
      <c r="H233" s="40" t="s">
        <v>46</v>
      </c>
      <c r="I233" s="40">
        <f t="shared" si="38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8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116</v>
      </c>
      <c r="B235" s="34"/>
      <c r="C235" s="35"/>
      <c r="D235" s="36"/>
      <c r="E235" s="37">
        <v>0</v>
      </c>
      <c r="F235" s="38" t="s">
        <v>45</v>
      </c>
      <c r="G235" s="39">
        <f t="shared" si="44"/>
        <v>0</v>
      </c>
      <c r="H235" s="40" t="s">
        <v>46</v>
      </c>
      <c r="I235" s="40">
        <f t="shared" si="38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8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117</v>
      </c>
      <c r="B237" s="34"/>
      <c r="C237" s="35"/>
      <c r="D237" s="36"/>
      <c r="E237" s="37">
        <v>0</v>
      </c>
      <c r="F237" s="38" t="s">
        <v>45</v>
      </c>
      <c r="G237" s="39">
        <f t="shared" si="44"/>
        <v>0</v>
      </c>
      <c r="H237" s="40" t="s">
        <v>46</v>
      </c>
      <c r="I237" s="40">
        <f t="shared" si="38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8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3" customFormat="1" ht="18.95" customHeight="1" spans="1:41">
      <c r="A239" s="33">
        <v>118</v>
      </c>
      <c r="B239" s="34"/>
      <c r="C239" s="35"/>
      <c r="D239" s="47"/>
      <c r="E239" s="37">
        <v>0</v>
      </c>
      <c r="F239" s="48" t="s">
        <v>45</v>
      </c>
      <c r="G239" s="39">
        <f t="shared" ref="G239:G243" si="45">E239+I239-I240</f>
        <v>0</v>
      </c>
      <c r="H239" s="40" t="s">
        <v>46</v>
      </c>
      <c r="I239" s="40">
        <f t="shared" si="38"/>
        <v>0</v>
      </c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7"/>
    </row>
    <row r="240" s="4" customFormat="1" ht="18.95" customHeight="1" spans="1:41">
      <c r="A240" s="41"/>
      <c r="B240" s="34"/>
      <c r="C240" s="42"/>
      <c r="D240" s="47"/>
      <c r="E240" s="43"/>
      <c r="F240" s="49"/>
      <c r="G240" s="45"/>
      <c r="H240" s="46" t="s">
        <v>47</v>
      </c>
      <c r="I240" s="46">
        <f t="shared" si="38"/>
        <v>0</v>
      </c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5"/>
    </row>
    <row r="241" s="3" customFormat="1" ht="18.95" customHeight="1" spans="1:41">
      <c r="A241" s="33">
        <v>119</v>
      </c>
      <c r="B241" s="34"/>
      <c r="C241" s="35"/>
      <c r="D241" s="47"/>
      <c r="E241" s="37"/>
      <c r="F241" s="48" t="s">
        <v>45</v>
      </c>
      <c r="G241" s="39">
        <f t="shared" si="45"/>
        <v>0</v>
      </c>
      <c r="H241" s="40" t="s">
        <v>46</v>
      </c>
      <c r="I241" s="40">
        <f t="shared" si="38"/>
        <v>0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7"/>
    </row>
    <row r="242" s="4" customFormat="1" ht="18.95" customHeight="1" spans="1:41">
      <c r="A242" s="41"/>
      <c r="B242" s="34"/>
      <c r="C242" s="42"/>
      <c r="D242" s="47"/>
      <c r="E242" s="43"/>
      <c r="F242" s="49"/>
      <c r="G242" s="45"/>
      <c r="H242" s="46" t="s">
        <v>47</v>
      </c>
      <c r="I242" s="46">
        <f t="shared" si="38"/>
        <v>0</v>
      </c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5"/>
    </row>
    <row r="243" s="3" customFormat="1" ht="18.95" customHeight="1" spans="1:41">
      <c r="A243" s="33">
        <v>120</v>
      </c>
      <c r="B243" s="34"/>
      <c r="C243" s="35"/>
      <c r="D243" s="47"/>
      <c r="E243" s="37">
        <v>0</v>
      </c>
      <c r="F243" s="48" t="s">
        <v>45</v>
      </c>
      <c r="G243" s="39">
        <f t="shared" si="45"/>
        <v>0</v>
      </c>
      <c r="H243" s="40" t="s">
        <v>46</v>
      </c>
      <c r="I243" s="40">
        <f t="shared" si="38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si="38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5" customFormat="1" ht="18.95" customHeight="1" spans="1:41">
      <c r="A245" s="33">
        <v>121</v>
      </c>
      <c r="B245" s="34"/>
      <c r="C245" s="35"/>
      <c r="D245" s="36"/>
      <c r="E245" s="37">
        <v>0</v>
      </c>
      <c r="F245" s="38" t="s">
        <v>45</v>
      </c>
      <c r="G245" s="39">
        <f t="shared" ref="G245:G249" si="46">E245+I245-I246</f>
        <v>0</v>
      </c>
      <c r="H245" s="40" t="s">
        <v>46</v>
      </c>
      <c r="I245" s="40">
        <f t="shared" si="38"/>
        <v>0</v>
      </c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7"/>
    </row>
    <row r="246" s="6" customFormat="1" ht="18.95" customHeight="1" spans="1:41">
      <c r="A246" s="41"/>
      <c r="B246" s="34"/>
      <c r="C246" s="42"/>
      <c r="D246" s="36"/>
      <c r="E246" s="43"/>
      <c r="F246" s="44"/>
      <c r="G246" s="45"/>
      <c r="H246" s="46" t="s">
        <v>47</v>
      </c>
      <c r="I246" s="46">
        <f t="shared" si="38"/>
        <v>0</v>
      </c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5"/>
    </row>
    <row r="247" s="5" customFormat="1" ht="18.95" customHeight="1" spans="1:41">
      <c r="A247" s="33">
        <v>122</v>
      </c>
      <c r="B247" s="34"/>
      <c r="C247" s="35"/>
      <c r="D247" s="36"/>
      <c r="E247" s="37">
        <v>0</v>
      </c>
      <c r="F247" s="38" t="s">
        <v>45</v>
      </c>
      <c r="G247" s="39">
        <f t="shared" si="46"/>
        <v>0</v>
      </c>
      <c r="H247" s="40" t="s">
        <v>46</v>
      </c>
      <c r="I247" s="40">
        <f t="shared" si="38"/>
        <v>0</v>
      </c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7"/>
    </row>
    <row r="248" s="6" customFormat="1" ht="18.95" customHeight="1" spans="1:41">
      <c r="A248" s="41"/>
      <c r="B248" s="34"/>
      <c r="C248" s="42"/>
      <c r="D248" s="36"/>
      <c r="E248" s="43"/>
      <c r="F248" s="44"/>
      <c r="G248" s="45"/>
      <c r="H248" s="46" t="s">
        <v>47</v>
      </c>
      <c r="I248" s="46">
        <f t="shared" si="38"/>
        <v>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5"/>
    </row>
    <row r="249" s="5" customFormat="1" ht="18.95" customHeight="1" spans="1:41">
      <c r="A249" s="33">
        <v>123</v>
      </c>
      <c r="B249" s="34"/>
      <c r="C249" s="35"/>
      <c r="D249" s="36"/>
      <c r="E249" s="37">
        <v>0</v>
      </c>
      <c r="F249" s="38" t="s">
        <v>45</v>
      </c>
      <c r="G249" s="39">
        <f t="shared" si="46"/>
        <v>0</v>
      </c>
      <c r="H249" s="40" t="s">
        <v>46</v>
      </c>
      <c r="I249" s="40">
        <f t="shared" si="38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38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124</v>
      </c>
      <c r="B251" s="34"/>
      <c r="C251" s="35"/>
      <c r="D251" s="36"/>
      <c r="E251" s="37">
        <v>0</v>
      </c>
      <c r="F251" s="38" t="s">
        <v>45</v>
      </c>
      <c r="G251" s="39">
        <f t="shared" ref="G251:G255" si="47">E251+I251-I252</f>
        <v>0</v>
      </c>
      <c r="H251" s="40" t="s">
        <v>46</v>
      </c>
      <c r="I251" s="40">
        <f t="shared" si="38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38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125</v>
      </c>
      <c r="B253" s="34"/>
      <c r="C253" s="35"/>
      <c r="D253" s="36"/>
      <c r="E253" s="37">
        <v>0</v>
      </c>
      <c r="F253" s="38" t="s">
        <v>45</v>
      </c>
      <c r="G253" s="39">
        <f t="shared" si="47"/>
        <v>0</v>
      </c>
      <c r="H253" s="40" t="s">
        <v>46</v>
      </c>
      <c r="I253" s="40">
        <f t="shared" si="38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38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126</v>
      </c>
      <c r="B255" s="34"/>
      <c r="C255" s="35"/>
      <c r="D255" s="36"/>
      <c r="E255" s="37">
        <v>0</v>
      </c>
      <c r="F255" s="38" t="s">
        <v>45</v>
      </c>
      <c r="G255" s="39">
        <f t="shared" si="47"/>
        <v>0</v>
      </c>
      <c r="H255" s="40" t="s">
        <v>46</v>
      </c>
      <c r="I255" s="40">
        <f t="shared" si="38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38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127</v>
      </c>
      <c r="B257" s="34"/>
      <c r="C257" s="35"/>
      <c r="D257" s="36"/>
      <c r="E257" s="37">
        <v>0</v>
      </c>
      <c r="F257" s="38" t="s">
        <v>45</v>
      </c>
      <c r="G257" s="39">
        <f t="shared" ref="G257:G261" si="48">E257+I257-I258</f>
        <v>0</v>
      </c>
      <c r="H257" s="40" t="s">
        <v>46</v>
      </c>
      <c r="I257" s="40">
        <f t="shared" si="38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38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128</v>
      </c>
      <c r="B259" s="34"/>
      <c r="C259" s="35"/>
      <c r="D259" s="36"/>
      <c r="E259" s="37">
        <v>0</v>
      </c>
      <c r="F259" s="38" t="s">
        <v>45</v>
      </c>
      <c r="G259" s="39">
        <f t="shared" si="48"/>
        <v>0</v>
      </c>
      <c r="H259" s="40" t="s">
        <v>46</v>
      </c>
      <c r="I259" s="40">
        <f t="shared" si="38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38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3" customFormat="1" ht="18.95" customHeight="1" spans="1:41">
      <c r="A261" s="33">
        <v>129</v>
      </c>
      <c r="B261" s="34"/>
      <c r="C261" s="35"/>
      <c r="D261" s="47"/>
      <c r="E261" s="37">
        <v>0</v>
      </c>
      <c r="F261" s="48" t="s">
        <v>45</v>
      </c>
      <c r="G261" s="39">
        <f t="shared" si="48"/>
        <v>0</v>
      </c>
      <c r="H261" s="40" t="s">
        <v>46</v>
      </c>
      <c r="I261" s="40">
        <f t="shared" ref="I261:I324" si="49">SUM(J261:AO261)</f>
        <v>0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7"/>
    </row>
    <row r="262" s="4" customFormat="1" ht="18.95" customHeight="1" spans="1:41">
      <c r="A262" s="41"/>
      <c r="B262" s="34"/>
      <c r="C262" s="42"/>
      <c r="D262" s="47"/>
      <c r="E262" s="43"/>
      <c r="F262" s="49"/>
      <c r="G262" s="45"/>
      <c r="H262" s="46" t="s">
        <v>47</v>
      </c>
      <c r="I262" s="46">
        <f t="shared" si="49"/>
        <v>0</v>
      </c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5"/>
    </row>
    <row r="263" s="3" customFormat="1" ht="18.95" customHeight="1" spans="1:41">
      <c r="A263" s="33">
        <v>130</v>
      </c>
      <c r="B263" s="34"/>
      <c r="C263" s="35"/>
      <c r="D263" s="47"/>
      <c r="E263" s="37">
        <v>0</v>
      </c>
      <c r="F263" s="48" t="s">
        <v>45</v>
      </c>
      <c r="G263" s="39">
        <f t="shared" ref="G263:G267" si="50">E263+I263-I264</f>
        <v>0</v>
      </c>
      <c r="H263" s="40" t="s">
        <v>46</v>
      </c>
      <c r="I263" s="40">
        <f t="shared" si="49"/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7"/>
    </row>
    <row r="264" s="4" customFormat="1" ht="18.95" customHeight="1" spans="1:41">
      <c r="A264" s="41"/>
      <c r="B264" s="34"/>
      <c r="C264" s="42"/>
      <c r="D264" s="47"/>
      <c r="E264" s="43"/>
      <c r="F264" s="49"/>
      <c r="G264" s="45"/>
      <c r="H264" s="46" t="s">
        <v>47</v>
      </c>
      <c r="I264" s="46">
        <f t="shared" si="49"/>
        <v>0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5"/>
    </row>
    <row r="265" s="3" customFormat="1" ht="18.95" customHeight="1" spans="1:41">
      <c r="A265" s="33">
        <v>131</v>
      </c>
      <c r="B265" s="34"/>
      <c r="C265" s="35"/>
      <c r="D265" s="47"/>
      <c r="E265" s="37">
        <v>0</v>
      </c>
      <c r="F265" s="48" t="s">
        <v>45</v>
      </c>
      <c r="G265" s="39">
        <f t="shared" si="50"/>
        <v>0</v>
      </c>
      <c r="H265" s="40" t="s">
        <v>46</v>
      </c>
      <c r="I265" s="40">
        <f t="shared" si="49"/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49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5" customFormat="1" ht="18.95" customHeight="1" spans="1:41">
      <c r="A267" s="33">
        <v>132</v>
      </c>
      <c r="B267" s="34"/>
      <c r="C267" s="35"/>
      <c r="D267" s="36"/>
      <c r="E267" s="37">
        <v>0</v>
      </c>
      <c r="F267" s="38" t="s">
        <v>45</v>
      </c>
      <c r="G267" s="39">
        <f t="shared" si="50"/>
        <v>0</v>
      </c>
      <c r="H267" s="40" t="s">
        <v>46</v>
      </c>
      <c r="I267" s="40">
        <f t="shared" si="49"/>
        <v>0</v>
      </c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7"/>
    </row>
    <row r="268" s="6" customFormat="1" ht="18.95" customHeight="1" spans="1:41">
      <c r="A268" s="41"/>
      <c r="B268" s="34"/>
      <c r="C268" s="42"/>
      <c r="D268" s="36"/>
      <c r="E268" s="43"/>
      <c r="F268" s="44"/>
      <c r="G268" s="45"/>
      <c r="H268" s="46" t="s">
        <v>47</v>
      </c>
      <c r="I268" s="46">
        <f t="shared" si="49"/>
        <v>0</v>
      </c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5"/>
    </row>
    <row r="269" s="5" customFormat="1" ht="18.95" customHeight="1" spans="1:41">
      <c r="A269" s="33">
        <v>133</v>
      </c>
      <c r="B269" s="34"/>
      <c r="C269" s="35"/>
      <c r="D269" s="36"/>
      <c r="E269" s="37">
        <v>0</v>
      </c>
      <c r="F269" s="38" t="s">
        <v>45</v>
      </c>
      <c r="G269" s="39">
        <f t="shared" ref="G269:G273" si="51">E269+I269-I270</f>
        <v>0</v>
      </c>
      <c r="H269" s="40" t="s">
        <v>46</v>
      </c>
      <c r="I269" s="40">
        <f t="shared" si="49"/>
        <v>0</v>
      </c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7"/>
    </row>
    <row r="270" s="6" customFormat="1" ht="18.95" customHeight="1" spans="1:41">
      <c r="A270" s="41"/>
      <c r="B270" s="34"/>
      <c r="C270" s="42"/>
      <c r="D270" s="36"/>
      <c r="E270" s="43"/>
      <c r="F270" s="44"/>
      <c r="G270" s="45"/>
      <c r="H270" s="46" t="s">
        <v>47</v>
      </c>
      <c r="I270" s="46">
        <f t="shared" si="49"/>
        <v>0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5"/>
    </row>
    <row r="271" s="5" customFormat="1" ht="18.95" customHeight="1" spans="1:41">
      <c r="A271" s="33">
        <v>134</v>
      </c>
      <c r="B271" s="34"/>
      <c r="C271" s="35"/>
      <c r="D271" s="36"/>
      <c r="E271" s="37">
        <v>0</v>
      </c>
      <c r="F271" s="38" t="s">
        <v>45</v>
      </c>
      <c r="G271" s="39">
        <f t="shared" si="51"/>
        <v>0</v>
      </c>
      <c r="H271" s="40" t="s">
        <v>46</v>
      </c>
      <c r="I271" s="40">
        <f t="shared" si="49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49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135</v>
      </c>
      <c r="B273" s="34"/>
      <c r="C273" s="35"/>
      <c r="D273" s="36"/>
      <c r="E273" s="37">
        <v>0</v>
      </c>
      <c r="F273" s="38" t="s">
        <v>45</v>
      </c>
      <c r="G273" s="39">
        <f t="shared" si="51"/>
        <v>0</v>
      </c>
      <c r="H273" s="40" t="s">
        <v>46</v>
      </c>
      <c r="I273" s="40">
        <f t="shared" si="49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49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136</v>
      </c>
      <c r="B275" s="34"/>
      <c r="C275" s="35"/>
      <c r="D275" s="36"/>
      <c r="E275" s="37">
        <v>0</v>
      </c>
      <c r="F275" s="38" t="s">
        <v>45</v>
      </c>
      <c r="G275" s="39">
        <f t="shared" ref="G275:G279" si="52">E275+I275-I276</f>
        <v>0</v>
      </c>
      <c r="H275" s="40" t="s">
        <v>46</v>
      </c>
      <c r="I275" s="40">
        <f t="shared" si="49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49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137</v>
      </c>
      <c r="B277" s="34"/>
      <c r="C277" s="35"/>
      <c r="D277" s="36"/>
      <c r="E277" s="37">
        <v>0</v>
      </c>
      <c r="F277" s="38" t="s">
        <v>45</v>
      </c>
      <c r="G277" s="39">
        <f t="shared" si="52"/>
        <v>0</v>
      </c>
      <c r="H277" s="40" t="s">
        <v>46</v>
      </c>
      <c r="I277" s="40">
        <f t="shared" si="49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49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3" customFormat="1" ht="18.95" customHeight="1" spans="1:41">
      <c r="A279" s="33">
        <v>138</v>
      </c>
      <c r="B279" s="34"/>
      <c r="C279" s="35"/>
      <c r="D279" s="47"/>
      <c r="E279" s="37">
        <v>0</v>
      </c>
      <c r="F279" s="48" t="s">
        <v>45</v>
      </c>
      <c r="G279" s="39">
        <f t="shared" si="52"/>
        <v>0</v>
      </c>
      <c r="H279" s="40" t="s">
        <v>46</v>
      </c>
      <c r="I279" s="40">
        <f t="shared" si="49"/>
        <v>0</v>
      </c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7"/>
    </row>
    <row r="280" s="4" customFormat="1" ht="18.95" customHeight="1" spans="1:41">
      <c r="A280" s="41"/>
      <c r="B280" s="34"/>
      <c r="C280" s="42"/>
      <c r="D280" s="47"/>
      <c r="E280" s="43"/>
      <c r="F280" s="49"/>
      <c r="G280" s="45"/>
      <c r="H280" s="46" t="s">
        <v>47</v>
      </c>
      <c r="I280" s="46">
        <f t="shared" si="49"/>
        <v>0</v>
      </c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5"/>
    </row>
    <row r="281" s="3" customFormat="1" ht="18.95" customHeight="1" spans="1:41">
      <c r="A281" s="33">
        <v>139</v>
      </c>
      <c r="B281" s="34"/>
      <c r="C281" s="35"/>
      <c r="D281" s="47"/>
      <c r="E281" s="37">
        <v>0</v>
      </c>
      <c r="F281" s="48" t="s">
        <v>45</v>
      </c>
      <c r="G281" s="39">
        <f t="shared" ref="G281:G285" si="53">E281+I281-I282</f>
        <v>0</v>
      </c>
      <c r="H281" s="40" t="s">
        <v>46</v>
      </c>
      <c r="I281" s="40">
        <f t="shared" si="49"/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7"/>
    </row>
    <row r="282" s="4" customFormat="1" ht="18.95" customHeight="1" spans="1:41">
      <c r="A282" s="41"/>
      <c r="B282" s="34"/>
      <c r="C282" s="42"/>
      <c r="D282" s="47"/>
      <c r="E282" s="43"/>
      <c r="F282" s="49"/>
      <c r="G282" s="45"/>
      <c r="H282" s="46" t="s">
        <v>47</v>
      </c>
      <c r="I282" s="46">
        <f t="shared" si="49"/>
        <v>0</v>
      </c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5"/>
    </row>
    <row r="283" s="3" customFormat="1" ht="18.95" customHeight="1" spans="1:41">
      <c r="A283" s="33">
        <v>140</v>
      </c>
      <c r="B283" s="34"/>
      <c r="C283" s="35"/>
      <c r="D283" s="47"/>
      <c r="E283" s="37">
        <v>0</v>
      </c>
      <c r="F283" s="48" t="s">
        <v>45</v>
      </c>
      <c r="G283" s="39">
        <f t="shared" si="53"/>
        <v>0</v>
      </c>
      <c r="H283" s="40" t="s">
        <v>46</v>
      </c>
      <c r="I283" s="40">
        <f t="shared" si="49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49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5" customFormat="1" ht="18.95" customHeight="1" spans="1:41">
      <c r="A285" s="33">
        <v>141</v>
      </c>
      <c r="B285" s="34"/>
      <c r="C285" s="35"/>
      <c r="D285" s="36"/>
      <c r="E285" s="37">
        <v>0</v>
      </c>
      <c r="F285" s="38" t="s">
        <v>45</v>
      </c>
      <c r="G285" s="39">
        <f t="shared" si="53"/>
        <v>0</v>
      </c>
      <c r="H285" s="40" t="s">
        <v>46</v>
      </c>
      <c r="I285" s="40">
        <f t="shared" si="49"/>
        <v>0</v>
      </c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7"/>
    </row>
    <row r="286" s="6" customFormat="1" ht="18.95" customHeight="1" spans="1:41">
      <c r="A286" s="41"/>
      <c r="B286" s="34"/>
      <c r="C286" s="42"/>
      <c r="D286" s="36"/>
      <c r="E286" s="43"/>
      <c r="F286" s="44"/>
      <c r="G286" s="45"/>
      <c r="H286" s="46" t="s">
        <v>47</v>
      </c>
      <c r="I286" s="46">
        <f t="shared" si="49"/>
        <v>0</v>
      </c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5"/>
    </row>
    <row r="287" s="5" customFormat="1" ht="18.95" customHeight="1" spans="1:41">
      <c r="A287" s="33">
        <v>142</v>
      </c>
      <c r="B287" s="34"/>
      <c r="C287" s="35"/>
      <c r="D287" s="36"/>
      <c r="E287" s="37">
        <v>0</v>
      </c>
      <c r="F287" s="38" t="s">
        <v>45</v>
      </c>
      <c r="G287" s="39">
        <f t="shared" ref="G287:G291" si="54">E287+I287-I288</f>
        <v>0</v>
      </c>
      <c r="H287" s="40" t="s">
        <v>46</v>
      </c>
      <c r="I287" s="40">
        <f t="shared" si="49"/>
        <v>0</v>
      </c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7"/>
    </row>
    <row r="288" s="6" customFormat="1" ht="18.95" customHeight="1" spans="1:41">
      <c r="A288" s="41"/>
      <c r="B288" s="34"/>
      <c r="C288" s="42"/>
      <c r="D288" s="36"/>
      <c r="E288" s="43"/>
      <c r="F288" s="44"/>
      <c r="G288" s="45"/>
      <c r="H288" s="46" t="s">
        <v>47</v>
      </c>
      <c r="I288" s="46">
        <f t="shared" si="49"/>
        <v>0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5"/>
    </row>
    <row r="289" s="5" customFormat="1" ht="18.95" customHeight="1" spans="1:41">
      <c r="A289" s="33">
        <v>143</v>
      </c>
      <c r="B289" s="34"/>
      <c r="C289" s="35"/>
      <c r="D289" s="36"/>
      <c r="E289" s="37">
        <v>0</v>
      </c>
      <c r="F289" s="38" t="s">
        <v>45</v>
      </c>
      <c r="G289" s="39">
        <f t="shared" si="54"/>
        <v>0</v>
      </c>
      <c r="H289" s="40" t="s">
        <v>46</v>
      </c>
      <c r="I289" s="40">
        <f t="shared" si="49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49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144</v>
      </c>
      <c r="B291" s="34"/>
      <c r="C291" s="35"/>
      <c r="D291" s="36"/>
      <c r="E291" s="37">
        <v>0</v>
      </c>
      <c r="F291" s="38" t="s">
        <v>45</v>
      </c>
      <c r="G291" s="39">
        <f t="shared" si="54"/>
        <v>0</v>
      </c>
      <c r="H291" s="40" t="s">
        <v>46</v>
      </c>
      <c r="I291" s="40">
        <f t="shared" si="49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49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145</v>
      </c>
      <c r="B293" s="34"/>
      <c r="C293" s="35"/>
      <c r="D293" s="36"/>
      <c r="E293" s="37">
        <v>0</v>
      </c>
      <c r="F293" s="38" t="s">
        <v>45</v>
      </c>
      <c r="G293" s="39">
        <f t="shared" ref="G293:G297" si="55">E293+I293-I294</f>
        <v>0</v>
      </c>
      <c r="H293" s="40" t="s">
        <v>46</v>
      </c>
      <c r="I293" s="40">
        <f t="shared" si="49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49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146</v>
      </c>
      <c r="B295" s="34"/>
      <c r="C295" s="35"/>
      <c r="D295" s="36"/>
      <c r="E295" s="37">
        <v>0</v>
      </c>
      <c r="F295" s="38" t="s">
        <v>45</v>
      </c>
      <c r="G295" s="39">
        <f t="shared" si="55"/>
        <v>0</v>
      </c>
      <c r="H295" s="40" t="s">
        <v>46</v>
      </c>
      <c r="I295" s="40">
        <f t="shared" si="49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49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147</v>
      </c>
      <c r="B297" s="34"/>
      <c r="C297" s="35"/>
      <c r="D297" s="36"/>
      <c r="E297" s="37">
        <v>0</v>
      </c>
      <c r="F297" s="38" t="s">
        <v>45</v>
      </c>
      <c r="G297" s="39">
        <f t="shared" si="55"/>
        <v>0</v>
      </c>
      <c r="H297" s="40" t="s">
        <v>46</v>
      </c>
      <c r="I297" s="40">
        <f t="shared" si="49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49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148</v>
      </c>
      <c r="B299" s="34"/>
      <c r="C299" s="35"/>
      <c r="D299" s="36"/>
      <c r="E299" s="37">
        <v>0</v>
      </c>
      <c r="F299" s="38" t="s">
        <v>45</v>
      </c>
      <c r="G299" s="39">
        <f t="shared" ref="G299:G303" si="56">E299+I299-I300</f>
        <v>0</v>
      </c>
      <c r="H299" s="40" t="s">
        <v>46</v>
      </c>
      <c r="I299" s="40">
        <f t="shared" si="49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49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149</v>
      </c>
      <c r="B301" s="34"/>
      <c r="C301" s="35"/>
      <c r="D301" s="36"/>
      <c r="E301" s="37">
        <v>0</v>
      </c>
      <c r="F301" s="38" t="s">
        <v>45</v>
      </c>
      <c r="G301" s="39">
        <f t="shared" si="56"/>
        <v>0</v>
      </c>
      <c r="H301" s="40" t="s">
        <v>46</v>
      </c>
      <c r="I301" s="40">
        <f t="shared" si="49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49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3" customFormat="1" ht="18.95" customHeight="1" spans="1:41">
      <c r="A303" s="33">
        <v>150</v>
      </c>
      <c r="B303" s="34"/>
      <c r="C303" s="35"/>
      <c r="D303" s="47"/>
      <c r="E303" s="37">
        <v>0</v>
      </c>
      <c r="F303" s="48" t="s">
        <v>45</v>
      </c>
      <c r="G303" s="39">
        <f t="shared" si="56"/>
        <v>0</v>
      </c>
      <c r="H303" s="40" t="s">
        <v>46</v>
      </c>
      <c r="I303" s="40">
        <f t="shared" si="49"/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7"/>
    </row>
    <row r="304" s="4" customFormat="1" ht="18.95" customHeight="1" spans="1:41">
      <c r="A304" s="41"/>
      <c r="B304" s="34"/>
      <c r="C304" s="42"/>
      <c r="D304" s="47"/>
      <c r="E304" s="43"/>
      <c r="F304" s="49"/>
      <c r="G304" s="45"/>
      <c r="H304" s="46" t="s">
        <v>47</v>
      </c>
      <c r="I304" s="46">
        <f t="shared" si="49"/>
        <v>0</v>
      </c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5"/>
    </row>
    <row r="305" s="3" customFormat="1" ht="18.95" customHeight="1" spans="1:41">
      <c r="A305" s="33">
        <v>151</v>
      </c>
      <c r="B305" s="34"/>
      <c r="C305" s="35"/>
      <c r="D305" s="36"/>
      <c r="E305" s="37"/>
      <c r="F305" s="38" t="s">
        <v>45</v>
      </c>
      <c r="G305" s="39">
        <f t="shared" ref="G305:G309" si="57">E305+I305-I306</f>
        <v>0</v>
      </c>
      <c r="H305" s="40" t="s">
        <v>46</v>
      </c>
      <c r="I305" s="40">
        <f t="shared" si="49"/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7"/>
    </row>
    <row r="306" s="4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49"/>
        <v>0</v>
      </c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5"/>
    </row>
    <row r="307" s="5" customFormat="1" ht="18.95" customHeight="1" spans="1:41">
      <c r="A307" s="33">
        <v>152</v>
      </c>
      <c r="B307" s="34"/>
      <c r="C307" s="35"/>
      <c r="D307" s="47"/>
      <c r="E307" s="37"/>
      <c r="F307" s="48" t="s">
        <v>45</v>
      </c>
      <c r="G307" s="39">
        <f t="shared" si="57"/>
        <v>0</v>
      </c>
      <c r="H307" s="40" t="s">
        <v>46</v>
      </c>
      <c r="I307" s="40">
        <f t="shared" si="49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47"/>
      <c r="E308" s="43"/>
      <c r="F308" s="49"/>
      <c r="G308" s="45"/>
      <c r="H308" s="46" t="s">
        <v>47</v>
      </c>
      <c r="I308" s="46">
        <f t="shared" si="49"/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5" customFormat="1" ht="18.95" customHeight="1" spans="1:41">
      <c r="A309" s="33">
        <v>153</v>
      </c>
      <c r="B309" s="34"/>
      <c r="C309" s="35"/>
      <c r="D309" s="47"/>
      <c r="E309" s="37"/>
      <c r="F309" s="48" t="s">
        <v>45</v>
      </c>
      <c r="G309" s="39">
        <f t="shared" si="57"/>
        <v>0</v>
      </c>
      <c r="H309" s="40" t="s">
        <v>46</v>
      </c>
      <c r="I309" s="40">
        <f t="shared" si="49"/>
        <v>0</v>
      </c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7"/>
    </row>
    <row r="310" s="6" customFormat="1" ht="18.95" customHeight="1" spans="1:41">
      <c r="A310" s="41"/>
      <c r="B310" s="34"/>
      <c r="C310" s="42"/>
      <c r="D310" s="47"/>
      <c r="E310" s="43"/>
      <c r="F310" s="49"/>
      <c r="G310" s="45"/>
      <c r="H310" s="46" t="s">
        <v>47</v>
      </c>
      <c r="I310" s="46">
        <f t="shared" si="49"/>
        <v>0</v>
      </c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5"/>
    </row>
    <row r="311" s="5" customFormat="1" ht="18.95" customHeight="1" spans="1:41">
      <c r="A311" s="33">
        <v>154</v>
      </c>
      <c r="B311" s="34"/>
      <c r="C311" s="35"/>
      <c r="D311" s="36"/>
      <c r="E311" s="37"/>
      <c r="F311" s="38" t="s">
        <v>45</v>
      </c>
      <c r="G311" s="39">
        <f t="shared" ref="G311:G315" si="58">E311+I311-I312</f>
        <v>0</v>
      </c>
      <c r="H311" s="40" t="s">
        <v>46</v>
      </c>
      <c r="I311" s="40">
        <f t="shared" si="49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36"/>
      <c r="E312" s="43"/>
      <c r="F312" s="44"/>
      <c r="G312" s="45"/>
      <c r="H312" s="46" t="s">
        <v>47</v>
      </c>
      <c r="I312" s="46">
        <f t="shared" si="49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3" customFormat="1" ht="18.95" customHeight="1" spans="1:41">
      <c r="A313" s="33">
        <v>155</v>
      </c>
      <c r="B313" s="34"/>
      <c r="C313" s="35"/>
      <c r="D313" s="47"/>
      <c r="E313" s="37"/>
      <c r="F313" s="48" t="s">
        <v>45</v>
      </c>
      <c r="G313" s="39">
        <f t="shared" si="58"/>
        <v>0</v>
      </c>
      <c r="H313" s="40" t="s">
        <v>46</v>
      </c>
      <c r="I313" s="40">
        <f t="shared" si="49"/>
        <v>0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7"/>
    </row>
    <row r="314" s="4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49"/>
        <v>0</v>
      </c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5"/>
    </row>
    <row r="315" s="3" customFormat="1" ht="18.95" customHeight="1" spans="1:41">
      <c r="A315" s="33">
        <v>156</v>
      </c>
      <c r="B315" s="34"/>
      <c r="C315" s="35"/>
      <c r="D315" s="47"/>
      <c r="E315" s="37"/>
      <c r="F315" s="48" t="s">
        <v>45</v>
      </c>
      <c r="G315" s="39">
        <f t="shared" si="58"/>
        <v>0</v>
      </c>
      <c r="H315" s="40" t="s">
        <v>46</v>
      </c>
      <c r="I315" s="40">
        <f t="shared" si="49"/>
        <v>0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7"/>
    </row>
    <row r="316" s="4" customFormat="1" ht="18.95" customHeight="1" spans="1:41">
      <c r="A316" s="41"/>
      <c r="B316" s="34"/>
      <c r="C316" s="42"/>
      <c r="D316" s="47"/>
      <c r="E316" s="43"/>
      <c r="F316" s="49"/>
      <c r="G316" s="45"/>
      <c r="H316" s="46" t="s">
        <v>47</v>
      </c>
      <c r="I316" s="46">
        <f t="shared" si="49"/>
        <v>0</v>
      </c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5"/>
    </row>
    <row r="317" s="3" customFormat="1" ht="18.95" customHeight="1" spans="1:41">
      <c r="A317" s="33">
        <v>157</v>
      </c>
      <c r="B317" s="34"/>
      <c r="C317" s="35"/>
      <c r="D317" s="50"/>
      <c r="E317" s="37"/>
      <c r="F317" s="48" t="s">
        <v>45</v>
      </c>
      <c r="G317" s="39">
        <f t="shared" ref="G317:G321" si="59">E317+I317-I318</f>
        <v>0</v>
      </c>
      <c r="H317" s="40" t="s">
        <v>46</v>
      </c>
      <c r="I317" s="40">
        <f t="shared" si="49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50"/>
      <c r="E318" s="43"/>
      <c r="F318" s="49"/>
      <c r="G318" s="45"/>
      <c r="H318" s="46" t="s">
        <v>47</v>
      </c>
      <c r="I318" s="46">
        <f t="shared" si="49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158</v>
      </c>
      <c r="B319" s="34"/>
      <c r="C319" s="51"/>
      <c r="D319" s="47"/>
      <c r="E319" s="37"/>
      <c r="F319" s="48" t="s">
        <v>45</v>
      </c>
      <c r="G319" s="39">
        <f t="shared" si="59"/>
        <v>0</v>
      </c>
      <c r="H319" s="40" t="s">
        <v>46</v>
      </c>
      <c r="I319" s="40">
        <f t="shared" si="49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52"/>
      <c r="D320" s="47"/>
      <c r="E320" s="43"/>
      <c r="F320" s="49"/>
      <c r="G320" s="45"/>
      <c r="H320" s="46" t="s">
        <v>47</v>
      </c>
      <c r="I320" s="46">
        <f t="shared" si="49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159</v>
      </c>
      <c r="B321" s="34"/>
      <c r="C321" s="35"/>
      <c r="D321" s="47"/>
      <c r="E321" s="37"/>
      <c r="F321" s="48" t="s">
        <v>45</v>
      </c>
      <c r="G321" s="39">
        <f t="shared" si="59"/>
        <v>0</v>
      </c>
      <c r="H321" s="40" t="s">
        <v>46</v>
      </c>
      <c r="I321" s="40">
        <f t="shared" si="49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47"/>
      <c r="E322" s="43"/>
      <c r="F322" s="49"/>
      <c r="G322" s="45"/>
      <c r="H322" s="46" t="s">
        <v>47</v>
      </c>
      <c r="I322" s="46">
        <f t="shared" si="49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160</v>
      </c>
      <c r="B323" s="34"/>
      <c r="C323" s="35"/>
      <c r="D323" s="47"/>
      <c r="E323" s="37"/>
      <c r="F323" s="48" t="s">
        <v>45</v>
      </c>
      <c r="G323" s="39">
        <f t="shared" ref="G323:G327" si="60">E323+I323-I324</f>
        <v>0</v>
      </c>
      <c r="H323" s="40" t="s">
        <v>46</v>
      </c>
      <c r="I323" s="40">
        <f t="shared" si="49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47"/>
      <c r="E324" s="43"/>
      <c r="F324" s="49"/>
      <c r="G324" s="45"/>
      <c r="H324" s="46" t="s">
        <v>47</v>
      </c>
      <c r="I324" s="46">
        <f t="shared" si="49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161</v>
      </c>
      <c r="B325" s="34"/>
      <c r="C325" s="35"/>
      <c r="D325" s="47"/>
      <c r="E325" s="37">
        <v>0</v>
      </c>
      <c r="F325" s="48" t="s">
        <v>45</v>
      </c>
      <c r="G325" s="39">
        <f t="shared" si="60"/>
        <v>0</v>
      </c>
      <c r="H325" s="40" t="s">
        <v>46</v>
      </c>
      <c r="I325" s="40">
        <f t="shared" ref="I325:I374" si="61">SUM(J325:AO325)</f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61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162</v>
      </c>
      <c r="B327" s="34"/>
      <c r="C327" s="35"/>
      <c r="D327" s="47"/>
      <c r="E327" s="37">
        <v>0</v>
      </c>
      <c r="F327" s="48" t="s">
        <v>45</v>
      </c>
      <c r="G327" s="39">
        <f t="shared" si="60"/>
        <v>0</v>
      </c>
      <c r="H327" s="40" t="s">
        <v>46</v>
      </c>
      <c r="I327" s="40">
        <f t="shared" si="61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61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5" customFormat="1" ht="18.95" customHeight="1" spans="1:41">
      <c r="A329" s="33">
        <v>163</v>
      </c>
      <c r="B329" s="34"/>
      <c r="C329" s="35"/>
      <c r="D329" s="36"/>
      <c r="E329" s="37">
        <v>0</v>
      </c>
      <c r="F329" s="38" t="s">
        <v>45</v>
      </c>
      <c r="G329" s="39">
        <f t="shared" ref="G329:G333" si="62">E329+I329-I330</f>
        <v>0</v>
      </c>
      <c r="H329" s="40" t="s">
        <v>46</v>
      </c>
      <c r="I329" s="40">
        <f t="shared" si="61"/>
        <v>0</v>
      </c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7"/>
    </row>
    <row r="330" s="6" customFormat="1" ht="18.95" customHeight="1" spans="1:41">
      <c r="A330" s="41"/>
      <c r="B330" s="34"/>
      <c r="C330" s="42"/>
      <c r="D330" s="36"/>
      <c r="E330" s="43"/>
      <c r="F330" s="44"/>
      <c r="G330" s="45"/>
      <c r="H330" s="46" t="s">
        <v>47</v>
      </c>
      <c r="I330" s="46">
        <f t="shared" si="61"/>
        <v>0</v>
      </c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5"/>
    </row>
    <row r="331" s="5" customFormat="1" ht="18.95" customHeight="1" spans="1:41">
      <c r="A331" s="33">
        <v>164</v>
      </c>
      <c r="B331" s="34"/>
      <c r="C331" s="35"/>
      <c r="D331" s="36"/>
      <c r="E331" s="37">
        <v>0</v>
      </c>
      <c r="F331" s="38" t="s">
        <v>45</v>
      </c>
      <c r="G331" s="39">
        <f t="shared" si="62"/>
        <v>0</v>
      </c>
      <c r="H331" s="40" t="s">
        <v>46</v>
      </c>
      <c r="I331" s="40">
        <f t="shared" si="61"/>
        <v>0</v>
      </c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7"/>
    </row>
    <row r="332" s="6" customFormat="1" ht="18.95" customHeight="1" spans="1:41">
      <c r="A332" s="41"/>
      <c r="B332" s="34"/>
      <c r="C332" s="42"/>
      <c r="D332" s="36"/>
      <c r="E332" s="43"/>
      <c r="F332" s="44"/>
      <c r="G332" s="45"/>
      <c r="H332" s="46" t="s">
        <v>47</v>
      </c>
      <c r="I332" s="46">
        <f t="shared" si="61"/>
        <v>0</v>
      </c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5"/>
    </row>
    <row r="333" s="5" customFormat="1" ht="18.95" customHeight="1" spans="1:41">
      <c r="A333" s="33">
        <v>165</v>
      </c>
      <c r="B333" s="34"/>
      <c r="C333" s="35"/>
      <c r="D333" s="36"/>
      <c r="E333" s="37">
        <v>0</v>
      </c>
      <c r="F333" s="38" t="s">
        <v>45</v>
      </c>
      <c r="G333" s="39">
        <f t="shared" si="62"/>
        <v>0</v>
      </c>
      <c r="H333" s="40" t="s">
        <v>46</v>
      </c>
      <c r="I333" s="40">
        <f t="shared" si="61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61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166</v>
      </c>
      <c r="B335" s="34"/>
      <c r="C335" s="35"/>
      <c r="D335" s="36"/>
      <c r="E335" s="37">
        <v>0</v>
      </c>
      <c r="F335" s="38" t="s">
        <v>45</v>
      </c>
      <c r="G335" s="39">
        <f t="shared" ref="G335:G339" si="63">E335+I335-I336</f>
        <v>0</v>
      </c>
      <c r="H335" s="40" t="s">
        <v>46</v>
      </c>
      <c r="I335" s="40">
        <f t="shared" si="61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61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167</v>
      </c>
      <c r="B337" s="34"/>
      <c r="C337" s="35"/>
      <c r="D337" s="36"/>
      <c r="E337" s="37">
        <v>0</v>
      </c>
      <c r="F337" s="38" t="s">
        <v>45</v>
      </c>
      <c r="G337" s="39">
        <f t="shared" si="63"/>
        <v>0</v>
      </c>
      <c r="H337" s="40" t="s">
        <v>46</v>
      </c>
      <c r="I337" s="40">
        <f t="shared" si="61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61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168</v>
      </c>
      <c r="B339" s="34"/>
      <c r="C339" s="35"/>
      <c r="D339" s="36"/>
      <c r="E339" s="37">
        <v>0</v>
      </c>
      <c r="F339" s="38" t="s">
        <v>45</v>
      </c>
      <c r="G339" s="39">
        <f t="shared" si="63"/>
        <v>0</v>
      </c>
      <c r="H339" s="40" t="s">
        <v>46</v>
      </c>
      <c r="I339" s="40">
        <f t="shared" si="61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61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3" customFormat="1" ht="18" customHeight="1" spans="1:41">
      <c r="A341" s="33">
        <v>169</v>
      </c>
      <c r="B341" s="34"/>
      <c r="C341" s="35"/>
      <c r="D341" s="47"/>
      <c r="E341" s="37">
        <v>0</v>
      </c>
      <c r="F341" s="48" t="s">
        <v>45</v>
      </c>
      <c r="G341" s="39">
        <f t="shared" ref="G341:G345" si="64">E341+I341-I342</f>
        <v>0</v>
      </c>
      <c r="H341" s="40" t="s">
        <v>46</v>
      </c>
      <c r="I341" s="40">
        <f t="shared" si="61"/>
        <v>0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7"/>
    </row>
    <row r="342" s="4" customFormat="1" ht="15" customHeight="1" spans="1:41">
      <c r="A342" s="41"/>
      <c r="B342" s="34"/>
      <c r="C342" s="42"/>
      <c r="D342" s="47"/>
      <c r="E342" s="43"/>
      <c r="F342" s="49"/>
      <c r="G342" s="45"/>
      <c r="H342" s="46" t="s">
        <v>47</v>
      </c>
      <c r="I342" s="46">
        <f t="shared" si="61"/>
        <v>0</v>
      </c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5"/>
    </row>
    <row r="343" s="3" customFormat="1" ht="18.95" customHeight="1" spans="1:41">
      <c r="A343" s="33">
        <v>170</v>
      </c>
      <c r="B343" s="34"/>
      <c r="C343" s="35"/>
      <c r="D343" s="47"/>
      <c r="E343" s="37">
        <v>0</v>
      </c>
      <c r="F343" s="48" t="s">
        <v>45</v>
      </c>
      <c r="G343" s="39">
        <f t="shared" si="64"/>
        <v>0</v>
      </c>
      <c r="H343" s="40" t="s">
        <v>46</v>
      </c>
      <c r="I343" s="40">
        <f t="shared" si="61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7"/>
    </row>
    <row r="344" s="4" customFormat="1" ht="18.95" customHeight="1" spans="1:41">
      <c r="A344" s="41"/>
      <c r="B344" s="34"/>
      <c r="C344" s="42"/>
      <c r="D344" s="47"/>
      <c r="E344" s="43"/>
      <c r="F344" s="49"/>
      <c r="G344" s="45"/>
      <c r="H344" s="46" t="s">
        <v>47</v>
      </c>
      <c r="I344" s="46">
        <f t="shared" si="61"/>
        <v>0</v>
      </c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</row>
    <row r="345" s="3" customFormat="1" ht="18.95" customHeight="1" spans="1:41">
      <c r="A345" s="33">
        <v>171</v>
      </c>
      <c r="B345" s="34"/>
      <c r="C345" s="35"/>
      <c r="D345" s="47"/>
      <c r="E345" s="37">
        <v>0</v>
      </c>
      <c r="F345" s="48" t="s">
        <v>45</v>
      </c>
      <c r="G345" s="39">
        <f t="shared" si="64"/>
        <v>0</v>
      </c>
      <c r="H345" s="40" t="s">
        <v>46</v>
      </c>
      <c r="I345" s="40">
        <f t="shared" si="61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8.9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61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5" customFormat="1" ht="18.95" customHeight="1" spans="1:41">
      <c r="A347" s="33">
        <v>172</v>
      </c>
      <c r="B347" s="34"/>
      <c r="C347" s="35"/>
      <c r="D347" s="36"/>
      <c r="E347" s="37">
        <v>0</v>
      </c>
      <c r="F347" s="38" t="s">
        <v>45</v>
      </c>
      <c r="G347" s="39">
        <f t="shared" ref="G347:G351" si="65">E347+I347-I348</f>
        <v>0</v>
      </c>
      <c r="H347" s="40" t="s">
        <v>46</v>
      </c>
      <c r="I347" s="40">
        <f t="shared" si="61"/>
        <v>0</v>
      </c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7"/>
    </row>
    <row r="348" s="6" customFormat="1" ht="18.95" customHeight="1" spans="1:41">
      <c r="A348" s="41"/>
      <c r="B348" s="34"/>
      <c r="C348" s="42"/>
      <c r="D348" s="36"/>
      <c r="E348" s="43"/>
      <c r="F348" s="44"/>
      <c r="G348" s="45"/>
      <c r="H348" s="46" t="s">
        <v>47</v>
      </c>
      <c r="I348" s="46">
        <f t="shared" si="61"/>
        <v>0</v>
      </c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5"/>
    </row>
    <row r="349" s="5" customFormat="1" ht="18.95" customHeight="1" spans="1:41">
      <c r="A349" s="33">
        <v>173</v>
      </c>
      <c r="B349" s="34"/>
      <c r="C349" s="35"/>
      <c r="D349" s="36"/>
      <c r="E349" s="37">
        <v>0</v>
      </c>
      <c r="F349" s="38" t="s">
        <v>45</v>
      </c>
      <c r="G349" s="39">
        <f t="shared" si="65"/>
        <v>0</v>
      </c>
      <c r="H349" s="40" t="s">
        <v>46</v>
      </c>
      <c r="I349" s="40">
        <f t="shared" si="61"/>
        <v>0</v>
      </c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7"/>
    </row>
    <row r="350" s="6" customFormat="1" ht="18.95" customHeight="1" spans="1:41">
      <c r="A350" s="41"/>
      <c r="B350" s="34"/>
      <c r="C350" s="42"/>
      <c r="D350" s="36"/>
      <c r="E350" s="43"/>
      <c r="F350" s="44"/>
      <c r="G350" s="45"/>
      <c r="H350" s="46" t="s">
        <v>47</v>
      </c>
      <c r="I350" s="46">
        <f t="shared" si="61"/>
        <v>0</v>
      </c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5"/>
    </row>
    <row r="351" s="3" customFormat="1" ht="18" customHeight="1" spans="1:41">
      <c r="A351" s="33">
        <v>174</v>
      </c>
      <c r="B351" s="34"/>
      <c r="C351" s="35"/>
      <c r="D351" s="47"/>
      <c r="E351" s="37">
        <v>0</v>
      </c>
      <c r="F351" s="48" t="s">
        <v>45</v>
      </c>
      <c r="G351" s="39">
        <f t="shared" si="65"/>
        <v>0</v>
      </c>
      <c r="H351" s="40" t="s">
        <v>46</v>
      </c>
      <c r="I351" s="40">
        <f t="shared" si="61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7"/>
    </row>
    <row r="352" s="4" customFormat="1" ht="15" customHeight="1" spans="1:41">
      <c r="A352" s="41"/>
      <c r="B352" s="34"/>
      <c r="C352" s="42"/>
      <c r="D352" s="47"/>
      <c r="E352" s="43"/>
      <c r="F352" s="49"/>
      <c r="G352" s="45"/>
      <c r="H352" s="46" t="s">
        <v>47</v>
      </c>
      <c r="I352" s="46">
        <f t="shared" si="61"/>
        <v>0</v>
      </c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5"/>
    </row>
    <row r="353" s="3" customFormat="1" ht="18.95" customHeight="1" spans="1:41">
      <c r="A353" s="33">
        <v>175</v>
      </c>
      <c r="B353" s="34"/>
      <c r="C353" s="35"/>
      <c r="D353" s="47"/>
      <c r="E353" s="37">
        <v>0</v>
      </c>
      <c r="F353" s="48" t="s">
        <v>45</v>
      </c>
      <c r="G353" s="39">
        <f t="shared" ref="G353:G357" si="66">E353+I353-I354</f>
        <v>0</v>
      </c>
      <c r="H353" s="40" t="s">
        <v>46</v>
      </c>
      <c r="I353" s="40">
        <f t="shared" si="61"/>
        <v>0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7"/>
    </row>
    <row r="354" s="4" customFormat="1" ht="18.95" customHeight="1" spans="1:41">
      <c r="A354" s="41"/>
      <c r="B354" s="34"/>
      <c r="C354" s="42"/>
      <c r="D354" s="47"/>
      <c r="E354" s="43"/>
      <c r="F354" s="49"/>
      <c r="G354" s="45"/>
      <c r="H354" s="46" t="s">
        <v>47</v>
      </c>
      <c r="I354" s="46">
        <f t="shared" si="61"/>
        <v>0</v>
      </c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5"/>
    </row>
    <row r="355" s="3" customFormat="1" ht="18.95" customHeight="1" spans="1:41">
      <c r="A355" s="33">
        <v>176</v>
      </c>
      <c r="B355" s="34"/>
      <c r="C355" s="35"/>
      <c r="D355" s="47"/>
      <c r="E355" s="37">
        <v>0</v>
      </c>
      <c r="F355" s="48" t="s">
        <v>45</v>
      </c>
      <c r="G355" s="39">
        <f t="shared" si="66"/>
        <v>0</v>
      </c>
      <c r="H355" s="40" t="s">
        <v>46</v>
      </c>
      <c r="I355" s="40">
        <f t="shared" si="61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8.9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61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177</v>
      </c>
      <c r="B357" s="34"/>
      <c r="C357" s="35"/>
      <c r="D357" s="47"/>
      <c r="E357" s="37">
        <v>0</v>
      </c>
      <c r="F357" s="48" t="s">
        <v>45</v>
      </c>
      <c r="G357" s="39">
        <f t="shared" si="66"/>
        <v>0</v>
      </c>
      <c r="H357" s="40" t="s">
        <v>46</v>
      </c>
      <c r="I357" s="40">
        <f t="shared" si="61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61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178</v>
      </c>
      <c r="B359" s="34"/>
      <c r="C359" s="35"/>
      <c r="D359" s="47"/>
      <c r="E359" s="37">
        <v>0</v>
      </c>
      <c r="F359" s="48" t="s">
        <v>45</v>
      </c>
      <c r="G359" s="39">
        <f t="shared" ref="G359:G363" si="67">E359+I359-I360</f>
        <v>0</v>
      </c>
      <c r="H359" s="40" t="s">
        <v>46</v>
      </c>
      <c r="I359" s="40">
        <f t="shared" si="61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61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179</v>
      </c>
      <c r="B361" s="34"/>
      <c r="C361" s="35"/>
      <c r="D361" s="47"/>
      <c r="E361" s="37">
        <v>0</v>
      </c>
      <c r="F361" s="48" t="s">
        <v>45</v>
      </c>
      <c r="G361" s="39">
        <f t="shared" si="67"/>
        <v>0</v>
      </c>
      <c r="H361" s="40" t="s">
        <v>46</v>
      </c>
      <c r="I361" s="40">
        <f t="shared" si="61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1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5" customFormat="1" ht="18.95" customHeight="1" spans="1:41">
      <c r="A363" s="33">
        <v>180</v>
      </c>
      <c r="B363" s="34"/>
      <c r="C363" s="35"/>
      <c r="D363" s="36"/>
      <c r="E363" s="37">
        <v>0</v>
      </c>
      <c r="F363" s="38" t="s">
        <v>45</v>
      </c>
      <c r="G363" s="39">
        <f t="shared" si="67"/>
        <v>0</v>
      </c>
      <c r="H363" s="40" t="s">
        <v>46</v>
      </c>
      <c r="I363" s="40">
        <f t="shared" si="61"/>
        <v>0</v>
      </c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7"/>
    </row>
    <row r="364" s="6" customFormat="1" ht="18.95" customHeight="1" spans="1:41">
      <c r="A364" s="41"/>
      <c r="B364" s="34"/>
      <c r="C364" s="42"/>
      <c r="D364" s="36"/>
      <c r="E364" s="43"/>
      <c r="F364" s="44"/>
      <c r="G364" s="45"/>
      <c r="H364" s="46" t="s">
        <v>47</v>
      </c>
      <c r="I364" s="46">
        <f t="shared" si="61"/>
        <v>0</v>
      </c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5"/>
    </row>
    <row r="365" s="5" customFormat="1" ht="18.95" customHeight="1" spans="1:41">
      <c r="A365" s="33">
        <v>181</v>
      </c>
      <c r="B365" s="34"/>
      <c r="C365" s="35"/>
      <c r="D365" s="36"/>
      <c r="E365" s="37">
        <v>0</v>
      </c>
      <c r="F365" s="38" t="s">
        <v>45</v>
      </c>
      <c r="G365" s="39">
        <f t="shared" ref="G365:G369" si="68">E365+I365-I366</f>
        <v>0</v>
      </c>
      <c r="H365" s="40" t="s">
        <v>46</v>
      </c>
      <c r="I365" s="40">
        <f t="shared" si="61"/>
        <v>0</v>
      </c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7"/>
    </row>
    <row r="366" s="6" customFormat="1" ht="18.95" customHeight="1" spans="1:41">
      <c r="A366" s="41"/>
      <c r="B366" s="34"/>
      <c r="C366" s="42"/>
      <c r="D366" s="36"/>
      <c r="E366" s="43"/>
      <c r="F366" s="44"/>
      <c r="G366" s="45"/>
      <c r="H366" s="46" t="s">
        <v>47</v>
      </c>
      <c r="I366" s="46">
        <f t="shared" si="61"/>
        <v>0</v>
      </c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5"/>
    </row>
    <row r="367" s="5" customFormat="1" ht="18.95" customHeight="1" spans="1:41">
      <c r="A367" s="33">
        <v>182</v>
      </c>
      <c r="B367" s="34"/>
      <c r="C367" s="35"/>
      <c r="D367" s="36"/>
      <c r="E367" s="37">
        <v>0</v>
      </c>
      <c r="F367" s="38" t="s">
        <v>45</v>
      </c>
      <c r="G367" s="39">
        <f t="shared" si="68"/>
        <v>0</v>
      </c>
      <c r="H367" s="40" t="s">
        <v>46</v>
      </c>
      <c r="I367" s="40">
        <f t="shared" si="61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61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183</v>
      </c>
      <c r="B369" s="34"/>
      <c r="C369" s="35"/>
      <c r="D369" s="36"/>
      <c r="E369" s="37">
        <v>0</v>
      </c>
      <c r="F369" s="38" t="s">
        <v>45</v>
      </c>
      <c r="G369" s="39">
        <f t="shared" si="68"/>
        <v>0</v>
      </c>
      <c r="H369" s="40" t="s">
        <v>46</v>
      </c>
      <c r="I369" s="40">
        <f t="shared" si="61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1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184</v>
      </c>
      <c r="B371" s="34"/>
      <c r="C371" s="35"/>
      <c r="D371" s="36"/>
      <c r="E371" s="37">
        <v>0</v>
      </c>
      <c r="F371" s="38" t="s">
        <v>45</v>
      </c>
      <c r="G371" s="39">
        <f>E371+I371-I372</f>
        <v>0</v>
      </c>
      <c r="H371" s="40" t="s">
        <v>46</v>
      </c>
      <c r="I371" s="40">
        <f t="shared" si="61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si="61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3" customFormat="1" ht="18.95" customHeight="1" spans="1:41">
      <c r="A373" s="33">
        <v>185</v>
      </c>
      <c r="B373" s="34"/>
      <c r="C373" s="35"/>
      <c r="D373" s="47"/>
      <c r="E373" s="37"/>
      <c r="F373" s="48" t="s">
        <v>45</v>
      </c>
      <c r="G373" s="39">
        <f>E373+I373-I374</f>
        <v>0</v>
      </c>
      <c r="H373" s="40" t="s">
        <v>46</v>
      </c>
      <c r="I373" s="40">
        <f t="shared" si="61"/>
        <v>0</v>
      </c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7"/>
    </row>
    <row r="374" s="4" customFormat="1" ht="18.95" customHeight="1" spans="1:41">
      <c r="A374" s="41"/>
      <c r="B374" s="34"/>
      <c r="C374" s="42"/>
      <c r="D374" s="47"/>
      <c r="E374" s="43"/>
      <c r="F374" s="49"/>
      <c r="G374" s="45"/>
      <c r="H374" s="46" t="s">
        <v>47</v>
      </c>
      <c r="I374" s="46">
        <f t="shared" si="61"/>
        <v>0</v>
      </c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5"/>
    </row>
  </sheetData>
  <autoFilter ref="A4:AN374">
    <extLst/>
  </autoFilter>
  <mergeCells count="130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</mergeCells>
  <conditionalFormatting sqref="G5:G14">
    <cfRule type="cellIs" dxfId="0" priority="63" operator="greaterThan">
      <formula>#REF!</formula>
    </cfRule>
  </conditionalFormatting>
  <conditionalFormatting sqref="G15:G16">
    <cfRule type="cellIs" dxfId="0" priority="60" operator="greaterThan">
      <formula>#REF!</formula>
    </cfRule>
  </conditionalFormatting>
  <conditionalFormatting sqref="G21:G22">
    <cfRule type="cellIs" dxfId="0" priority="61" operator="greaterThan">
      <formula>#REF!</formula>
    </cfRule>
  </conditionalFormatting>
  <conditionalFormatting sqref="G29:G30">
    <cfRule type="cellIs" dxfId="0" priority="64" operator="greaterThan">
      <formula>#REF!</formula>
    </cfRule>
  </conditionalFormatting>
  <conditionalFormatting sqref="G31:G32">
    <cfRule type="cellIs" dxfId="0" priority="62" operator="greaterThan">
      <formula>#REF!</formula>
    </cfRule>
  </conditionalFormatting>
  <conditionalFormatting sqref="G47:G56">
    <cfRule type="cellIs" dxfId="0" priority="59" operator="greaterThan">
      <formula>#REF!</formula>
    </cfRule>
  </conditionalFormatting>
  <conditionalFormatting sqref="G63:G64">
    <cfRule type="cellIs" dxfId="0" priority="57" operator="greaterThan">
      <formula>#REF!</formula>
    </cfRule>
  </conditionalFormatting>
  <conditionalFormatting sqref="G65:G66">
    <cfRule type="cellIs" dxfId="0" priority="56" operator="greaterThan">
      <formula>#REF!</formula>
    </cfRule>
  </conditionalFormatting>
  <conditionalFormatting sqref="G79:G80">
    <cfRule type="cellIs" dxfId="0" priority="54" operator="greaterThan">
      <formula>#REF!</formula>
    </cfRule>
  </conditionalFormatting>
  <conditionalFormatting sqref="G81:G82">
    <cfRule type="cellIs" dxfId="0" priority="53" operator="greaterThan">
      <formula>#REF!</formula>
    </cfRule>
  </conditionalFormatting>
  <conditionalFormatting sqref="G95:G96">
    <cfRule type="cellIs" dxfId="0" priority="51" operator="greaterThan">
      <formula>#REF!</formula>
    </cfRule>
  </conditionalFormatting>
  <conditionalFormatting sqref="G97:G98">
    <cfRule type="cellIs" dxfId="0" priority="50" operator="greaterThan">
      <formula>#REF!</formula>
    </cfRule>
  </conditionalFormatting>
  <conditionalFormatting sqref="G105:G110">
    <cfRule type="cellIs" dxfId="0" priority="49" operator="greaterThan">
      <formula>#REF!</formula>
    </cfRule>
  </conditionalFormatting>
  <conditionalFormatting sqref="G117:G118">
    <cfRule type="cellIs" dxfId="0" priority="47" operator="greaterThan">
      <formula>#REF!</formula>
    </cfRule>
  </conditionalFormatting>
  <conditionalFormatting sqref="G119:G120">
    <cfRule type="cellIs" dxfId="0" priority="46" operator="greaterThan">
      <formula>#REF!</formula>
    </cfRule>
  </conditionalFormatting>
  <conditionalFormatting sqref="G127:G128">
    <cfRule type="cellIs" dxfId="0" priority="45" operator="greaterThan">
      <formula>#REF!</formula>
    </cfRule>
  </conditionalFormatting>
  <conditionalFormatting sqref="G135:G136">
    <cfRule type="cellIs" dxfId="0" priority="43" operator="greaterThan">
      <formula>#REF!</formula>
    </cfRule>
  </conditionalFormatting>
  <conditionalFormatting sqref="G137:G138">
    <cfRule type="cellIs" dxfId="0" priority="42" operator="greaterThan">
      <formula>#REF!</formula>
    </cfRule>
  </conditionalFormatting>
  <conditionalFormatting sqref="G145:G146">
    <cfRule type="cellIs" dxfId="0" priority="41" operator="greaterThan">
      <formula>#REF!</formula>
    </cfRule>
  </conditionalFormatting>
  <conditionalFormatting sqref="G147:G152">
    <cfRule type="cellIs" dxfId="0" priority="40" operator="greaterThan">
      <formula>#REF!</formula>
    </cfRule>
  </conditionalFormatting>
  <conditionalFormatting sqref="G153:G154">
    <cfRule type="cellIs" dxfId="0" priority="39" operator="greaterThan">
      <formula>#REF!</formula>
    </cfRule>
  </conditionalFormatting>
  <conditionalFormatting sqref="G155:G164">
    <cfRule type="cellIs" dxfId="0" priority="36" operator="greaterThan">
      <formula>#REF!</formula>
    </cfRule>
  </conditionalFormatting>
  <conditionalFormatting sqref="G165:G166">
    <cfRule type="cellIs" dxfId="0" priority="33" operator="greaterThan">
      <formula>#REF!</formula>
    </cfRule>
  </conditionalFormatting>
  <conditionalFormatting sqref="G171:G172">
    <cfRule type="cellIs" dxfId="0" priority="34" operator="greaterThan">
      <formula>#REF!</formula>
    </cfRule>
  </conditionalFormatting>
  <conditionalFormatting sqref="G179:G180">
    <cfRule type="cellIs" dxfId="0" priority="37" operator="greaterThan">
      <formula>#REF!</formula>
    </cfRule>
  </conditionalFormatting>
  <conditionalFormatting sqref="G181:G182">
    <cfRule type="cellIs" dxfId="0" priority="35" operator="greaterThan">
      <formula>#REF!</formula>
    </cfRule>
  </conditionalFormatting>
  <conditionalFormatting sqref="G197:G206">
    <cfRule type="cellIs" dxfId="0" priority="32" operator="greaterThan">
      <formula>#REF!</formula>
    </cfRule>
  </conditionalFormatting>
  <conditionalFormatting sqref="G213:G214">
    <cfRule type="cellIs" dxfId="0" priority="30" operator="greaterThan">
      <formula>#REF!</formula>
    </cfRule>
  </conditionalFormatting>
  <conditionalFormatting sqref="G215:G216">
    <cfRule type="cellIs" dxfId="0" priority="29" operator="greaterThan">
      <formula>#REF!</formula>
    </cfRule>
  </conditionalFormatting>
  <conditionalFormatting sqref="G229:G230">
    <cfRule type="cellIs" dxfId="0" priority="27" operator="greaterThan">
      <formula>#REF!</formula>
    </cfRule>
  </conditionalFormatting>
  <conditionalFormatting sqref="G231:G232">
    <cfRule type="cellIs" dxfId="0" priority="26" operator="greaterThan">
      <formula>#REF!</formula>
    </cfRule>
  </conditionalFormatting>
  <conditionalFormatting sqref="G245:G246">
    <cfRule type="cellIs" dxfId="0" priority="24" operator="greaterThan">
      <formula>#REF!</formula>
    </cfRule>
  </conditionalFormatting>
  <conditionalFormatting sqref="G247:G248">
    <cfRule type="cellIs" dxfId="0" priority="23" operator="greaterThan">
      <formula>#REF!</formula>
    </cfRule>
  </conditionalFormatting>
  <conditionalFormatting sqref="G255:G260">
    <cfRule type="cellIs" dxfId="0" priority="22" operator="greaterThan">
      <formula>#REF!</formula>
    </cfRule>
  </conditionalFormatting>
  <conditionalFormatting sqref="G267:G268">
    <cfRule type="cellIs" dxfId="0" priority="20" operator="greaterThan">
      <formula>#REF!</formula>
    </cfRule>
  </conditionalFormatting>
  <conditionalFormatting sqref="G269:G270">
    <cfRule type="cellIs" dxfId="0" priority="19" operator="greaterThan">
      <formula>#REF!</formula>
    </cfRule>
  </conditionalFormatting>
  <conditionalFormatting sqref="G277:G278">
    <cfRule type="cellIs" dxfId="0" priority="18" operator="greaterThan">
      <formula>#REF!</formula>
    </cfRule>
  </conditionalFormatting>
  <conditionalFormatting sqref="G285:G286">
    <cfRule type="cellIs" dxfId="0" priority="16" operator="greaterThan">
      <formula>#REF!</formula>
    </cfRule>
  </conditionalFormatting>
  <conditionalFormatting sqref="G287:G288">
    <cfRule type="cellIs" dxfId="0" priority="15" operator="greaterThan">
      <formula>#REF!</formula>
    </cfRule>
  </conditionalFormatting>
  <conditionalFormatting sqref="G295:G296">
    <cfRule type="cellIs" dxfId="0" priority="14" operator="greaterThan">
      <formula>#REF!</formula>
    </cfRule>
  </conditionalFormatting>
  <conditionalFormatting sqref="G297:G302">
    <cfRule type="cellIs" dxfId="0" priority="13" operator="greaterThan">
      <formula>#REF!</formula>
    </cfRule>
  </conditionalFormatting>
  <conditionalFormatting sqref="G303:G304">
    <cfRule type="cellIs" dxfId="0" priority="12" operator="greaterThan">
      <formula>#REF!</formula>
    </cfRule>
  </conditionalFormatting>
  <conditionalFormatting sqref="G305:G314">
    <cfRule type="cellIs" dxfId="0" priority="9" operator="greaterThan">
      <formula>#REF!</formula>
    </cfRule>
  </conditionalFormatting>
  <conditionalFormatting sqref="G315:G316">
    <cfRule type="cellIs" dxfId="0" priority="6" operator="greaterThan">
      <formula>#REF!</formula>
    </cfRule>
  </conditionalFormatting>
  <conditionalFormatting sqref="G321:G322">
    <cfRule type="cellIs" dxfId="0" priority="7" operator="greaterThan">
      <formula>#REF!</formula>
    </cfRule>
  </conditionalFormatting>
  <conditionalFormatting sqref="G329:G330">
    <cfRule type="cellIs" dxfId="0" priority="10" operator="greaterThan">
      <formula>#REF!</formula>
    </cfRule>
  </conditionalFormatting>
  <conditionalFormatting sqref="G331:G332">
    <cfRule type="cellIs" dxfId="0" priority="8" operator="greaterThan">
      <formula>#REF!</formula>
    </cfRule>
  </conditionalFormatting>
  <conditionalFormatting sqref="G347:G356">
    <cfRule type="cellIs" dxfId="0" priority="5" operator="greaterThan">
      <formula>#REF!</formula>
    </cfRule>
  </conditionalFormatting>
  <conditionalFormatting sqref="G363:G364">
    <cfRule type="cellIs" dxfId="0" priority="3" operator="greaterThan">
      <formula>#REF!</formula>
    </cfRule>
  </conditionalFormatting>
  <conditionalFormatting sqref="G365:G366">
    <cfRule type="cellIs" dxfId="0" priority="2" operator="greaterThan">
      <formula>#REF!</formula>
    </cfRule>
  </conditionalFormatting>
  <conditionalFormatting sqref="G373:G374">
    <cfRule type="cellIs" dxfId="0" priority="1" operator="greaterThan">
      <formula>#REF!</formula>
    </cfRule>
  </conditionalFormatting>
  <conditionalFormatting sqref="G17:G20 G33:G46 G23:G28">
    <cfRule type="cellIs" dxfId="0" priority="65" operator="greaterThan">
      <formula>#REF!</formula>
    </cfRule>
  </conditionalFormatting>
  <conditionalFormatting sqref="G67:G72 G57:G62">
    <cfRule type="cellIs" dxfId="0" priority="58" operator="greaterThan">
      <formula>#REF!</formula>
    </cfRule>
  </conditionalFormatting>
  <conditionalFormatting sqref="G83:G88 G73:G78">
    <cfRule type="cellIs" dxfId="0" priority="55" operator="greaterThan">
      <formula>#REF!</formula>
    </cfRule>
  </conditionalFormatting>
  <conditionalFormatting sqref="G99:G104 G89:G94">
    <cfRule type="cellIs" dxfId="0" priority="52" operator="greaterThan">
      <formula>#REF!</formula>
    </cfRule>
  </conditionalFormatting>
  <conditionalFormatting sqref="G121:G126 G111:G116">
    <cfRule type="cellIs" dxfId="0" priority="48" operator="greaterThan">
      <formula>#REF!</formula>
    </cfRule>
  </conditionalFormatting>
  <conditionalFormatting sqref="G139:G144 G129:G134">
    <cfRule type="cellIs" dxfId="0" priority="44" operator="greaterThan">
      <formula>#REF!</formula>
    </cfRule>
  </conditionalFormatting>
  <conditionalFormatting sqref="G167:G170 G183:G196 G173:G178">
    <cfRule type="cellIs" dxfId="0" priority="38" operator="greaterThan">
      <formula>#REF!</formula>
    </cfRule>
  </conditionalFormatting>
  <conditionalFormatting sqref="G217:G222 G207:G212">
    <cfRule type="cellIs" dxfId="0" priority="31" operator="greaterThan">
      <formula>#REF!</formula>
    </cfRule>
  </conditionalFormatting>
  <conditionalFormatting sqref="G233:G238 G223:G228">
    <cfRule type="cellIs" dxfId="0" priority="28" operator="greaterThan">
      <formula>#REF!</formula>
    </cfRule>
  </conditionalFormatting>
  <conditionalFormatting sqref="G249:G254 G239:G244">
    <cfRule type="cellIs" dxfId="0" priority="25" operator="greaterThan">
      <formula>#REF!</formula>
    </cfRule>
  </conditionalFormatting>
  <conditionalFormatting sqref="G271:G276 G261:G266">
    <cfRule type="cellIs" dxfId="0" priority="21" operator="greaterThan">
      <formula>#REF!</formula>
    </cfRule>
  </conditionalFormatting>
  <conditionalFormatting sqref="G289:G294 G279:G284">
    <cfRule type="cellIs" dxfId="0" priority="17" operator="greaterThan">
      <formula>#REF!</formula>
    </cfRule>
  </conditionalFormatting>
  <conditionalFormatting sqref="G317:G320 G333:G346 G323:G328">
    <cfRule type="cellIs" dxfId="0" priority="11" operator="greaterThan">
      <formula>#REF!</formula>
    </cfRule>
  </conditionalFormatting>
  <conditionalFormatting sqref="G367:G372 G357:G362">
    <cfRule type="cellIs" dxfId="0" priority="4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总汇</vt:lpstr>
      <vt:lpstr>302槽型</vt:lpstr>
      <vt:lpstr>307孔型 短</vt:lpstr>
      <vt:lpstr>308孔型 长</vt:lpstr>
      <vt:lpstr>SKD440 型</vt:lpstr>
      <vt:lpstr>公制 插销螺套</vt:lpstr>
      <vt:lpstr> 自锁 插销螺套 </vt:lpstr>
      <vt:lpstr>美-英制 插销螺套 </vt:lpstr>
      <vt:lpstr>337 338 盲孔型</vt:lpstr>
      <vt:lpstr>317 318 孔型 </vt:lpstr>
      <vt:lpstr>302H307 308E型 </vt:lpstr>
      <vt:lpstr>DIN7965型</vt:lpstr>
      <vt:lpstr>303 薄壁型 </vt:lpstr>
      <vt:lpstr>安钛定制</vt:lpstr>
      <vt:lpstr>201型（内外牙一字槽） </vt:lpstr>
      <vt:lpstr>201-45#发黑系列</vt:lpstr>
      <vt:lpstr>200型（内外牙）</vt:lpstr>
      <vt:lpstr>200H B 型 </vt:lpstr>
      <vt:lpstr>钢丝螺套及配套工具</vt:lpstr>
      <vt:lpstr>HHS型</vt:lpstr>
      <vt:lpstr>密实螺套型</vt:lpstr>
      <vt:lpstr>自攻插销配套工具</vt:lpstr>
      <vt:lpstr>客户定制</vt:lpstr>
      <vt:lpstr>大圣 定制 </vt:lpstr>
      <vt:lpstr>其它型号</vt:lpstr>
      <vt:lpstr>插销销子-钢丝</vt:lpstr>
      <vt:lpstr>空白表格</vt:lpstr>
      <vt:lpstr>空白表格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黄蕾</cp:lastModifiedBy>
  <dcterms:created xsi:type="dcterms:W3CDTF">2020-05-29T12:02:00Z</dcterms:created>
  <dcterms:modified xsi:type="dcterms:W3CDTF">2026-01-30T00:30:15Z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true</vt:bool>
  </property>
  <property fmtid="{D5CDD505-2E9C-101B-9397-08002B2CF9AE}" pid="4" name="ICV">
    <vt:lpwstr>74F6131C84A043958AAC7B7E49A0C368</vt:lpwstr>
  </property>
</Properties>
</file>