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xl/vbaProject.bin" ContentType="application/vnd.ms-office.vbaProject"/>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sheets>
    <sheet name="４月" sheetId="1" r:id="rId1"/>
    <sheet name="５月" sheetId="2" r:id="rId2"/>
    <sheet name="６月" sheetId="3" r:id="rId3"/>
    <sheet name="７月" sheetId="4" r:id="rId4"/>
    <sheet name="８月" sheetId="5" r:id="rId5"/>
    <sheet name="９月" sheetId="6" r:id="rId6"/>
    <sheet name="10月" sheetId="7" r:id="rId7"/>
    <sheet name="11月" sheetId="8" r:id="rId8"/>
    <sheet name="12月" sheetId="9" r:id="rId9"/>
    <sheet name="１月" sheetId="10" r:id="rId10"/>
    <sheet name="２月" sheetId="11" r:id="rId11"/>
    <sheet name="３月" sheetId="12" r:id="rId12"/>
    <sheet name="予定表" sheetId="13" r:id="rId13"/>
    <sheet name="１・２学期時数集計" sheetId="14" r:id="rId14"/>
    <sheet name="年間時数集計" sheetId="15" r:id="rId15"/>
    <sheet name="　使い方　" sheetId="16" r:id="rId16"/>
  </sheets>
  <definedNames>
    <definedName name="_xlnm.Print_Area" localSheetId="13">'１・２学期時数集計'!$A$1:$W$49</definedName>
    <definedName name="_xlnm.Print_Area" localSheetId="6">'10月'!$A$1:$AL$130</definedName>
    <definedName name="_xlnm.Print_Area" localSheetId="7">'11月'!$A$1:$AL$130</definedName>
    <definedName name="_xlnm.Print_Area" localSheetId="8">'12月'!$A$1:$AL$130</definedName>
    <definedName name="_xlnm.Print_Area" localSheetId="9">'１月'!$A$1:$AL$130</definedName>
    <definedName name="_xlnm.Print_Area" localSheetId="10">'２月'!$A$1:$AL$130</definedName>
    <definedName name="_xlnm.Print_Area" localSheetId="11">'３月'!$A$1:$AL$130</definedName>
    <definedName name="_xlnm.Print_Area" localSheetId="0">'４月'!$A$1:$AL$130</definedName>
    <definedName name="_xlnm.Print_Area" localSheetId="1">'５月'!$A$1:$AL$130</definedName>
    <definedName name="_xlnm.Print_Area" localSheetId="2">'６月'!$A$1:$AL$130</definedName>
    <definedName name="_xlnm.Print_Area" localSheetId="3">'７月'!$A$1:$AL$130</definedName>
    <definedName name="_xlnm.Print_Area" localSheetId="4">'８月'!$A$1:$AL$130</definedName>
    <definedName name="_xlnm.Print_Area" localSheetId="5">'９月'!$A$1:$AL$130</definedName>
    <definedName name="_xlnm.Print_Area" localSheetId="14">年間時数集計!$A$1:$AG$49</definedName>
    <definedName name="_xlnm.Print_Titles" localSheetId="13">'１・２学期時数集計'!$A:$A</definedName>
    <definedName name="ひらがな変換">予定表!$AK$40:$AL$58</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2">
    <numFmt numFmtId="56" formatCode="&quot;上午/下午 &quot;hh&quot;時&quot;mm&quot;分&quot;ss&quot;秒 &quot;"/>
    <numFmt numFmtId="176" formatCode="h:mm;@"/>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microsoft.com/office/2006/relationships/vbaProject" Target="vbaProject.bin"/><Relationship Id="rId20"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sheetPr codeName="Sheet1"/>
  <dimension ref="A1:AL130"/>
  <sheetViews>
    <sheetView workbookViewId="0" rightToLeft="0"/>
  </sheetViews>
  <sheetData>
    <row r="1">
      <c r="E1">
        <f>予定表!A1</f>
        <v>2026</v>
      </c>
      <c r="F1" t="str">
        <v>年</v>
      </c>
      <c r="S1" t="str">
        <v>校　長</v>
      </c>
      <c r="T1" t="str">
        <v>教　頭</v>
      </c>
      <c r="U1" t="str">
        <v>教　務</v>
      </c>
      <c r="V1" t="str">
        <v>担　任</v>
      </c>
    </row>
    <row r="2">
      <c r="D2">
        <v>4</v>
      </c>
      <c r="E2" t="str">
        <v>月　学習予定表</v>
      </c>
      <c r="M2" t="str">
        <f>予定表!E1</f>
        <v>5年2組</v>
      </c>
      <c r="Z2">
        <f>D2</f>
        <v>4</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46113</v>
      </c>
      <c r="C4">
        <f>WEEKDAY(B4,1)</f>
        <v>4</v>
      </c>
      <c r="D4" t="str">
        <f>TEXT(C4,"aaa")</f>
        <v>水</v>
      </c>
      <c r="S4" t="str">
        <v>教科</v>
      </c>
      <c r="T4" t="str">
        <v>予定</v>
      </c>
      <c r="U4" t="str">
        <v>計画</v>
      </c>
      <c r="V4" t="str">
        <v>過不足</v>
      </c>
      <c r="Z4">
        <v>1</v>
      </c>
      <c r="AA4">
        <f>IF(ISBLANK(B4)=TRUE,"  ",B4)</f>
        <v>46113</v>
      </c>
      <c r="AB4">
        <f>WEEKDAY(AA4,1)</f>
        <v>4</v>
      </c>
      <c r="AC4" t="str">
        <f>TEXT(AB4,"aaa")</f>
        <v>水</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予定表!C3</f>
        <v>14</v>
      </c>
      <c r="U5">
        <f>COUNTIF($E$4:$P$65,"国語")+COUNTIF($E$4:$P$65,"書写")+COUNTIF($R$4:$R$65,"国語")/3+COUNTIF($R$4:$R$65,"書写")/3</f>
        <v>15</v>
      </c>
      <c r="V5">
        <f>U5-T5</f>
        <v>1</v>
      </c>
    </row>
    <row r="6">
      <c r="A6">
        <v>2</v>
      </c>
      <c r="B6">
        <f>DATE($E$1,$D$2,A6)</f>
        <v>46114</v>
      </c>
      <c r="C6">
        <f>WEEKDAY(B6,1)</f>
        <v>5</v>
      </c>
      <c r="D6" t="str">
        <f>TEXT(C6,"aaa")</f>
        <v>木</v>
      </c>
      <c r="S6" t="str">
        <v>社会</v>
      </c>
      <c r="T6">
        <f>予定表!C4</f>
        <v>7</v>
      </c>
      <c r="U6">
        <f>COUNTIF($E$4:$P$65,S6)+COUNTIF($R$4:$R$65,S6)/3</f>
        <v>7</v>
      </c>
      <c r="V6">
        <f>U6-T6</f>
        <v>0</v>
      </c>
      <c r="Z6">
        <v>2</v>
      </c>
      <c r="AA6">
        <f>IF(ISBLANK(B6)=TRUE,"  ",B6)</f>
        <v>46114</v>
      </c>
      <c r="AB6">
        <f>WEEKDAY(AA6,1)</f>
        <v>5</v>
      </c>
      <c r="AC6" t="str">
        <f>TEXT(AB6,"aaa")</f>
        <v>木</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予定表!C5</f>
        <v>13</v>
      </c>
      <c r="U7">
        <f>COUNTIF($E$4:$P$65,S7)+COUNTIF($R$4:$R$65,S7)/3</f>
        <v>13</v>
      </c>
      <c r="V7">
        <f>U7-T7</f>
        <v>0</v>
      </c>
    </row>
    <row r="8">
      <c r="A8">
        <v>3</v>
      </c>
      <c r="B8">
        <f>DATE($E$1,$D$2,A8)</f>
        <v>46115</v>
      </c>
      <c r="C8">
        <f>WEEKDAY(B8,1)</f>
        <v>6</v>
      </c>
      <c r="D8" t="str">
        <f>TEXT(C8,"aaa")</f>
        <v>金</v>
      </c>
      <c r="S8" t="str">
        <v>理科</v>
      </c>
      <c r="T8">
        <f>予定表!C6</f>
        <v>9</v>
      </c>
      <c r="U8">
        <f>COUNTIF($E$4:$P$65,S8)+COUNTIF($R$4:$R$65,S8)/3</f>
        <v>9</v>
      </c>
      <c r="V8">
        <f>U8-T8</f>
        <v>0</v>
      </c>
      <c r="Z8">
        <v>3</v>
      </c>
      <c r="AA8">
        <f>IF(ISBLANK(B8)=TRUE,"  ",B8)</f>
        <v>46115</v>
      </c>
      <c r="AB8">
        <f>WEEKDAY(AA8,1)</f>
        <v>6</v>
      </c>
      <c r="AC8" t="str">
        <f>TEXT(AB8,"aaa")</f>
        <v>金</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予定表!C7</f>
        <v>0</v>
      </c>
      <c r="U9">
        <f>COUNTIF($E$4:$P$65,S9)+COUNTIF($R$4:$R$65,S9)/3</f>
        <v>0</v>
      </c>
      <c r="V9">
        <f>U9-T9</f>
        <v>0</v>
      </c>
    </row>
    <row r="10">
      <c r="A10">
        <v>4</v>
      </c>
      <c r="B10">
        <f>DATE($E$1,$D$2,A10)</f>
        <v>46116</v>
      </c>
      <c r="C10">
        <f>WEEKDAY(B10,1)</f>
        <v>7</v>
      </c>
      <c r="D10" t="str">
        <f>TEXT(C10,"aaa")</f>
        <v>土</v>
      </c>
      <c r="S10" t="str">
        <v>音楽</v>
      </c>
      <c r="T10">
        <f>予定表!C8</f>
        <v>3</v>
      </c>
      <c r="U10">
        <f>COUNTIF($E$4:$P$65,S10)+COUNTIF($R$4:$R$65,S10)/3</f>
        <v>3</v>
      </c>
      <c r="V10">
        <f>U10-T10</f>
        <v>0</v>
      </c>
      <c r="Z10">
        <v>4</v>
      </c>
      <c r="AA10">
        <f>IF(ISBLANK(B10)=TRUE,"  ",B10)</f>
        <v>46116</v>
      </c>
      <c r="AB10">
        <f>WEEKDAY(AA10,1)</f>
        <v>7</v>
      </c>
      <c r="AC10" t="str">
        <f>TEXT(AB10,"aaa")</f>
        <v>土</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予定表!C9</f>
        <v>4</v>
      </c>
      <c r="U11">
        <f>COUNTIF($E$4:$P$65,S11)+COUNTIF($R$4:$R$65,S11)/3</f>
        <v>4</v>
      </c>
      <c r="V11">
        <f>U11-T11</f>
        <v>0</v>
      </c>
    </row>
    <row r="12">
      <c r="A12">
        <v>5</v>
      </c>
      <c r="B12">
        <f>DATE($E$1,$D$2,A12)</f>
        <v>46117</v>
      </c>
      <c r="C12">
        <f>WEEKDAY(B12,1)</f>
        <v>1</v>
      </c>
      <c r="D12" t="str">
        <f>TEXT(C12,"aaa")</f>
        <v>日</v>
      </c>
      <c r="S12" t="str">
        <v>家庭</v>
      </c>
      <c r="T12">
        <f>予定表!C10</f>
        <v>5</v>
      </c>
      <c r="U12">
        <f>COUNTIF($E$4:$P$65,S12)+COUNTIF($R$4:$R$65,S12)/3</f>
        <v>5</v>
      </c>
      <c r="V12">
        <f>U12-T12</f>
        <v>0</v>
      </c>
      <c r="Z12">
        <v>5</v>
      </c>
      <c r="AA12">
        <f>IF(ISBLANK(B12)=TRUE,"  ",B12)</f>
        <v>46117</v>
      </c>
      <c r="AB12">
        <f>WEEKDAY(AA12,1)</f>
        <v>1</v>
      </c>
      <c r="AC12" t="str">
        <f>TEXT(AB12,"aaa")</f>
        <v>日</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予定表!C11</f>
        <v>9</v>
      </c>
      <c r="U13">
        <f>COUNTIF($E$4:$P$65,S13)+COUNTIF($R$4:$R$65,S13)/3</f>
        <v>9</v>
      </c>
      <c r="V13">
        <f>U13-T13</f>
        <v>0</v>
      </c>
    </row>
    <row r="14">
      <c r="A14">
        <v>6</v>
      </c>
      <c r="B14">
        <f>DATE($E$1,$D$2,A14)</f>
        <v>46118</v>
      </c>
      <c r="C14">
        <f>WEEKDAY(B14,1)</f>
        <v>2</v>
      </c>
      <c r="D14" t="str">
        <f>TEXT(C14,"aaa")</f>
        <v>月</v>
      </c>
      <c r="E14" t="str">
        <v>行事</v>
      </c>
      <c r="G14" t="str">
        <v>行事</v>
      </c>
      <c r="I14" t="str">
        <v>行事</v>
      </c>
      <c r="Q14" t="str">
        <v>【特】着任式、始業式、入学式</v>
      </c>
      <c r="S14" t="str">
        <v>道徳</v>
      </c>
      <c r="T14">
        <f>予定表!C12</f>
        <v>2</v>
      </c>
      <c r="U14">
        <f>COUNTIF($E$4:$P$65,S14)+COUNTIF($R$4:$R$65,S14)/3</f>
        <v>2</v>
      </c>
      <c r="V14">
        <f>U14-T14</f>
        <v>0</v>
      </c>
      <c r="Z14">
        <v>6</v>
      </c>
      <c r="AA14">
        <f>IF(ISBLANK(B14)=TRUE,"  ",B14)</f>
        <v>46118</v>
      </c>
      <c r="AB14">
        <f>WEEKDAY(AA14,1)</f>
        <v>2</v>
      </c>
      <c r="AC14" t="str">
        <f>TEXT(AB14,"aaa")</f>
        <v>月</v>
      </c>
      <c r="AD14" t="e">
        <f>IF(ISBLANK(#REF!)=TRUE,"  ",#REF!)</f>
        <v>#REF!</v>
      </c>
      <c r="AE14" t="str">
        <f>IF(ISBLANK(E14)=TRUE,"  ",E14)</f>
        <v>行事</v>
      </c>
      <c r="AF14" t="str">
        <f>IF(ISBLANK(G14)=TRUE,"  ",G14)</f>
        <v>行事</v>
      </c>
      <c r="AG14" t="str">
        <f>IF(ISBLANK(I14)=TRUE,"  ",I14)</f>
        <v>行事</v>
      </c>
      <c r="AH14" t="str">
        <f>IF(ISBLANK(K14)=TRUE,"  ",K14)</f>
        <v xml:space="preserve">  </v>
      </c>
      <c r="AI14" t="str">
        <f>IF(ISBLANK(M14)=TRUE,"  ",M14)</f>
        <v xml:space="preserve">  </v>
      </c>
      <c r="AJ14" t="str">
        <f>IF(ISBLANK(O14)=TRUE,"  ",O14)</f>
        <v xml:space="preserve">  </v>
      </c>
      <c r="AK14" t="str">
        <f>IF(ISBLANK(Q14)=TRUE,"  ",Q14)</f>
        <v>【特】着任式、始業式、入学式</v>
      </c>
      <c r="AL14">
        <v>0.4791666666666667</v>
      </c>
    </row>
    <row r="15">
      <c r="E15" t="str">
        <v>着任式</v>
      </c>
      <c r="G15" t="str">
        <v>始業式</v>
      </c>
      <c r="I15" t="str">
        <v>入学式</v>
      </c>
      <c r="S15" t="str">
        <v>外国語</v>
      </c>
      <c r="T15">
        <f>予定表!C13</f>
        <v>6</v>
      </c>
      <c r="U15">
        <f>COUNTIF($E$4:$P$65,S15)+COUNTIF($R$4:$R$65,S15)/3</f>
        <v>5</v>
      </c>
      <c r="V15">
        <f>U15-T15</f>
        <v>-1</v>
      </c>
    </row>
    <row r="16">
      <c r="A16">
        <v>7</v>
      </c>
      <c r="B16">
        <f>DATE($E$1,$D$2,A16)</f>
        <v>46119</v>
      </c>
      <c r="C16">
        <f>WEEKDAY(B16,1)</f>
        <v>3</v>
      </c>
      <c r="D16" t="str">
        <f>TEXT(C16,"aaa")</f>
        <v>火</v>
      </c>
      <c r="E16" t="str">
        <v>学活</v>
      </c>
      <c r="F16" t="str">
        <v>1/36</v>
      </c>
      <c r="G16" t="str">
        <v>外国語</v>
      </c>
      <c r="I16" t="str">
        <v>児童会</v>
      </c>
      <c r="K16" t="str">
        <v>算数</v>
      </c>
      <c r="L16" t="str">
        <v>1/1</v>
      </c>
      <c r="M16" t="str">
        <v>体育</v>
      </c>
      <c r="N16" t="str">
        <v>1/4</v>
      </c>
      <c r="Q16" t="str">
        <v>弁当日、校外子ども会③</v>
      </c>
      <c r="S16" t="str">
        <v>総合</v>
      </c>
      <c r="T16">
        <f>予定表!C14</f>
        <v>5</v>
      </c>
      <c r="U16">
        <f>COUNTIF($E$4:$P$65,S16)+COUNTIF($R$4:$R$65,S16)/3</f>
        <v>5</v>
      </c>
      <c r="V16">
        <f>U16-T16</f>
        <v>0</v>
      </c>
      <c r="Z16">
        <v>7</v>
      </c>
      <c r="AA16">
        <f>IF(ISBLANK(B16)=TRUE,"  ",B16)</f>
        <v>46119</v>
      </c>
      <c r="AB16">
        <f>WEEKDAY(AA16,1)</f>
        <v>3</v>
      </c>
      <c r="AC16" t="str">
        <f>TEXT(AB16,"aaa")</f>
        <v>火</v>
      </c>
      <c r="AD16" t="e">
        <f>IF(ISBLANK(#REF!)=TRUE,"  ",#REF!)</f>
        <v>#REF!</v>
      </c>
      <c r="AE16" t="str">
        <f>IF(ISBLANK(E16)=TRUE,"  ",E16)</f>
        <v>学活</v>
      </c>
      <c r="AF16" t="str">
        <f>IF(ISBLANK(G16)=TRUE,"  ",G16)</f>
        <v>外国語</v>
      </c>
      <c r="AG16" t="str">
        <f>IF(ISBLANK(I16)=TRUE,"  ",I16)</f>
        <v>児童会</v>
      </c>
      <c r="AH16" t="str">
        <f>IF(ISBLANK(K16)=TRUE,"  ",K16)</f>
        <v>算数</v>
      </c>
      <c r="AI16" t="str">
        <f>IF(ISBLANK(M16)=TRUE,"  ",M16)</f>
        <v>体育</v>
      </c>
      <c r="AJ16" t="str">
        <f>IF(ISBLANK(O16)=TRUE,"  ",O16)</f>
        <v xml:space="preserve">  </v>
      </c>
      <c r="AK16" t="str">
        <f>IF(ISBLANK(Q16)=TRUE,"  ",Q16)</f>
        <v>弁当日、校外子ども会③</v>
      </c>
      <c r="AL16">
        <v>0.6006944444444444</v>
      </c>
    </row>
    <row r="17">
      <c r="E17" t="str">
        <v>５年生になって</v>
      </c>
      <c r="G17" t="str">
        <v>渡部先生の案による</v>
      </c>
      <c r="I17" t="str">
        <v>校外子ども会</v>
      </c>
      <c r="K17" t="str">
        <v>学びのとびら</v>
      </c>
      <c r="M17" t="str">
        <v>短距離走・リレー</v>
      </c>
      <c r="S17" t="str">
        <v>小　計</v>
      </c>
      <c r="T17">
        <f>予定表!C15</f>
        <v>77</v>
      </c>
      <c r="U17">
        <f>SUM(U5:U16)</f>
        <v>77</v>
      </c>
      <c r="V17">
        <f>U17-T17</f>
        <v>0</v>
      </c>
    </row>
    <row r="18">
      <c r="A18">
        <v>8</v>
      </c>
      <c r="B18">
        <f>DATE($E$1,$D$2,A18)</f>
        <v>46120</v>
      </c>
      <c r="C18">
        <f>WEEKDAY(B18,1)</f>
        <v>4</v>
      </c>
      <c r="D18" t="str">
        <f>TEXT(C18,"aaa")</f>
        <v>水</v>
      </c>
      <c r="E18" t="str">
        <v>学活</v>
      </c>
      <c r="F18" t="str">
        <v>2/36</v>
      </c>
      <c r="G18" t="str">
        <v>行事</v>
      </c>
      <c r="I18" t="str">
        <v>体育</v>
      </c>
      <c r="J18" t="str">
        <v>2/4</v>
      </c>
      <c r="K18" t="str">
        <v>理科</v>
      </c>
      <c r="M18" t="str">
        <v>算数</v>
      </c>
      <c r="N18" t="str">
        <v>1/6</v>
      </c>
      <c r="O18" t="str">
        <v>国語</v>
      </c>
      <c r="P18" t="str">
        <v>1/1</v>
      </c>
      <c r="Q18" t="str">
        <v>身体測定、なかよし班全体指導（業間）</v>
      </c>
      <c r="S18" t="str">
        <v>学活</v>
      </c>
      <c r="T18">
        <f>予定表!C16</f>
        <v>3</v>
      </c>
      <c r="U18">
        <f>COUNTIF($E$4:$P$65,"学活")</f>
        <v>3</v>
      </c>
      <c r="V18">
        <f>U18-T18</f>
        <v>0</v>
      </c>
      <c r="Z18">
        <v>8</v>
      </c>
      <c r="AA18">
        <f>IF(ISBLANK(B18)=TRUE,"  ",B18)</f>
        <v>46120</v>
      </c>
      <c r="AB18">
        <f>WEEKDAY(AA18,1)</f>
        <v>4</v>
      </c>
      <c r="AC18" t="str">
        <f>TEXT(AB18,"aaa")</f>
        <v>水</v>
      </c>
      <c r="AD18" t="e">
        <f>IF(ISBLANK(#REF!)=TRUE,"  ",#REF!)</f>
        <v>#REF!</v>
      </c>
      <c r="AE18" t="str">
        <f>IF(ISBLANK(E18)=TRUE,"  ",E18)</f>
        <v>学活</v>
      </c>
      <c r="AF18" t="str">
        <f>IF(ISBLANK(G18)=TRUE,"  ",G18)</f>
        <v>行事</v>
      </c>
      <c r="AG18" t="str">
        <f>IF(ISBLANK(I18)=TRUE,"  ",I18)</f>
        <v>体育</v>
      </c>
      <c r="AH18" t="str">
        <f>IF(ISBLANK(K18)=TRUE,"  ",K18)</f>
        <v>理科</v>
      </c>
      <c r="AI18" t="str">
        <f>IF(ISBLANK(M18)=TRUE,"  ",M18)</f>
        <v>算数</v>
      </c>
      <c r="AJ18" t="str">
        <f>IF(ISBLANK(O18)=TRUE,"  ",O18)</f>
        <v>国語</v>
      </c>
      <c r="AK18" t="str">
        <f>IF(ISBLANK(Q18)=TRUE,"  ",Q18)</f>
        <v>身体測定、なかよし班全体指導（業間）</v>
      </c>
      <c r="AL18">
        <v>0.6527777777777778</v>
      </c>
    </row>
    <row r="19">
      <c r="E19" t="str">
        <v>学級会</v>
      </c>
      <c r="G19" t="str">
        <v>身体測定</v>
      </c>
      <c r="I19" t="str">
        <v>短距離走・リレー</v>
      </c>
      <c r="K19" t="str">
        <v>佐藤（和）先生の案による</v>
      </c>
      <c r="M19" t="str">
        <v>整数と小数のしくみ</v>
      </c>
      <c r="O19" t="str">
        <v>かんがえるのっておもしろい</v>
      </c>
      <c r="S19" t="str">
        <v>児童会</v>
      </c>
      <c r="T19">
        <f>予定表!C17</f>
        <v>3</v>
      </c>
      <c r="U19">
        <f>COUNTIF(E$4:P$65,"児童会")</f>
        <v>3</v>
      </c>
      <c r="V19">
        <f>U19-T19</f>
        <v>0</v>
      </c>
    </row>
    <row r="20">
      <c r="A20">
        <v>9</v>
      </c>
      <c r="B20">
        <f>DATE($E$1,$D$2,A20)</f>
        <v>46121</v>
      </c>
      <c r="C20">
        <f>WEEKDAY(B20,1)</f>
        <v>5</v>
      </c>
      <c r="D20" t="str">
        <f>TEXT(C20,"aaa")</f>
        <v>木</v>
      </c>
      <c r="E20" t="str">
        <v>国語</v>
      </c>
      <c r="F20" t="str">
        <v>1/5</v>
      </c>
      <c r="G20" t="str">
        <v>算数</v>
      </c>
      <c r="H20" t="str">
        <v>2/6</v>
      </c>
      <c r="I20" t="str">
        <v>社会</v>
      </c>
      <c r="J20" t="str">
        <v>1/1</v>
      </c>
      <c r="K20" t="str">
        <v>家庭</v>
      </c>
      <c r="L20" t="str">
        <v>1/1</v>
      </c>
      <c r="M20" t="str">
        <v>行事</v>
      </c>
      <c r="Q20" t="str">
        <v>【短】交通教室⑤</v>
      </c>
      <c r="S20" t="str">
        <v>クラブ</v>
      </c>
      <c r="T20">
        <f>予定表!C18</f>
        <v>1</v>
      </c>
      <c r="U20">
        <f>COUNTIF($E$4:$P$65,S20)+COUNTIF($R$4:$R$65,S20)/3</f>
        <v>1</v>
      </c>
      <c r="V20">
        <f>U20-T20</f>
        <v>0</v>
      </c>
      <c r="Z20">
        <v>9</v>
      </c>
      <c r="AA20">
        <f>IF(ISBLANK(B20)=TRUE,"  ",B20)</f>
        <v>46121</v>
      </c>
      <c r="AB20">
        <f>WEEKDAY(AA20,1)</f>
        <v>5</v>
      </c>
      <c r="AC20" t="str">
        <f>TEXT(AB20,"aaa")</f>
        <v>木</v>
      </c>
      <c r="AD20" t="e">
        <f>IF(ISBLANK(#REF!)=TRUE,"  ",#REF!)</f>
        <v>#REF!</v>
      </c>
      <c r="AE20" t="str">
        <f>IF(ISBLANK(E20)=TRUE,"  ",E20)</f>
        <v>国語</v>
      </c>
      <c r="AF20" t="str">
        <f>IF(ISBLANK(G20)=TRUE,"  ",G20)</f>
        <v>算数</v>
      </c>
      <c r="AG20" t="str">
        <f>IF(ISBLANK(I20)=TRUE,"  ",I20)</f>
        <v>社会</v>
      </c>
      <c r="AH20" t="str">
        <f>IF(ISBLANK(K20)=TRUE,"  ",K20)</f>
        <v>家庭</v>
      </c>
      <c r="AI20" t="str">
        <f>IF(ISBLANK(M20)=TRUE,"  ",M20)</f>
        <v>行事</v>
      </c>
      <c r="AJ20" t="str">
        <f>IF(ISBLANK(O20)=TRUE,"  ",O20)</f>
        <v xml:space="preserve">  </v>
      </c>
      <c r="AK20" t="str">
        <f>IF(ISBLANK(Q20)=TRUE,"  ",Q20)</f>
        <v>【短】交通教室⑤</v>
      </c>
      <c r="AL20">
        <v>0.5833333333333334</v>
      </c>
    </row>
    <row r="21">
      <c r="E21" t="str">
        <v>銀色の裏地</v>
      </c>
      <c r="G21" t="str">
        <v>整数と小数のしくみ</v>
      </c>
      <c r="I21" t="str">
        <v>導入</v>
      </c>
      <c r="K21" t="str">
        <v>学んで変わるよわたしたち</v>
      </c>
      <c r="M21" t="str">
        <v>交通教室</v>
      </c>
      <c r="S21" t="str">
        <v>行事（日）</v>
      </c>
      <c r="T21">
        <f>予定表!C19</f>
        <v>0</v>
      </c>
      <c r="U21">
        <f>COUNTIF(E$4:P$65,"①行事")</f>
        <v>0</v>
      </c>
      <c r="V21">
        <f>U21-T21</f>
        <v>0</v>
      </c>
    </row>
    <row r="22">
      <c r="A22">
        <v>10</v>
      </c>
      <c r="B22">
        <f>DATE($E$1,$D$2,A22)</f>
        <v>46122</v>
      </c>
      <c r="C22">
        <f>WEEKDAY(B22,1)</f>
        <v>6</v>
      </c>
      <c r="D22" t="str">
        <f>TEXT(C22,"aaa")</f>
        <v>金</v>
      </c>
      <c r="E22" t="str">
        <v>理科</v>
      </c>
      <c r="G22" t="str">
        <v>行事</v>
      </c>
      <c r="I22" t="str">
        <v>図工</v>
      </c>
      <c r="J22" t="str">
        <v>1/4</v>
      </c>
      <c r="K22" t="str">
        <v>図工</v>
      </c>
      <c r="L22" t="str">
        <v>2/4</v>
      </c>
      <c r="M22" t="str">
        <v>体育</v>
      </c>
      <c r="N22" t="str">
        <v>3/4</v>
      </c>
      <c r="Q22" t="str">
        <v>視力検査②</v>
      </c>
      <c r="S22" t="str">
        <v>行事（時）</v>
      </c>
      <c r="T22">
        <f>予定表!C20</f>
        <v>8</v>
      </c>
      <c r="U22">
        <f>COUNTIF(E$4:P$65,"行事")</f>
        <v>8</v>
      </c>
      <c r="V22">
        <f>U22-T22</f>
        <v>0</v>
      </c>
      <c r="Z22">
        <v>10</v>
      </c>
      <c r="AA22">
        <f>IF(ISBLANK(B22)=TRUE,"  ",B22)</f>
        <v>46122</v>
      </c>
      <c r="AB22">
        <f>WEEKDAY(AA22,1)</f>
        <v>6</v>
      </c>
      <c r="AC22" t="str">
        <f>TEXT(AB22,"aaa")</f>
        <v>金</v>
      </c>
      <c r="AD22" t="e">
        <f>IF(ISBLANK(#REF!)=TRUE,"  ",#REF!)</f>
        <v>#REF!</v>
      </c>
      <c r="AE22" t="str">
        <f>IF(ISBLANK(E22)=TRUE,"  ",E22)</f>
        <v>理科</v>
      </c>
      <c r="AF22" t="str">
        <f>IF(ISBLANK(G22)=TRUE,"  ",G22)</f>
        <v>行事</v>
      </c>
      <c r="AG22" t="str">
        <f>IF(ISBLANK(I22)=TRUE,"  ",I22)</f>
        <v>図工</v>
      </c>
      <c r="AH22" t="str">
        <f>IF(ISBLANK(K22)=TRUE,"  ",K22)</f>
        <v>図工</v>
      </c>
      <c r="AI22" t="str">
        <f>IF(ISBLANK(M22)=TRUE,"  ",M22)</f>
        <v>体育</v>
      </c>
      <c r="AJ22" t="str">
        <f>IF(ISBLANK(O22)=TRUE,"  ",O22)</f>
        <v xml:space="preserve">  </v>
      </c>
      <c r="AK22" t="str">
        <f>IF(ISBLANK(Q22)=TRUE,"  ",Q22)</f>
        <v>視力検査②</v>
      </c>
      <c r="AL22">
        <v>0.6180555555555556</v>
      </c>
    </row>
    <row r="23" xml:space="preserve">
      <c r="E23" t="str">
        <v>佐藤（和）先生の案による</v>
      </c>
      <c r="G23" t="str">
        <v>視力検査</v>
      </c>
      <c r="I23" t="str">
        <v>季節を感じて</v>
      </c>
      <c r="K23" t="str">
        <v>季節を感じて</v>
      </c>
      <c r="M23" t="str">
        <v>短距離走・リレー</v>
      </c>
      <c r="S23" t="str" xml:space="preserve">
        <v xml:space="preserve">小計　日_x000d_
時</v>
      </c>
      <c r="T23">
        <f>予定表!C21</f>
        <v>0</v>
      </c>
      <c r="U23">
        <f>U21</f>
        <v>0</v>
      </c>
      <c r="V23">
        <f>U23-T23</f>
        <v>0</v>
      </c>
    </row>
    <row r="24">
      <c r="A24">
        <v>11</v>
      </c>
      <c r="B24">
        <f>DATE($E$1,$D$2,A24)</f>
        <v>46123</v>
      </c>
      <c r="C24">
        <f>WEEKDAY(B24,1)</f>
        <v>7</v>
      </c>
      <c r="D24" t="str">
        <f>TEXT(C24,"aaa")</f>
        <v>土</v>
      </c>
      <c r="T24">
        <f>予定表!C22</f>
        <v>15</v>
      </c>
      <c r="U24">
        <f>SUM(U18:U20)+U22</f>
        <v>15</v>
      </c>
      <c r="V24">
        <f>U24-T24</f>
        <v>0</v>
      </c>
      <c r="Z24">
        <v>11</v>
      </c>
      <c r="AA24">
        <f>IF(ISBLANK(B24)=TRUE,"  ",B24)</f>
        <v>46123</v>
      </c>
      <c r="AB24">
        <f>WEEKDAY(AA24,1)</f>
        <v>7</v>
      </c>
      <c r="AC24" t="str">
        <f>TEXT(AB24,"aaa")</f>
        <v>土</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予定表!C23</f>
        <v>0</v>
      </c>
      <c r="U25">
        <f>U23</f>
        <v>0</v>
      </c>
      <c r="V25">
        <f>U25-T25</f>
        <v>0</v>
      </c>
    </row>
    <row r="26">
      <c r="A26">
        <v>12</v>
      </c>
      <c r="B26">
        <f>DATE($E$1,$D$2,A26)</f>
        <v>46124</v>
      </c>
      <c r="C26">
        <f>WEEKDAY(B26,1)</f>
        <v>1</v>
      </c>
      <c r="D26" t="str">
        <f>TEXT(C26,"aaa")</f>
        <v>日</v>
      </c>
      <c r="T26">
        <f>予定表!C24</f>
        <v>92</v>
      </c>
      <c r="U26">
        <f>SUM(U17,U24)</f>
        <v>92</v>
      </c>
      <c r="V26">
        <f>U26-T26</f>
        <v>0</v>
      </c>
      <c r="Z26">
        <v>12</v>
      </c>
      <c r="AA26">
        <f>IF(ISBLANK(B26)=TRUE,"  ",B26)</f>
        <v>46124</v>
      </c>
      <c r="AB26">
        <f>WEEKDAY(AA26,1)</f>
        <v>1</v>
      </c>
      <c r="AC26" t="str">
        <f>TEXT(AB26,"aaa")</f>
        <v>日</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46125</v>
      </c>
      <c r="C28">
        <f>WEEKDAY(B28,1)</f>
        <v>2</v>
      </c>
      <c r="D28" t="str">
        <f>TEXT(C28,"aaa")</f>
        <v>月</v>
      </c>
      <c r="E28" t="str">
        <v>国語</v>
      </c>
      <c r="F28" t="str">
        <v>2/5</v>
      </c>
      <c r="G28" t="str">
        <v>理科</v>
      </c>
      <c r="I28" t="str">
        <v>算数</v>
      </c>
      <c r="J28" t="str">
        <v>3/6</v>
      </c>
      <c r="K28" t="str">
        <v>音楽</v>
      </c>
      <c r="L28" t="str">
        <v>1/1</v>
      </c>
      <c r="M28" t="str">
        <v>体育</v>
      </c>
      <c r="N28" t="str">
        <v>4/4</v>
      </c>
      <c r="Q28" t="str">
        <v>通学路点検</v>
      </c>
      <c r="Z28">
        <v>13</v>
      </c>
      <c r="AA28">
        <f>IF(ISBLANK(B28)=TRUE,"  ",B28)</f>
        <v>46125</v>
      </c>
      <c r="AB28">
        <f>WEEKDAY(AA28,1)</f>
        <v>2</v>
      </c>
      <c r="AC28" t="str">
        <f>TEXT(AB28,"aaa")</f>
        <v>月</v>
      </c>
      <c r="AD28" t="e">
        <f>IF(ISBLANK(#REF!)=TRUE,"  ",#REF!)</f>
        <v>#REF!</v>
      </c>
      <c r="AE28" t="str">
        <f>IF(ISBLANK(E28)=TRUE,"  ",E28)</f>
        <v>国語</v>
      </c>
      <c r="AF28" t="str">
        <f>IF(ISBLANK(G28)=TRUE,"  ",G28)</f>
        <v>理科</v>
      </c>
      <c r="AG28" t="str">
        <f>IF(ISBLANK(I28)=TRUE,"  ",I28)</f>
        <v>算数</v>
      </c>
      <c r="AH28" t="str">
        <f>IF(ISBLANK(K28)=TRUE,"  ",K28)</f>
        <v>音楽</v>
      </c>
      <c r="AI28" t="str">
        <f>IF(ISBLANK(M28)=TRUE,"  ",M28)</f>
        <v>体育</v>
      </c>
      <c r="AJ28" t="str">
        <f>IF(ISBLANK(O28)=TRUE,"  ",O28)</f>
        <v xml:space="preserve">  </v>
      </c>
      <c r="AK28" t="str">
        <f>IF(ISBLANK(Q28)=TRUE,"  ",Q28)</f>
        <v>通学路点検</v>
      </c>
      <c r="AL28">
        <v>0.6180555555555556</v>
      </c>
    </row>
    <row r="29">
      <c r="E29" t="str">
        <v>銀色の裏地</v>
      </c>
      <c r="G29" t="str">
        <v>佐藤（和）先生の案による</v>
      </c>
      <c r="I29" t="str">
        <v>整数と小数のしくみ</v>
      </c>
      <c r="K29" t="str">
        <v>夢色シンフォニー</v>
      </c>
      <c r="M29" t="str">
        <v>短距離走・リレー</v>
      </c>
    </row>
    <row r="30">
      <c r="A30">
        <v>14</v>
      </c>
      <c r="B30">
        <f>DATE($E$1,$D$2,A30)</f>
        <v>46126</v>
      </c>
      <c r="C30">
        <f>WEEKDAY(B30,1)</f>
        <v>3</v>
      </c>
      <c r="D30" t="str">
        <f>TEXT(C30,"aaa")</f>
        <v>火</v>
      </c>
      <c r="E30" t="str">
        <v>国語</v>
      </c>
      <c r="F30" t="str">
        <v>3/5</v>
      </c>
      <c r="G30" t="str">
        <v>体育</v>
      </c>
      <c r="H30" t="str">
        <v>1/2</v>
      </c>
      <c r="I30" t="str">
        <v>算数</v>
      </c>
      <c r="J30" t="str">
        <v>4/6</v>
      </c>
      <c r="K30" t="str">
        <v>社会</v>
      </c>
      <c r="L30" t="str">
        <v>1/4</v>
      </c>
      <c r="M30" t="str">
        <v>家庭</v>
      </c>
      <c r="N30" t="str">
        <v>1/1</v>
      </c>
      <c r="O30" t="str">
        <v>児童会</v>
      </c>
      <c r="Q30" t="str">
        <v>児童会委員会</v>
      </c>
      <c r="Z30">
        <v>14</v>
      </c>
      <c r="AA30">
        <f>IF(ISBLANK(B30)=TRUE,"  ",B30)</f>
        <v>46126</v>
      </c>
      <c r="AB30">
        <f>WEEKDAY(AA30,1)</f>
        <v>3</v>
      </c>
      <c r="AC30" t="str">
        <f>TEXT(AB30,"aaa")</f>
        <v>火</v>
      </c>
      <c r="AD30" t="e">
        <f>IF(ISBLANK(#REF!)=TRUE,"  ",#REF!)</f>
        <v>#REF!</v>
      </c>
      <c r="AE30" t="str">
        <f>IF(ISBLANK(E30)=TRUE,"  ",E30)</f>
        <v>国語</v>
      </c>
      <c r="AF30" t="str">
        <f>IF(ISBLANK(G30)=TRUE,"  ",G30)</f>
        <v>体育</v>
      </c>
      <c r="AG30" t="str">
        <f>IF(ISBLANK(I30)=TRUE,"  ",I30)</f>
        <v>算数</v>
      </c>
      <c r="AH30" t="str">
        <f>IF(ISBLANK(K30)=TRUE,"  ",K30)</f>
        <v>社会</v>
      </c>
      <c r="AI30" t="str">
        <f>IF(ISBLANK(M30)=TRUE,"  ",M30)</f>
        <v>家庭</v>
      </c>
      <c r="AJ30" t="str">
        <f>IF(ISBLANK(O30)=TRUE,"  ",O30)</f>
        <v>児童会</v>
      </c>
      <c r="AK30" t="str">
        <f>IF(ISBLANK(Q30)=TRUE,"  ",Q30)</f>
        <v>児童会委員会</v>
      </c>
      <c r="AL30">
        <v>0.6354166666666666</v>
      </c>
    </row>
    <row r="31">
      <c r="E31" t="str">
        <v>銀色の裏地</v>
      </c>
      <c r="G31" t="str">
        <v>走り幅跳び（６年生と合同）</v>
      </c>
      <c r="I31" t="str">
        <v>整数と小数のしくみ</v>
      </c>
      <c r="K31" t="str">
        <v>世界の中の国土</v>
      </c>
      <c r="M31" t="str">
        <v>毎日の生活を見つめてみよう</v>
      </c>
      <c r="O31" t="str">
        <v>児童会委員会</v>
      </c>
    </row>
    <row r="32">
      <c r="A32">
        <v>15</v>
      </c>
      <c r="B32">
        <f>DATE($E$1,$D$2,A32)</f>
        <v>46127</v>
      </c>
      <c r="C32">
        <f>WEEKDAY(B32,1)</f>
        <v>4</v>
      </c>
      <c r="D32" t="str">
        <f>TEXT(C32,"aaa")</f>
        <v>水</v>
      </c>
      <c r="E32" t="str">
        <v>国語</v>
      </c>
      <c r="F32" t="str">
        <v>4/5</v>
      </c>
      <c r="G32" t="str">
        <v>理科</v>
      </c>
      <c r="I32" t="str">
        <v>家庭</v>
      </c>
      <c r="K32" t="str">
        <v>算数</v>
      </c>
      <c r="L32" t="str">
        <v>5/6</v>
      </c>
      <c r="M32" t="str">
        <v>図工</v>
      </c>
      <c r="N32" t="str">
        <v>3/4</v>
      </c>
      <c r="O32" t="str">
        <v>図工</v>
      </c>
      <c r="P32" t="str">
        <v>4/4</v>
      </c>
      <c r="Q32" t="str">
        <v>聴力検査</v>
      </c>
      <c r="Z32">
        <v>15</v>
      </c>
      <c r="AA32">
        <f>IF(ISBLANK(B32)=TRUE,"  ",B32)</f>
        <v>46127</v>
      </c>
      <c r="AB32">
        <f>WEEKDAY(AA32,1)</f>
        <v>4</v>
      </c>
      <c r="AC32" t="str">
        <f>TEXT(AB32,"aaa")</f>
        <v>水</v>
      </c>
      <c r="AD32" t="e">
        <f>IF(ISBLANK(#REF!)=TRUE,"  ",#REF!)</f>
        <v>#REF!</v>
      </c>
      <c r="AE32" t="str">
        <f>IF(ISBLANK(E32)=TRUE,"  ",E32)</f>
        <v>国語</v>
      </c>
      <c r="AF32" t="str">
        <f>IF(ISBLANK(G32)=TRUE,"  ",G32)</f>
        <v>理科</v>
      </c>
      <c r="AG32" t="str">
        <f>IF(ISBLANK(I32)=TRUE,"  ",I32)</f>
        <v>家庭</v>
      </c>
      <c r="AH32" t="str">
        <f>IF(ISBLANK(K32)=TRUE,"  ",K32)</f>
        <v>算数</v>
      </c>
      <c r="AI32" t="str">
        <f>IF(ISBLANK(M32)=TRUE,"  ",M32)</f>
        <v>図工</v>
      </c>
      <c r="AJ32" t="str">
        <f>IF(ISBLANK(O32)=TRUE,"  ",O32)</f>
        <v>図工</v>
      </c>
      <c r="AK32" t="str">
        <f>IF(ISBLANK(Q32)=TRUE,"  ",Q32)</f>
        <v>聴力検査</v>
      </c>
      <c r="AL32">
        <v>0.6527777777777778</v>
      </c>
    </row>
    <row r="33">
      <c r="E33" t="str">
        <v>銀色の裏地</v>
      </c>
      <c r="G33" t="str">
        <v>佐藤（和）先生の案による</v>
      </c>
      <c r="I33" t="str">
        <v>なぜ調理をするのだろう(聴力)</v>
      </c>
      <c r="K33" t="str">
        <v>整数と小数のしくみ</v>
      </c>
      <c r="M33" t="str">
        <v>季節を感じて</v>
      </c>
      <c r="O33" t="str">
        <v>季節を感じて</v>
      </c>
    </row>
    <row r="34">
      <c r="A34">
        <v>16</v>
      </c>
      <c r="B34">
        <f>DATE($E$1,$D$2,A34)</f>
        <v>46128</v>
      </c>
      <c r="C34">
        <f>WEEKDAY(B34,1)</f>
        <v>5</v>
      </c>
      <c r="D34" t="str">
        <f>TEXT(C34,"aaa")</f>
        <v>木</v>
      </c>
      <c r="E34" t="str">
        <v>理科</v>
      </c>
      <c r="G34" t="str">
        <v>算数</v>
      </c>
      <c r="H34" t="str">
        <v>5/6</v>
      </c>
      <c r="I34" t="str">
        <v>児童会</v>
      </c>
      <c r="K34" t="str">
        <v>音楽</v>
      </c>
      <c r="L34" t="str">
        <v>1/1</v>
      </c>
      <c r="M34" t="str">
        <v>体育</v>
      </c>
      <c r="N34" t="str">
        <v>2/2</v>
      </c>
      <c r="O34" t="str">
        <v>クラブ</v>
      </c>
      <c r="Q34" t="str">
        <v>Welcome集会③、クラブ</v>
      </c>
      <c r="Z34">
        <v>16</v>
      </c>
      <c r="AA34">
        <f>IF(ISBLANK(B34)=TRUE,"  ",B34)</f>
        <v>46128</v>
      </c>
      <c r="AB34">
        <f>WEEKDAY(AA34,1)</f>
        <v>5</v>
      </c>
      <c r="AC34" t="str">
        <f>TEXT(AB34,"aaa")</f>
        <v>木</v>
      </c>
      <c r="AD34" t="e">
        <f>IF(ISBLANK(#REF!)=TRUE,"  ",#REF!)</f>
        <v>#REF!</v>
      </c>
      <c r="AE34" t="str">
        <f>IF(ISBLANK(E34)=TRUE,"  ",E34)</f>
        <v>理科</v>
      </c>
      <c r="AF34" t="str">
        <f>IF(ISBLANK(G34)=TRUE,"  ",G34)</f>
        <v>算数</v>
      </c>
      <c r="AG34" t="str">
        <f>IF(ISBLANK(I34)=TRUE,"  ",I34)</f>
        <v>児童会</v>
      </c>
      <c r="AH34" t="str">
        <f>IF(ISBLANK(K34)=TRUE,"  ",K34)</f>
        <v>音楽</v>
      </c>
      <c r="AI34" t="str">
        <f>IF(ISBLANK(M34)=TRUE,"  ",M34)</f>
        <v>体育</v>
      </c>
      <c r="AJ34" t="str">
        <f>IF(ISBLANK(O34)=TRUE,"  ",O34)</f>
        <v>クラブ</v>
      </c>
      <c r="AK34" t="str">
        <f>IF(ISBLANK(Q34)=TRUE,"  ",Q34)</f>
        <v>Welcome集会③、クラブ</v>
      </c>
      <c r="AL34">
        <v>0.6354166666666666</v>
      </c>
    </row>
    <row r="35">
      <c r="E35" t="str">
        <v>佐藤（和）先生の案による</v>
      </c>
      <c r="G35" t="str">
        <v>整数と小数のしくみ</v>
      </c>
      <c r="I35" t="str">
        <v>Welcome集会</v>
      </c>
      <c r="K35" t="str">
        <v>夢色シンフォニー</v>
      </c>
      <c r="M35" t="str">
        <v>走り幅跳び（６年生と合同）</v>
      </c>
    </row>
    <row r="36">
      <c r="A36">
        <v>17</v>
      </c>
      <c r="B36">
        <f>DATE($E$1,$D$2,A36)</f>
        <v>46129</v>
      </c>
      <c r="C36">
        <f>WEEKDAY(B36,1)</f>
        <v>6</v>
      </c>
      <c r="D36" t="str">
        <f>TEXT(C36,"aaa")</f>
        <v>金</v>
      </c>
      <c r="E36" t="str">
        <v>国語</v>
      </c>
      <c r="F36" t="str">
        <v>5/5</v>
      </c>
      <c r="G36" t="str">
        <v>算数</v>
      </c>
      <c r="H36" t="str">
        <v>6/6</v>
      </c>
      <c r="I36" t="str">
        <v>行事</v>
      </c>
      <c r="K36" t="str">
        <v>社会</v>
      </c>
      <c r="L36" t="str">
        <v>2/4</v>
      </c>
      <c r="M36" t="str">
        <v>外国語</v>
      </c>
      <c r="Q36" t="str">
        <v>避難訓練③、通学路点検</v>
      </c>
      <c r="Z36">
        <v>17</v>
      </c>
      <c r="AA36">
        <f>IF(ISBLANK(B36)=TRUE,"  ",B36)</f>
        <v>46129</v>
      </c>
      <c r="AB36">
        <f>WEEKDAY(AA36,1)</f>
        <v>6</v>
      </c>
      <c r="AC36" t="str">
        <f>TEXT(AB36,"aaa")</f>
        <v>金</v>
      </c>
      <c r="AD36" t="e">
        <f>IF(ISBLANK(#REF!)=TRUE,"  ",#REF!)</f>
        <v>#REF!</v>
      </c>
      <c r="AE36" t="str">
        <f>IF(ISBLANK(E36)=TRUE,"  ",E36)</f>
        <v>国語</v>
      </c>
      <c r="AF36" t="str">
        <f>IF(ISBLANK(G36)=TRUE,"  ",G36)</f>
        <v>算数</v>
      </c>
      <c r="AG36" t="str">
        <f>IF(ISBLANK(I36)=TRUE,"  ",I36)</f>
        <v>行事</v>
      </c>
      <c r="AH36" t="str">
        <f>IF(ISBLANK(K36)=TRUE,"  ",K36)</f>
        <v>社会</v>
      </c>
      <c r="AI36" t="str">
        <f>IF(ISBLANK(M36)=TRUE,"  ",M36)</f>
        <v>外国語</v>
      </c>
      <c r="AJ36" t="str">
        <f>IF(ISBLANK(O36)=TRUE,"  ",O36)</f>
        <v xml:space="preserve">  </v>
      </c>
      <c r="AK36" t="str">
        <f>IF(ISBLANK(Q36)=TRUE,"  ",Q36)</f>
        <v>避難訓練③、通学路点検</v>
      </c>
      <c r="AL36">
        <v>0.6180555555555556</v>
      </c>
    </row>
    <row r="37">
      <c r="E37" t="str">
        <v>銀色の裏地</v>
      </c>
      <c r="G37" t="str">
        <v>整数と小数のしくみ</v>
      </c>
      <c r="I37" t="str">
        <v>避難訓練</v>
      </c>
      <c r="K37" t="str">
        <v>世界の中の国土</v>
      </c>
      <c r="M37" t="str">
        <v>渡部先生の案による</v>
      </c>
    </row>
    <row r="38">
      <c r="A38">
        <v>18</v>
      </c>
      <c r="B38">
        <f>DATE($E$1,$D$2,A38)</f>
        <v>46130</v>
      </c>
      <c r="C38">
        <f>WEEKDAY(B38,1)</f>
        <v>7</v>
      </c>
      <c r="D38" t="str">
        <f>TEXT(C38,"aaa")</f>
        <v>土</v>
      </c>
      <c r="Z38">
        <v>18</v>
      </c>
      <c r="AA38">
        <f>IF(ISBLANK(B38)=TRUE,"  ",B38)</f>
        <v>46130</v>
      </c>
      <c r="AB38">
        <f>WEEKDAY(AA38,1)</f>
        <v>7</v>
      </c>
      <c r="AC38" t="str">
        <f>TEXT(AB38,"aaa")</f>
        <v>土</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46131</v>
      </c>
      <c r="C40">
        <f>WEEKDAY(B40,1)</f>
        <v>1</v>
      </c>
      <c r="D40" t="str">
        <f>TEXT(C40,"aaa")</f>
        <v>日</v>
      </c>
      <c r="Z40">
        <v>19</v>
      </c>
      <c r="AA40">
        <f>IF(ISBLANK(B40)=TRUE,"  ",B40)</f>
        <v>46131</v>
      </c>
      <c r="AB40">
        <f>WEEKDAY(AA40,1)</f>
        <v>1</v>
      </c>
      <c r="AC40" t="str">
        <f>TEXT(AB40,"aaa")</f>
        <v>日</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46132</v>
      </c>
      <c r="C42">
        <f>WEEKDAY(B42,1)</f>
        <v>2</v>
      </c>
      <c r="D42" t="str">
        <f>TEXT(C42,"aaa")</f>
        <v>月</v>
      </c>
      <c r="E42" t="str">
        <v>国語</v>
      </c>
      <c r="F42" t="str">
        <v>1/2</v>
      </c>
      <c r="G42" t="str">
        <v>理科</v>
      </c>
      <c r="I42" t="str">
        <v>体育</v>
      </c>
      <c r="J42" t="str">
        <v>1/2</v>
      </c>
      <c r="K42" t="str">
        <v>音楽</v>
      </c>
      <c r="L42" t="str">
        <v>1/2</v>
      </c>
      <c r="M42" t="str">
        <v>社会</v>
      </c>
      <c r="N42" t="str">
        <v>3/4</v>
      </c>
      <c r="Q42" t="str">
        <v>児童会活動日</v>
      </c>
      <c r="Z42">
        <v>20</v>
      </c>
      <c r="AA42">
        <f>IF(ISBLANK(B42)=TRUE,"  ",B42)</f>
        <v>46132</v>
      </c>
      <c r="AB42">
        <f>WEEKDAY(AA42,1)</f>
        <v>2</v>
      </c>
      <c r="AC42" t="str">
        <f>TEXT(AB42,"aaa")</f>
        <v>月</v>
      </c>
      <c r="AD42" t="e">
        <f>IF(ISBLANK(#REF!)=TRUE,"  ",#REF!)</f>
        <v>#REF!</v>
      </c>
      <c r="AE42" t="str">
        <f>IF(ISBLANK(E42)=TRUE,"  ",E42)</f>
        <v>国語</v>
      </c>
      <c r="AF42" t="str">
        <f>IF(ISBLANK(G42)=TRUE,"  ",G42)</f>
        <v>理科</v>
      </c>
      <c r="AG42" t="str">
        <f>IF(ISBLANK(I42)=TRUE,"  ",I42)</f>
        <v>体育</v>
      </c>
      <c r="AH42" t="str">
        <f>IF(ISBLANK(K42)=TRUE,"  ",K42)</f>
        <v>音楽</v>
      </c>
      <c r="AI42" t="str">
        <f>IF(ISBLANK(M42)=TRUE,"  ",M42)</f>
        <v>社会</v>
      </c>
      <c r="AJ42" t="str">
        <f>IF(ISBLANK(O42)=TRUE,"  ",O42)</f>
        <v xml:space="preserve">  </v>
      </c>
      <c r="AK42" t="str">
        <f>IF(ISBLANK(Q42)=TRUE,"  ",Q42)</f>
        <v>児童会活動日</v>
      </c>
      <c r="AL42">
        <v>0.6458333333333334</v>
      </c>
    </row>
    <row r="43">
      <c r="E43" t="str">
        <v>漢字の成り立ち</v>
      </c>
      <c r="G43" t="str">
        <v>佐藤（和）先生の案による</v>
      </c>
      <c r="I43" t="str">
        <v>走り高跳び（６年生と合同）</v>
      </c>
      <c r="K43" t="str">
        <v>スキルアップ</v>
      </c>
      <c r="M43" t="str">
        <v>世界の中の国土</v>
      </c>
    </row>
    <row r="44">
      <c r="A44">
        <v>21</v>
      </c>
      <c r="B44">
        <f>DATE($E$1,$D$2,A44)</f>
        <v>46133</v>
      </c>
      <c r="C44">
        <f>WEEKDAY(B44,1)</f>
        <v>3</v>
      </c>
      <c r="D44" t="str">
        <f>TEXT(C44,"aaa")</f>
        <v>火</v>
      </c>
      <c r="E44" t="str">
        <v>国語</v>
      </c>
      <c r="F44" t="str">
        <v>2/2</v>
      </c>
      <c r="G44" t="str">
        <v>算数</v>
      </c>
      <c r="H44" t="str">
        <v>1/8</v>
      </c>
      <c r="I44" t="str">
        <v>外国語</v>
      </c>
      <c r="K44" t="str">
        <v>社会</v>
      </c>
      <c r="L44" t="str">
        <v>4/4</v>
      </c>
      <c r="Q44" t="str">
        <v>【短】先生たちの研究会</v>
      </c>
      <c r="Z44">
        <v>21</v>
      </c>
      <c r="AA44">
        <f>IF(ISBLANK(B44)=TRUE,"  ",B44)</f>
        <v>46133</v>
      </c>
      <c r="AB44">
        <f>WEEKDAY(AA44,1)</f>
        <v>3</v>
      </c>
      <c r="AC44" t="str">
        <f>TEXT(AB44,"aaa")</f>
        <v>火</v>
      </c>
      <c r="AD44" t="e">
        <f>IF(ISBLANK(#REF!)=TRUE,"  ",#REF!)</f>
        <v>#REF!</v>
      </c>
      <c r="AE44" t="str">
        <f>IF(ISBLANK(E44)=TRUE,"  ",E44)</f>
        <v>国語</v>
      </c>
      <c r="AF44" t="str">
        <f>IF(ISBLANK(G44)=TRUE,"  ",G44)</f>
        <v>算数</v>
      </c>
      <c r="AG44" t="str">
        <f>IF(ISBLANK(I44)=TRUE,"  ",I44)</f>
        <v>外国語</v>
      </c>
      <c r="AH44" t="str">
        <f>IF(ISBLANK(K44)=TRUE,"  ",K44)</f>
        <v>社会</v>
      </c>
      <c r="AI44" t="str">
        <f>IF(ISBLANK(M44)=TRUE,"  ",M44)</f>
        <v xml:space="preserve">  </v>
      </c>
      <c r="AJ44" t="str">
        <f>IF(ISBLANK(O44)=TRUE,"  ",O44)</f>
        <v xml:space="preserve">  </v>
      </c>
      <c r="AK44" t="str">
        <f>IF(ISBLANK(Q44)=TRUE,"  ",Q44)</f>
        <v>【短】先生たちの研究会</v>
      </c>
      <c r="AL44">
        <v>0.5416666666666666</v>
      </c>
    </row>
    <row r="45">
      <c r="E45" t="str">
        <v>漢字の成り立ち</v>
      </c>
      <c r="G45" t="str">
        <v>直方体や立方体のかさ</v>
      </c>
      <c r="I45" t="str">
        <v>渡部先生の案による</v>
      </c>
      <c r="K45" t="str">
        <v>世界の中の国土</v>
      </c>
    </row>
    <row r="46">
      <c r="A46">
        <v>22</v>
      </c>
      <c r="B46">
        <f>DATE($E$1,$D$2,A46)</f>
        <v>46134</v>
      </c>
      <c r="C46">
        <f>WEEKDAY(B46,1)</f>
        <v>4</v>
      </c>
      <c r="D46" t="str">
        <f>TEXT(C46,"aaa")</f>
        <v>水</v>
      </c>
      <c r="E46" t="str">
        <v>書写</v>
      </c>
      <c r="G46" t="str">
        <v>理科</v>
      </c>
      <c r="I46" t="str">
        <v>道徳</v>
      </c>
      <c r="K46" t="str">
        <v>国語</v>
      </c>
      <c r="L46" t="str">
        <v>1/1</v>
      </c>
      <c r="M46" t="str">
        <v>総合</v>
      </c>
      <c r="Q46" t="str">
        <v>【短】</v>
      </c>
      <c r="Z46">
        <v>22</v>
      </c>
      <c r="AA46">
        <f>IF(ISBLANK(B46)=TRUE,"  ",B46)</f>
        <v>46134</v>
      </c>
      <c r="AB46">
        <f>WEEKDAY(AA46,1)</f>
        <v>4</v>
      </c>
      <c r="AC46" t="str">
        <f>TEXT(AB46,"aaa")</f>
        <v>水</v>
      </c>
      <c r="AD46" t="e">
        <f>IF(ISBLANK(#REF!)=TRUE,"  ",#REF!)</f>
        <v>#REF!</v>
      </c>
      <c r="AE46" t="str">
        <f>IF(ISBLANK(E46)=TRUE,"  ",E46)</f>
        <v>書写</v>
      </c>
      <c r="AF46" t="str">
        <f>IF(ISBLANK(G46)=TRUE,"  ",G46)</f>
        <v>理科</v>
      </c>
      <c r="AG46" t="str">
        <f>IF(ISBLANK(I46)=TRUE,"  ",I46)</f>
        <v>道徳</v>
      </c>
      <c r="AH46" t="str">
        <f>IF(ISBLANK(K46)=TRUE,"  ",K46)</f>
        <v>国語</v>
      </c>
      <c r="AI46" t="str">
        <f>IF(ISBLANK(M46)=TRUE,"  ",M46)</f>
        <v>総合</v>
      </c>
      <c r="AJ46" t="str">
        <f>IF(ISBLANK(O46)=TRUE,"  ",O46)</f>
        <v xml:space="preserve">  </v>
      </c>
      <c r="AK46" t="str">
        <f>IF(ISBLANK(Q46)=TRUE,"  ",Q46)</f>
        <v>【短】</v>
      </c>
      <c r="AL46">
        <v>0.5833333333333334</v>
      </c>
    </row>
    <row r="47">
      <c r="E47" t="str">
        <v>大浦先生の案による</v>
      </c>
      <c r="G47" t="str">
        <v>佐藤（和）先生の案による</v>
      </c>
      <c r="I47" t="str">
        <v>舞子先生の案による</v>
      </c>
      <c r="K47" t="str">
        <v>春の空</v>
      </c>
      <c r="M47" t="str">
        <v>鼓笛</v>
      </c>
    </row>
    <row r="48">
      <c r="A48">
        <v>23</v>
      </c>
      <c r="B48">
        <f>DATE($E$1,$D$2,A48)</f>
        <v>46135</v>
      </c>
      <c r="C48">
        <f>WEEKDAY(B48,1)</f>
        <v>5</v>
      </c>
      <c r="D48" t="str">
        <f>TEXT(C48,"aaa")</f>
        <v>木</v>
      </c>
      <c r="E48" t="str">
        <v>理科</v>
      </c>
      <c r="G48" t="str">
        <v>総合</v>
      </c>
      <c r="I48" t="str">
        <v>総合</v>
      </c>
      <c r="K48" t="str">
        <v>総合</v>
      </c>
      <c r="M48" t="str">
        <v>体育</v>
      </c>
      <c r="N48" t="str">
        <v>2/2</v>
      </c>
      <c r="Q48" t="str">
        <v>農作業体験</v>
      </c>
      <c r="Z48">
        <v>23</v>
      </c>
      <c r="AA48">
        <f>IF(ISBLANK(B48)=TRUE,"  ",B48)</f>
        <v>46135</v>
      </c>
      <c r="AB48">
        <f>WEEKDAY(AA48,1)</f>
        <v>5</v>
      </c>
      <c r="AC48" t="str">
        <f>TEXT(AB48,"aaa")</f>
        <v>木</v>
      </c>
      <c r="AD48" t="e">
        <f>IF(ISBLANK(#REF!)=TRUE,"  ",#REF!)</f>
        <v>#REF!</v>
      </c>
      <c r="AE48" t="str">
        <f>IF(ISBLANK(E48)=TRUE,"  ",E48)</f>
        <v>理科</v>
      </c>
      <c r="AF48" t="str">
        <f>IF(ISBLANK(G48)=TRUE,"  ",G48)</f>
        <v>総合</v>
      </c>
      <c r="AG48" t="str">
        <f>IF(ISBLANK(I48)=TRUE,"  ",I48)</f>
        <v>総合</v>
      </c>
      <c r="AH48" t="str">
        <f>IF(ISBLANK(K48)=TRUE,"  ",K48)</f>
        <v>総合</v>
      </c>
      <c r="AI48" t="str">
        <f>IF(ISBLANK(M48)=TRUE,"  ",M48)</f>
        <v>体育</v>
      </c>
      <c r="AJ48" t="str">
        <f>IF(ISBLANK(O48)=TRUE,"  ",O48)</f>
        <v xml:space="preserve">  </v>
      </c>
      <c r="AK48" t="str">
        <f>IF(ISBLANK(Q48)=TRUE,"  ",Q48)</f>
        <v>農作業体験</v>
      </c>
      <c r="AL48">
        <v>0.6006944444444444</v>
      </c>
    </row>
    <row r="49">
      <c r="E49" t="str">
        <v>佐藤（和）先生の案による</v>
      </c>
      <c r="G49" t="str">
        <v>学習計画を立てよう</v>
      </c>
      <c r="I49" t="str">
        <v>バケツ稲作り</v>
      </c>
      <c r="K49" t="str">
        <v>バケツ稲作り</v>
      </c>
      <c r="M49" t="str">
        <v>走り高跳び（６年生と合同）</v>
      </c>
    </row>
    <row r="50">
      <c r="A50">
        <v>24</v>
      </c>
      <c r="B50">
        <f>DATE($E$1,$D$2,A50)</f>
        <v>46136</v>
      </c>
      <c r="C50">
        <f>WEEKDAY(B50,1)</f>
        <v>6</v>
      </c>
      <c r="D50" t="str">
        <f>TEXT(C50,"aaa")</f>
        <v>金</v>
      </c>
      <c r="E50" t="str">
        <v>算数</v>
      </c>
      <c r="F50" t="str">
        <v>2/8</v>
      </c>
      <c r="G50" t="str">
        <v>道徳</v>
      </c>
      <c r="H50" t="str">
        <v>2/35</v>
      </c>
      <c r="I50" t="str">
        <v>算数</v>
      </c>
      <c r="J50" t="str">
        <v>3/8</v>
      </c>
      <c r="K50" t="str">
        <v>外国語</v>
      </c>
      <c r="L50" t="str">
        <v xml:space="preserve">　</v>
      </c>
      <c r="M50" t="str">
        <v>国語</v>
      </c>
      <c r="N50" t="str">
        <v>1/1</v>
      </c>
      <c r="Q50" t="str">
        <v>【短】授業参観</v>
      </c>
      <c r="Z50">
        <v>24</v>
      </c>
      <c r="AA50">
        <f>IF(ISBLANK(B50)=TRUE,"  ",B50)</f>
        <v>46136</v>
      </c>
      <c r="AB50">
        <f>WEEKDAY(AA50,1)</f>
        <v>6</v>
      </c>
      <c r="AC50" t="str">
        <f>TEXT(AB50,"aaa")</f>
        <v>金</v>
      </c>
      <c r="AD50" t="e">
        <f>IF(ISBLANK(#REF!)=TRUE,"  ",#REF!)</f>
        <v>#REF!</v>
      </c>
      <c r="AE50" t="str">
        <f>IF(ISBLANK(E50)=TRUE,"  ",E50)</f>
        <v>算数</v>
      </c>
      <c r="AF50" t="str">
        <f>IF(ISBLANK(G50)=TRUE,"  ",G50)</f>
        <v>道徳</v>
      </c>
      <c r="AG50" t="str">
        <f>IF(ISBLANK(I50)=TRUE,"  ",I50)</f>
        <v>算数</v>
      </c>
      <c r="AH50" t="str">
        <f>IF(ISBLANK(K50)=TRUE,"  ",K50)</f>
        <v>外国語</v>
      </c>
      <c r="AI50" t="str">
        <f>IF(ISBLANK(M50)=TRUE,"  ",M50)</f>
        <v>国語</v>
      </c>
      <c r="AJ50" t="str">
        <f>IF(ISBLANK(O50)=TRUE,"  ",O50)</f>
        <v xml:space="preserve">  </v>
      </c>
      <c r="AK50" t="str">
        <f>IF(ISBLANK(Q50)=TRUE,"  ",Q50)</f>
        <v>【短】授業参観</v>
      </c>
      <c r="AL50">
        <v>0.5833333333333334</v>
      </c>
    </row>
    <row r="51">
      <c r="E51" t="str">
        <v>直方体や立方体のかさ</v>
      </c>
      <c r="G51" t="str">
        <v>見えた答案</v>
      </c>
      <c r="I51" t="str">
        <v>直方体や立方体のかさ</v>
      </c>
      <c r="K51" t="str">
        <v>渡部先生の案による</v>
      </c>
      <c r="M51" t="str">
        <v>かんがえるのっておもしろい</v>
      </c>
    </row>
    <row r="52">
      <c r="A52">
        <v>25</v>
      </c>
      <c r="B52">
        <f>DATE($E$1,$D$2,A52)</f>
        <v>46137</v>
      </c>
      <c r="C52">
        <f>WEEKDAY(B52,1)</f>
        <v>7</v>
      </c>
      <c r="D52" t="str">
        <f>TEXT(C52,"aaa")</f>
        <v>土</v>
      </c>
      <c r="Z52">
        <v>25</v>
      </c>
      <c r="AA52">
        <f>IF(ISBLANK(B52)=TRUE,"  ",B52)</f>
        <v>46137</v>
      </c>
      <c r="AB52">
        <f>WEEKDAY(AA52,1)</f>
        <v>7</v>
      </c>
      <c r="AC52" t="str">
        <f>TEXT(AB52,"aaa")</f>
        <v>土</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46138</v>
      </c>
      <c r="C54">
        <f>WEEKDAY(B54,1)</f>
        <v>1</v>
      </c>
      <c r="D54" t="str">
        <f>TEXT(C54,"aaa")</f>
        <v>日</v>
      </c>
      <c r="Z54">
        <v>26</v>
      </c>
      <c r="AA54">
        <f>IF(ISBLANK(B54)=TRUE,"  ",B54)</f>
        <v>46138</v>
      </c>
      <c r="AB54">
        <f>WEEKDAY(AA54,1)</f>
        <v>1</v>
      </c>
      <c r="AC54" t="str">
        <f>TEXT(AB54,"aaa")</f>
        <v>日</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46139</v>
      </c>
      <c r="C56">
        <f>WEEKDAY(B56,1)</f>
        <v>2</v>
      </c>
      <c r="D56" t="str">
        <f>TEXT(C56,"aaa")</f>
        <v>月</v>
      </c>
      <c r="E56" t="str">
        <v>学活</v>
      </c>
      <c r="F56" t="str">
        <v>3/6</v>
      </c>
      <c r="G56" t="str">
        <v>算数</v>
      </c>
      <c r="H56" t="str">
        <v>4/8</v>
      </c>
      <c r="I56" t="str">
        <v>行事</v>
      </c>
      <c r="K56" t="str">
        <v>社会</v>
      </c>
      <c r="L56" t="str">
        <v>1/3</v>
      </c>
      <c r="M56" t="str">
        <v>家庭</v>
      </c>
      <c r="N56" t="str">
        <v>1/4</v>
      </c>
      <c r="Q56" t="str">
        <v>運動会全体練習③</v>
      </c>
      <c r="Z56">
        <v>27</v>
      </c>
      <c r="AA56">
        <f>IF(ISBLANK(B56)=TRUE,"  ",B56)</f>
        <v>46139</v>
      </c>
      <c r="AB56">
        <f>WEEKDAY(AA56,1)</f>
        <v>2</v>
      </c>
      <c r="AC56" t="str">
        <f>TEXT(AB56,"aaa")</f>
        <v>月</v>
      </c>
      <c r="AD56" t="e">
        <f>IF(ISBLANK(#REF!)=TRUE,"  ",#REF!)</f>
        <v>#REF!</v>
      </c>
      <c r="AE56" t="str">
        <f>IF(ISBLANK(E56)=TRUE,"  ",E56)</f>
        <v>学活</v>
      </c>
      <c r="AF56" t="str">
        <f>IF(ISBLANK(G56)=TRUE,"  ",G56)</f>
        <v>算数</v>
      </c>
      <c r="AG56" t="str">
        <f>IF(ISBLANK(I56)=TRUE,"  ",I56)</f>
        <v>行事</v>
      </c>
      <c r="AH56" t="str">
        <f>IF(ISBLANK(K56)=TRUE,"  ",K56)</f>
        <v>社会</v>
      </c>
      <c r="AI56" t="str">
        <f>IF(ISBLANK(M56)=TRUE,"  ",M56)</f>
        <v>家庭</v>
      </c>
      <c r="AJ56" t="str">
        <f>IF(ISBLANK(O56)=TRUE,"  ",O56)</f>
        <v xml:space="preserve">  </v>
      </c>
      <c r="AK56" t="str">
        <f>IF(ISBLANK(Q56)=TRUE,"  ",Q56)</f>
        <v>運動会全体練習③</v>
      </c>
      <c r="AL56">
        <v>0.6180555555555556</v>
      </c>
    </row>
    <row r="57">
      <c r="E57" t="str">
        <v>上手な図書館の活用</v>
      </c>
      <c r="G57" t="str">
        <v>直方体や立方体のかさ</v>
      </c>
      <c r="I57" t="str">
        <v>運動会全体練習</v>
      </c>
      <c r="K57" t="str">
        <v>国土の地形の特色</v>
      </c>
      <c r="M57" t="str">
        <v>ゆでて食べよう</v>
      </c>
    </row>
    <row r="58">
      <c r="A58">
        <v>28</v>
      </c>
      <c r="B58">
        <f>DATE($E$1,$D$2,A58)</f>
        <v>46140</v>
      </c>
      <c r="C58">
        <f>WEEKDAY(B58,1)</f>
        <v>3</v>
      </c>
      <c r="D58" t="str">
        <f>TEXT(C58,"aaa")</f>
        <v>火</v>
      </c>
      <c r="E58" t="str">
        <v>算数</v>
      </c>
      <c r="F58" t="str">
        <v>5/8</v>
      </c>
      <c r="G58" t="str">
        <v>書写</v>
      </c>
      <c r="I58" t="str">
        <v>国語</v>
      </c>
      <c r="K58" t="str">
        <v>理科</v>
      </c>
      <c r="M58" t="str">
        <v>総合</v>
      </c>
      <c r="O58" t="str">
        <v>国語</v>
      </c>
      <c r="Q58" t="str">
        <v>【２時間まで短】なかよし班交流タイム（業間）</v>
      </c>
      <c r="Z58">
        <v>28</v>
      </c>
      <c r="AA58">
        <f>IF(ISBLANK(B58)=TRUE,"  ",B58)</f>
        <v>46140</v>
      </c>
      <c r="AB58">
        <f>WEEKDAY(AA58,1)</f>
        <v>3</v>
      </c>
      <c r="AC58" t="str">
        <f>IF(ISBLANK(Z58)=TRUE,"  ",D58)</f>
        <v>火</v>
      </c>
      <c r="AD58" t="e">
        <f>IF(ISBLANK(#REF!)=TRUE,"  ",#REF!)</f>
        <v>#REF!</v>
      </c>
      <c r="AE58" t="str">
        <f>IF(ISBLANK(E58)=TRUE,"  ",E58)</f>
        <v>算数</v>
      </c>
      <c r="AF58" t="str">
        <f>IF(ISBLANK(G58)=TRUE,"  ",G58)</f>
        <v>書写</v>
      </c>
      <c r="AG58" t="str">
        <f>IF(ISBLANK(I58)=TRUE,"  ",I58)</f>
        <v>国語</v>
      </c>
      <c r="AH58" t="str">
        <f>IF(ISBLANK(K58)=TRUE,"  ",K58)</f>
        <v>理科</v>
      </c>
      <c r="AI58" t="str">
        <f>IF(ISBLANK(M58)=TRUE,"  ",M58)</f>
        <v>総合</v>
      </c>
      <c r="AJ58" t="str">
        <f>IF(ISBLANK(O58)=TRUE,"  ",O58)</f>
        <v>国語</v>
      </c>
      <c r="AK58" t="str">
        <f>IF(ISBLANK(Q58)=TRUE,"  ",Q58)</f>
        <v>【２時間まで短】なかよし班交流タイム（業間）</v>
      </c>
      <c r="AL58">
        <v>0.6354166666666666</v>
      </c>
    </row>
    <row r="59">
      <c r="E59" t="str">
        <v>直方体や立方体のかさ</v>
      </c>
      <c r="G59" t="str">
        <v>大浦先生の案による</v>
      </c>
      <c r="I59" t="str">
        <v>舞子先生の案による</v>
      </c>
      <c r="K59" t="str">
        <v>佐藤（和）先生の案による</v>
      </c>
      <c r="M59" t="str">
        <v>鼓笛</v>
      </c>
    </row>
    <row r="60">
      <c r="A60">
        <v>29</v>
      </c>
      <c r="B60">
        <f>DATE($E$1,$D$2,A60)</f>
        <v>46141</v>
      </c>
      <c r="C60">
        <f>WEEKDAY(B60,1)</f>
        <v>4</v>
      </c>
      <c r="D60" t="str">
        <f>TEXT(C60,"aaa")</f>
        <v>水</v>
      </c>
      <c r="Q60" t="str">
        <v>昭和の日</v>
      </c>
      <c r="Z60">
        <v>29</v>
      </c>
      <c r="AA60">
        <f>IF(ISBLANK(B60)=TRUE,"  ",B60)</f>
        <v>46141</v>
      </c>
      <c r="AB60">
        <f>WEEKDAY(AA60,1)</f>
        <v>4</v>
      </c>
      <c r="AC60" t="str">
        <f>IF(ISBLANK(Z60)=TRUE,"  ",D60)</f>
        <v>水</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昭和の日</v>
      </c>
    </row>
    <row r="62">
      <c r="A62">
        <v>30</v>
      </c>
      <c r="B62">
        <f>DATE($E$1,$D$2,A62)</f>
        <v>46142</v>
      </c>
      <c r="C62">
        <f>WEEKDAY(B62,1)</f>
        <v>5</v>
      </c>
      <c r="D62" t="str">
        <f>TEXT(C62,"aaa")</f>
        <v>木</v>
      </c>
      <c r="E62" t="str">
        <v>国語</v>
      </c>
      <c r="G62" t="str">
        <v>家庭</v>
      </c>
      <c r="H62" t="str">
        <v>2/4</v>
      </c>
      <c r="I62" t="str">
        <v>外国語</v>
      </c>
      <c r="K62" t="str">
        <v>社会</v>
      </c>
      <c r="L62" t="str">
        <v>2/3</v>
      </c>
      <c r="M62" t="str">
        <v>体育</v>
      </c>
      <c r="N62" t="str">
        <v>1/1</v>
      </c>
      <c r="Z62">
        <v>30</v>
      </c>
      <c r="AA62">
        <f>IF(ISBLANK(B62)=TRUE,"  ",B62)</f>
        <v>46142</v>
      </c>
      <c r="AB62">
        <f>WEEKDAY(AA62,1)</f>
        <v>5</v>
      </c>
      <c r="AC62" t="str">
        <f>IF(ISBLANK(Z62)=TRUE,"  ",D62)</f>
        <v>木</v>
      </c>
      <c r="AD62" t="e">
        <f>IF(ISBLANK(#REF!)=TRUE,"  ",#REF!)</f>
        <v>#REF!</v>
      </c>
      <c r="AE62" t="str">
        <f>IF(ISBLANK(E62)=TRUE,"  ",E62)</f>
        <v>国語</v>
      </c>
      <c r="AF62" t="str">
        <f>IF(ISBLANK(G62)=TRUE,"  ",G62)</f>
        <v>家庭</v>
      </c>
      <c r="AG62" t="str">
        <f>IF(ISBLANK(I62)=TRUE,"  ",I62)</f>
        <v>外国語</v>
      </c>
      <c r="AH62" t="str">
        <f>IF(ISBLANK(K62)=TRUE,"  ",K62)</f>
        <v>社会</v>
      </c>
      <c r="AI62" t="str">
        <f>IF(ISBLANK(M62)=TRUE,"  ",M62)</f>
        <v>体育</v>
      </c>
      <c r="AJ62" t="str">
        <f>IF(ISBLANK(O62)=TRUE,"  ",O62)</f>
        <v xml:space="preserve">  </v>
      </c>
      <c r="AK62" t="str">
        <f>IF(ISBLANK(Q62)=TRUE,"  ",Q62)</f>
        <v xml:space="preserve">  </v>
      </c>
      <c r="AL62">
        <v>0.6006944444444444</v>
      </c>
    </row>
    <row r="63">
      <c r="E63" t="str">
        <v>きいてきいてきいてみよう</v>
      </c>
      <c r="G63" t="str">
        <v>ゆでて食べよう</v>
      </c>
      <c r="I63" t="str">
        <v>渡部先生の案による</v>
      </c>
      <c r="K63" t="str">
        <v>国土の地形の特色</v>
      </c>
      <c r="M63" t="str">
        <v>体つくり運動（６年生と合同）</v>
      </c>
    </row>
    <row r="64">
      <c r="B64">
        <f>DATE($E$1,$D$2,A64)</f>
        <v>46112</v>
      </c>
      <c r="C64">
        <f>WEEKDAY(B64,1)</f>
        <v>3</v>
      </c>
      <c r="D64" t="str">
        <f>IF(ISBLANK(A64)=TRUE," ",TEXT(C64,"aaa"))</f>
        <v xml:space="preserve"> </v>
      </c>
      <c r="AA64">
        <f>IF(ISBLANK(B64)=TRUE,"  ",B64)</f>
        <v>46112</v>
      </c>
      <c r="AB64">
        <f>WEEKDAY(AA64,1)</f>
        <v>3</v>
      </c>
      <c r="AC64" t="str">
        <f>IF(ISBLANK(Z64)=TRUE,"  ",D64)</f>
        <v xml:space="preserve">  </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4</v>
      </c>
      <c r="E67" t="str">
        <v>月　授業実施報告書</v>
      </c>
      <c r="K67" t="str">
        <f>CELL("prefix",G69)</f>
        <v/>
      </c>
      <c r="M67" t="str">
        <f>IF(ISBLANK(M2)=TRUE,"　",M2)</f>
        <v>5年2組</v>
      </c>
      <c r="Z67">
        <f>D67</f>
        <v>4</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水</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水</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14</v>
      </c>
      <c r="U70">
        <f>IF(ISBLANK(U5)=TRUE,"　",U5)</f>
        <v>15</v>
      </c>
      <c r="V70">
        <f>U70-T70</f>
        <v>1</v>
      </c>
    </row>
    <row r="71">
      <c r="A71">
        <f>IF(ISBLANK(A6)=TRUE,"　",A6)</f>
        <v>2</v>
      </c>
      <c r="B71" t="e">
        <f>DATE($E$1,#REF!,A71)</f>
        <v>#REF!</v>
      </c>
      <c r="C71" t="e">
        <f>WEEKDAY(B71,1)</f>
        <v>#REF!</v>
      </c>
      <c r="D71" t="str">
        <f>IF(ISBLANK(D6)=TRUE,"　",D6)</f>
        <v>木</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7</v>
      </c>
      <c r="U71">
        <f>IF(ISBLANK(U6)=TRUE,"　",U6)</f>
        <v>7</v>
      </c>
      <c r="V71">
        <f>U71-T71</f>
        <v>0</v>
      </c>
      <c r="Z71">
        <v>2</v>
      </c>
      <c r="AA71" t="e">
        <f>IF(ISBLANK(B71)=TRUE,"  ",B71)</f>
        <v>#REF!</v>
      </c>
      <c r="AB71" t="e">
        <f>WEEKDAY(AA71,1)</f>
        <v>#REF!</v>
      </c>
      <c r="AC71" t="str">
        <f>AC6</f>
        <v>木</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13</v>
      </c>
      <c r="U72">
        <f>IF(ISBLANK(U7)=TRUE,"　",U7)</f>
        <v>13</v>
      </c>
      <c r="V72">
        <f>U72-T72</f>
        <v>0</v>
      </c>
    </row>
    <row r="73">
      <c r="A73">
        <f>IF(ISBLANK(A8)=TRUE,"　",A8)</f>
        <v>3</v>
      </c>
      <c r="B73" t="e">
        <f>DATE($E$1,#REF!,A73)</f>
        <v>#REF!</v>
      </c>
      <c r="C73" t="e">
        <f>WEEKDAY(B73,1)</f>
        <v>#REF!</v>
      </c>
      <c r="D73" t="str">
        <f>IF(ISBLANK(D8)=TRUE,"　",D8)</f>
        <v>金</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9</v>
      </c>
      <c r="U73">
        <f>IF(ISBLANK(U8)=TRUE,"　",U8)</f>
        <v>9</v>
      </c>
      <c r="V73">
        <f>U73-T73</f>
        <v>0</v>
      </c>
      <c r="Z73">
        <v>3</v>
      </c>
      <c r="AA73" t="e">
        <f>IF(ISBLANK(B73)=TRUE,"  ",B73)</f>
        <v>#REF!</v>
      </c>
      <c r="AB73" t="e">
        <f>WEEKDAY(AA73,1)</f>
        <v>#REF!</v>
      </c>
      <c r="AC73" t="str">
        <f>AC8</f>
        <v>金</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土</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3</v>
      </c>
      <c r="U75">
        <f>IF(ISBLANK(U10)=TRUE,"　",U10)</f>
        <v>3</v>
      </c>
      <c r="V75">
        <f>U75-T75</f>
        <v>0</v>
      </c>
      <c r="Z75">
        <v>4</v>
      </c>
      <c r="AA75" t="e">
        <f>IF(ISBLANK(B75)=TRUE,"  ",B75)</f>
        <v>#REF!</v>
      </c>
      <c r="AB75" t="e">
        <f>WEEKDAY(AA75,1)</f>
        <v>#REF!</v>
      </c>
      <c r="AC75" t="str">
        <f>AC10</f>
        <v>土</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4</v>
      </c>
      <c r="V76">
        <f>U76-T76</f>
        <v>0</v>
      </c>
    </row>
    <row r="77">
      <c r="A77">
        <f>IF(ISBLANK(A12)=TRUE,"　",A12)</f>
        <v>5</v>
      </c>
      <c r="B77" t="e">
        <f>DATE($E$1,#REF!,A77)</f>
        <v>#REF!</v>
      </c>
      <c r="C77" t="e">
        <f>WEEKDAY(B77,1)</f>
        <v>#REF!</v>
      </c>
      <c r="D77" t="str">
        <f>IF(ISBLANK(D12)=TRUE,"　",D12)</f>
        <v>日</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5</v>
      </c>
      <c r="U77">
        <f>IF(ISBLANK(U12)=TRUE,"　",U12)</f>
        <v>5</v>
      </c>
      <c r="V77">
        <f>U77-T77</f>
        <v>0</v>
      </c>
      <c r="Z77">
        <v>5</v>
      </c>
      <c r="AA77" t="e">
        <f>IF(ISBLANK(B77)=TRUE,"  ",B77)</f>
        <v>#REF!</v>
      </c>
      <c r="AB77" t="e">
        <f>WEEKDAY(AA77,1)</f>
        <v>#REF!</v>
      </c>
      <c r="AC77" t="str">
        <f>AC12</f>
        <v>日</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9</v>
      </c>
      <c r="U78">
        <f>IF(ISBLANK(U13)=TRUE,"　",U13)</f>
        <v>9</v>
      </c>
      <c r="V78">
        <f>U78-T78</f>
        <v>0</v>
      </c>
    </row>
    <row r="79">
      <c r="A79">
        <f>IF(ISBLANK(A14)=TRUE,"　",A14)</f>
        <v>6</v>
      </c>
      <c r="B79" t="e">
        <f>DATE($E$1,#REF!,A79)</f>
        <v>#REF!</v>
      </c>
      <c r="C79" t="e">
        <f>WEEKDAY(B79,1)</f>
        <v>#REF!</v>
      </c>
      <c r="D79" t="str">
        <f>IF(ISBLANK(D14)=TRUE,"　",D14)</f>
        <v>月</v>
      </c>
      <c r="E79" t="str">
        <f>IF(ISBLANK(E14)=TRUE,"　",E14)</f>
        <v>行事</v>
      </c>
      <c r="F79" t="str">
        <f>IF(ISBLANK(F14)=TRUE,"　",F14)</f>
        <v xml:space="preserve">　</v>
      </c>
      <c r="G79" t="str">
        <f>IF(ISBLANK(G14)=TRUE,"　",G14)</f>
        <v>行事</v>
      </c>
      <c r="H79" t="str">
        <f>IF(ISBLANK(H14)=TRUE,"　",H14)</f>
        <v xml:space="preserve">　</v>
      </c>
      <c r="I79" t="str">
        <f>IF(ISBLANK(I14)=TRUE,"　",I14)</f>
        <v>行事</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【特】着任式、始業式、入学式</v>
      </c>
      <c r="R79" t="str">
        <f>IF(R14="","",R14)</f>
        <v/>
      </c>
      <c r="S79" t="str">
        <v>道徳</v>
      </c>
      <c r="T79">
        <f>IF(ISBLANK(T14)=TRUE,"　",T14)</f>
        <v>2</v>
      </c>
      <c r="U79">
        <f>IF(ISBLANK(U14)=TRUE,"　",U14)</f>
        <v>2</v>
      </c>
      <c r="V79">
        <f>U79-T79</f>
        <v>0</v>
      </c>
      <c r="Z79">
        <v>6</v>
      </c>
      <c r="AA79" t="e">
        <f>IF(ISBLANK(B79)=TRUE,"  ",B79)</f>
        <v>#REF!</v>
      </c>
      <c r="AB79" t="e">
        <f>WEEKDAY(AA79,1)</f>
        <v>#REF!</v>
      </c>
      <c r="AC79" t="str">
        <f>AC14</f>
        <v>月</v>
      </c>
      <c r="AD79" t="e">
        <f>IF(ISBLANK(#REF!)=TRUE,"  ",#REF!)</f>
        <v>#REF!</v>
      </c>
      <c r="AE79" t="str">
        <f>IF(ISBLANK(E14)=TRUE,"  ",VLOOKUP(E14,ひらがな変換,2))</f>
        <v>ぎょうじ</v>
      </c>
      <c r="AF79" t="str">
        <f>IF(ISBLANK(G14)=TRUE,"  ",VLOOKUP(G14,ひらがな変換,2))</f>
        <v>ぎょうじ</v>
      </c>
      <c r="AG79" t="str">
        <f>IF(ISBLANK(I14)=TRUE,"  ",VLOOKUP(I14,ひらがな変換,2))</f>
        <v>ぎょうじ</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着任式</v>
      </c>
      <c r="G80" t="str">
        <f>IF(ISBLANK(G15)=TRUE,"　",G15)</f>
        <v>始業式</v>
      </c>
      <c r="I80" t="str">
        <f>IF(ISBLANK(I15)=TRUE,"　",I15)</f>
        <v>入学式</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6</v>
      </c>
      <c r="U80">
        <f>IF(ISBLANK(U15)=TRUE,"　",U15)</f>
        <v>5</v>
      </c>
      <c r="V80">
        <f>U80-T80</f>
        <v>-1</v>
      </c>
    </row>
    <row r="81">
      <c r="A81">
        <f>IF(ISBLANK(A16)=TRUE,"　",A16)</f>
        <v>7</v>
      </c>
      <c r="B81" t="e">
        <f>DATE($E$1,#REF!,A81)</f>
        <v>#REF!</v>
      </c>
      <c r="C81" t="e">
        <f>WEEKDAY(B81,1)</f>
        <v>#REF!</v>
      </c>
      <c r="D81" t="str">
        <f>IF(ISBLANK(D16)=TRUE,"　",D16)</f>
        <v>火</v>
      </c>
      <c r="E81" t="str">
        <f>IF(ISBLANK(E16)=TRUE,"　",E16)</f>
        <v>学活</v>
      </c>
      <c r="F81" t="str">
        <f>IF(ISBLANK(F16)=TRUE,"　",F16)</f>
        <v>1/36</v>
      </c>
      <c r="G81" t="str">
        <f>IF(ISBLANK(G16)=TRUE,"　",G16)</f>
        <v>外国語</v>
      </c>
      <c r="H81" t="str">
        <f>IF(ISBLANK(H16)=TRUE,"　",H16)</f>
        <v xml:space="preserve">　</v>
      </c>
      <c r="I81" t="str">
        <f>IF(ISBLANK(I16)=TRUE,"　",I16)</f>
        <v>児童会</v>
      </c>
      <c r="J81" t="str">
        <f>IF(ISBLANK(J16)=TRUE,"　",J16)</f>
        <v xml:space="preserve">　</v>
      </c>
      <c r="K81" t="str">
        <f>IF(ISBLANK(K16)=TRUE,"　",K16)</f>
        <v>算数</v>
      </c>
      <c r="L81" t="str">
        <f>IF(ISBLANK(L16)=TRUE,"　",L16)</f>
        <v>1/1</v>
      </c>
      <c r="M81" t="str">
        <f>IF(ISBLANK(M16)=TRUE,"　",M16)</f>
        <v>体育</v>
      </c>
      <c r="N81" t="str">
        <f>IF(ISBLANK(N16)=TRUE,"　",N16)</f>
        <v>1/4</v>
      </c>
      <c r="O81" t="str">
        <f>IF(ISBLANK(O16)=TRUE,"　",O16)</f>
        <v xml:space="preserve">　</v>
      </c>
      <c r="P81" t="str">
        <f>IF(ISBLANK(P16)=TRUE,"　",P16)</f>
        <v xml:space="preserve">　</v>
      </c>
      <c r="Q81" t="str">
        <f>IF(ISBLANK(Q16)=TRUE,"　",Q16)</f>
        <v>弁当日、校外子ども会③</v>
      </c>
      <c r="R81" t="str">
        <f>IF(R16="","",R16)</f>
        <v/>
      </c>
      <c r="S81" t="str">
        <v>総合</v>
      </c>
      <c r="T81">
        <f>IF(ISBLANK(T16)=TRUE,"　",T16)</f>
        <v>5</v>
      </c>
      <c r="U81">
        <f>IF(ISBLANK(U16)=TRUE,"　",U16)</f>
        <v>5</v>
      </c>
      <c r="V81">
        <f>U81-T81</f>
        <v>0</v>
      </c>
      <c r="Z81">
        <v>7</v>
      </c>
      <c r="AA81" t="e">
        <f>IF(ISBLANK(B81)=TRUE,"  ",B81)</f>
        <v>#REF!</v>
      </c>
      <c r="AB81" t="e">
        <f>WEEKDAY(AA81,1)</f>
        <v>#REF!</v>
      </c>
      <c r="AC81" t="str">
        <f>AC16</f>
        <v>火</v>
      </c>
      <c r="AD81" t="e">
        <f>IF(ISBLANK(#REF!)=TRUE,"  ",#REF!)</f>
        <v>#REF!</v>
      </c>
      <c r="AE81" t="str">
        <f>IF(ISBLANK(E16)=TRUE,"  ",VLOOKUP(E16,ひらがな変換,2))</f>
        <v>がっかつ</v>
      </c>
      <c r="AF81" t="str">
        <f>IF(ISBLANK(G16)=TRUE,"  ",VLOOKUP(G16,ひらがな変換,2))</f>
        <v>がいこくご</v>
      </c>
      <c r="AG81" t="str">
        <f>IF(ISBLANK(I16)=TRUE,"  ",VLOOKUP(I16,ひらがな変換,2))</f>
        <v>じどうかい</v>
      </c>
      <c r="AH81" t="str">
        <f>IF(ISBLANK(K16)=TRUE,"  ",VLOOKUP(K16,ひらがな変換,2))</f>
        <v>さんすう</v>
      </c>
      <c r="AI81" t="str">
        <f>IF(ISBLANK(M16)=TRUE,"  ",VLOOKUP(M16,ひらがな変換,2))</f>
        <v>たいいく</v>
      </c>
      <c r="AJ81" t="str">
        <f>IF(ISBLANK(O16)=TRUE,"  ",VLOOKUP(O16,ひらがな変換,2))</f>
        <v xml:space="preserve">  </v>
      </c>
    </row>
    <row r="82">
      <c r="A82" t="str">
        <f>IF(ISBLANK(A17)=TRUE,"　",A17)</f>
        <v xml:space="preserve">　</v>
      </c>
      <c r="D82" t="str">
        <f>IF(ISBLANK(D17)=TRUE,"　",D17)</f>
        <v xml:space="preserve">　</v>
      </c>
      <c r="E82" t="str">
        <f>IF(ISBLANK(E17)=TRUE,"　",E17)</f>
        <v>５年生になって</v>
      </c>
      <c r="G82" t="str">
        <f>IF(ISBLANK(G17)=TRUE,"　",G17)</f>
        <v>渡部先生の案による</v>
      </c>
      <c r="I82" t="str">
        <f>IF(ISBLANK(I17)=TRUE,"　",I17)</f>
        <v>校外子ども会</v>
      </c>
      <c r="K82" t="str">
        <f>IF(ISBLANK(K17)=TRUE,"　",K17)</f>
        <v>学びのとびら</v>
      </c>
      <c r="M82" t="str">
        <f>IF(ISBLANK(M17)=TRUE,"　",M17)</f>
        <v>短距離走・リレー</v>
      </c>
      <c r="O82" t="str">
        <f>IF(ISBLANK(O17)=TRUE,"　",O17)</f>
        <v xml:space="preserve">　</v>
      </c>
      <c r="Q82" t="str">
        <f>IF(ISBLANK(Q17)=TRUE,"　",Q17)</f>
        <v xml:space="preserve">　</v>
      </c>
      <c r="S82" t="str">
        <v>小　計</v>
      </c>
      <c r="T82">
        <f>SUM(T70:T81)</f>
        <v>77</v>
      </c>
      <c r="U82">
        <f>SUM(U70:U81)</f>
        <v>77</v>
      </c>
      <c r="V82">
        <f>U82-T82</f>
        <v>0</v>
      </c>
    </row>
    <row r="83">
      <c r="A83">
        <f>IF(ISBLANK(A18)=TRUE,"　",A18)</f>
        <v>8</v>
      </c>
      <c r="B83" t="e">
        <f>DATE($E$1,#REF!,A83)</f>
        <v>#REF!</v>
      </c>
      <c r="C83" t="e">
        <f>WEEKDAY(B83,1)</f>
        <v>#REF!</v>
      </c>
      <c r="D83" t="str">
        <f>IF(ISBLANK(D18)=TRUE,"　",D18)</f>
        <v>水</v>
      </c>
      <c r="E83" t="str">
        <f>IF(ISBLANK(E18)=TRUE,"　",E18)</f>
        <v>学活</v>
      </c>
      <c r="F83" t="str">
        <f>IF(ISBLANK(F18)=TRUE,"　",F18)</f>
        <v>2/36</v>
      </c>
      <c r="G83" t="str">
        <f>IF(ISBLANK(G18)=TRUE,"　",G18)</f>
        <v>行事</v>
      </c>
      <c r="H83" t="str">
        <f>IF(ISBLANK(H18)=TRUE,"　",H18)</f>
        <v xml:space="preserve">　</v>
      </c>
      <c r="I83" t="str">
        <f>IF(ISBLANK(I18)=TRUE,"　",I18)</f>
        <v>体育</v>
      </c>
      <c r="J83" t="str">
        <f>IF(ISBLANK(J18)=TRUE,"　",J18)</f>
        <v>2/4</v>
      </c>
      <c r="K83" t="str">
        <f>IF(ISBLANK(K18)=TRUE,"　",K18)</f>
        <v>理科</v>
      </c>
      <c r="L83" t="str">
        <f>IF(ISBLANK(L18)=TRUE,"　",L18)</f>
        <v xml:space="preserve">　</v>
      </c>
      <c r="M83" t="str">
        <f>IF(ISBLANK(M18)=TRUE,"　",M18)</f>
        <v>算数</v>
      </c>
      <c r="N83" t="str">
        <f>IF(ISBLANK(N18)=TRUE,"　",N18)</f>
        <v>1/6</v>
      </c>
      <c r="O83" t="str">
        <f>IF(ISBLANK(O18)=TRUE,"　",O18)</f>
        <v>国語</v>
      </c>
      <c r="P83" t="str">
        <f>IF(ISBLANK(P18)=TRUE,"　",P18)</f>
        <v>1/1</v>
      </c>
      <c r="Q83" t="str">
        <f>IF(ISBLANK(Q18)=TRUE,"　",Q18)</f>
        <v>身体測定、なかよし班全体指導（業間）</v>
      </c>
      <c r="R83" t="str">
        <f>IF(R18="","",R18)</f>
        <v/>
      </c>
      <c r="S83" t="str">
        <v>学活</v>
      </c>
      <c r="T83">
        <f>IF(ISBLANK(T18)=TRUE,"　",T18)</f>
        <v>3</v>
      </c>
      <c r="U83">
        <f>IF(ISBLANK(U18)=TRUE,"　",U18)</f>
        <v>3</v>
      </c>
      <c r="V83">
        <f>U83-T83</f>
        <v>0</v>
      </c>
      <c r="Z83">
        <v>8</v>
      </c>
      <c r="AA83" t="e">
        <f>IF(ISBLANK(B83)=TRUE,"  ",B83)</f>
        <v>#REF!</v>
      </c>
      <c r="AB83" t="e">
        <f>WEEKDAY(AA83,1)</f>
        <v>#REF!</v>
      </c>
      <c r="AC83" t="str">
        <f>AC18</f>
        <v>水</v>
      </c>
      <c r="AD83" t="e">
        <f>IF(ISBLANK(#REF!)=TRUE,"  ",#REF!)</f>
        <v>#REF!</v>
      </c>
      <c r="AE83" t="str">
        <f>IF(ISBLANK(E18)=TRUE,"  ",VLOOKUP(E18,ひらがな変換,2))</f>
        <v>がっかつ</v>
      </c>
      <c r="AF83" t="str">
        <f>IF(ISBLANK(G18)=TRUE,"  ",VLOOKUP(G18,ひらがな変換,2))</f>
        <v>ぎょうじ</v>
      </c>
      <c r="AG83" t="str">
        <f>IF(ISBLANK(I18)=TRUE,"  ",VLOOKUP(I18,ひらがな変換,2))</f>
        <v>たいいく</v>
      </c>
      <c r="AH83" t="str">
        <f>IF(ISBLANK(K18)=TRUE,"  ",VLOOKUP(K18,ひらがな変換,2))</f>
        <v>りか</v>
      </c>
      <c r="AI83" t="str">
        <f>IF(ISBLANK(M18)=TRUE,"  ",VLOOKUP(M18,ひらがな変換,2))</f>
        <v>さんすう</v>
      </c>
      <c r="AJ83" t="str">
        <f>IF(ISBLANK(O18)=TRUE,"  ",VLOOKUP(O18,ひらがな変換,2))</f>
        <v>こくご</v>
      </c>
    </row>
    <row r="84">
      <c r="A84" t="str">
        <f>IF(ISBLANK(A19)=TRUE,"　",A19)</f>
        <v xml:space="preserve">　</v>
      </c>
      <c r="D84" t="str">
        <f>IF(ISBLANK(D19)=TRUE,"　",D19)</f>
        <v xml:space="preserve">　</v>
      </c>
      <c r="E84" t="str">
        <f>IF(ISBLANK(E19)=TRUE,"　",E19)</f>
        <v>学級会</v>
      </c>
      <c r="G84" t="str">
        <f>IF(ISBLANK(G19)=TRUE,"　",G19)</f>
        <v>身体測定</v>
      </c>
      <c r="I84" t="str">
        <f>IF(ISBLANK(I19)=TRUE,"　",I19)</f>
        <v>短距離走・リレー</v>
      </c>
      <c r="K84" t="str">
        <f>IF(ISBLANK(K19)=TRUE,"　",K19)</f>
        <v>佐藤（和）先生の案による</v>
      </c>
      <c r="M84" t="str">
        <f>IF(ISBLANK(M19)=TRUE,"　",M19)</f>
        <v>整数と小数のしくみ</v>
      </c>
      <c r="O84" t="str">
        <f>IF(ISBLANK(O19)=TRUE,"　",O19)</f>
        <v>かんがえるのっておもしろい</v>
      </c>
      <c r="Q84" t="str">
        <f>IF(ISBLANK(Q19)=TRUE,"　",Q19)</f>
        <v xml:space="preserve">　</v>
      </c>
      <c r="S84" t="str">
        <v>児童会</v>
      </c>
      <c r="T84">
        <f>IF(ISBLANK(T19)=TRUE,"　",T19)</f>
        <v>3</v>
      </c>
      <c r="U84">
        <f>IF(ISBLANK(U19)=TRUE,"　",U19)</f>
        <v>3</v>
      </c>
      <c r="V84">
        <f>U84-T84</f>
        <v>0</v>
      </c>
    </row>
    <row r="85">
      <c r="A85">
        <f>IF(ISBLANK(A20)=TRUE,"　",A20)</f>
        <v>9</v>
      </c>
      <c r="B85" t="e">
        <f>DATE($E$1,#REF!,A85)</f>
        <v>#REF!</v>
      </c>
      <c r="C85" t="e">
        <f>WEEKDAY(B85,1)</f>
        <v>#REF!</v>
      </c>
      <c r="D85" t="str">
        <f>IF(ISBLANK(D20)=TRUE,"　",D20)</f>
        <v>木</v>
      </c>
      <c r="E85" t="str">
        <f>IF(ISBLANK(E20)=TRUE,"　",E20)</f>
        <v>国語</v>
      </c>
      <c r="F85" t="str">
        <f>IF(ISBLANK(F20)=TRUE,"　",F20)</f>
        <v>1/5</v>
      </c>
      <c r="G85" t="str">
        <f>IF(ISBLANK(G20)=TRUE,"　",G20)</f>
        <v>算数</v>
      </c>
      <c r="H85" t="str">
        <f>IF(ISBLANK(H20)=TRUE,"　",H20)</f>
        <v>2/6</v>
      </c>
      <c r="I85" t="str">
        <f>IF(ISBLANK(I20)=TRUE,"　",I20)</f>
        <v>社会</v>
      </c>
      <c r="J85" t="str">
        <f>IF(ISBLANK(J20)=TRUE,"　",J20)</f>
        <v>1/1</v>
      </c>
      <c r="K85" t="str">
        <f>IF(ISBLANK(K20)=TRUE,"　",K20)</f>
        <v>家庭</v>
      </c>
      <c r="L85" t="str">
        <f>IF(ISBLANK(L20)=TRUE,"　",L20)</f>
        <v>1/1</v>
      </c>
      <c r="M85" t="str">
        <f>IF(ISBLANK(M20)=TRUE,"　",M20)</f>
        <v>行事</v>
      </c>
      <c r="N85" t="str">
        <f>IF(ISBLANK(N20)=TRUE,"　",N20)</f>
        <v xml:space="preserve">　</v>
      </c>
      <c r="O85" t="str">
        <f>IF(ISBLANK(O20)=TRUE,"　",O20)</f>
        <v xml:space="preserve">　</v>
      </c>
      <c r="P85" t="str">
        <f>IF(ISBLANK(P20)=TRUE,"　",P20)</f>
        <v xml:space="preserve">　</v>
      </c>
      <c r="Q85" t="str">
        <f>IF(ISBLANK(Q20)=TRUE,"　",Q20)</f>
        <v>【短】交通教室⑤</v>
      </c>
      <c r="R85" t="str">
        <f>IF(R20="","",R20)</f>
        <v/>
      </c>
      <c r="S85" t="str">
        <v>クラブ</v>
      </c>
      <c r="T85">
        <f>IF(ISBLANK(T20)=TRUE,"　",T20)</f>
        <v>1</v>
      </c>
      <c r="U85">
        <f>IF(ISBLANK(U20)=TRUE,"　",U20)</f>
        <v>1</v>
      </c>
      <c r="V85">
        <f>U85-T85</f>
        <v>0</v>
      </c>
      <c r="Z85">
        <v>9</v>
      </c>
      <c r="AA85" t="e">
        <f>IF(ISBLANK(B85)=TRUE,"  ",B85)</f>
        <v>#REF!</v>
      </c>
      <c r="AB85" t="e">
        <f>WEEKDAY(AA85,1)</f>
        <v>#REF!</v>
      </c>
      <c r="AC85" t="str">
        <f>AC20</f>
        <v>木</v>
      </c>
      <c r="AD85" t="e">
        <f>IF(ISBLANK(#REF!)=TRUE,"  ",#REF!)</f>
        <v>#REF!</v>
      </c>
      <c r="AE85" t="str">
        <f>IF(ISBLANK(E20)=TRUE,"  ",VLOOKUP(E20,ひらがな変換,2))</f>
        <v>こくご</v>
      </c>
      <c r="AF85" t="str">
        <f>IF(ISBLANK(G20)=TRUE,"  ",VLOOKUP(G20,ひらがな変換,2))</f>
        <v>さんすう</v>
      </c>
      <c r="AG85" t="str">
        <f>IF(ISBLANK(I20)=TRUE,"  ",VLOOKUP(I20,ひらがな変換,2))</f>
        <v>しゃかい</v>
      </c>
      <c r="AH85" t="str">
        <f>IF(ISBLANK(K20)=TRUE,"  ",VLOOKUP(K20,ひらがな変換,2))</f>
        <v>かてい</v>
      </c>
      <c r="AI85" t="str">
        <f>IF(ISBLANK(M20)=TRUE,"  ",VLOOKUP(M20,ひらがな変換,2))</f>
        <v>ぎょうじ</v>
      </c>
      <c r="AJ85" t="str">
        <f>IF(ISBLANK(O20)=TRUE,"  ",VLOOKUP(O20,ひらがな変換,2))</f>
        <v xml:space="preserve">  </v>
      </c>
    </row>
    <row r="86">
      <c r="A86" t="str">
        <f>IF(ISBLANK(A21)=TRUE,"　",A21)</f>
        <v xml:space="preserve">　</v>
      </c>
      <c r="D86" t="str">
        <f>IF(ISBLANK(D21)=TRUE,"　",D21)</f>
        <v xml:space="preserve">　</v>
      </c>
      <c r="E86" t="str">
        <f>IF(ISBLANK(E21)=TRUE,"　",E21)</f>
        <v>銀色の裏地</v>
      </c>
      <c r="G86" t="str">
        <f>IF(ISBLANK(G21)=TRUE,"　",G21)</f>
        <v>整数と小数のしくみ</v>
      </c>
      <c r="I86" t="str">
        <f>IF(ISBLANK(I21)=TRUE,"　",I21)</f>
        <v>導入</v>
      </c>
      <c r="K86" t="str">
        <f>IF(ISBLANK(K21)=TRUE,"　",K21)</f>
        <v>学んで変わるよわたしたち</v>
      </c>
      <c r="M86" t="str">
        <f>IF(ISBLANK(M21)=TRUE,"　",M21)</f>
        <v>交通教室</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金</v>
      </c>
      <c r="E87" t="str">
        <f>IF(ISBLANK(E22)=TRUE,"　",E22)</f>
        <v>理科</v>
      </c>
      <c r="F87" t="str">
        <f>IF(ISBLANK(F22)=TRUE,"　",F22)</f>
        <v xml:space="preserve">　</v>
      </c>
      <c r="G87" t="str">
        <f>IF(ISBLANK(G22)=TRUE,"　",G22)</f>
        <v>行事</v>
      </c>
      <c r="H87" t="str">
        <f>IF(ISBLANK(H22)=TRUE,"　",H22)</f>
        <v xml:space="preserve">　</v>
      </c>
      <c r="I87" t="str">
        <f>IF(ISBLANK(I22)=TRUE,"　",I22)</f>
        <v>図工</v>
      </c>
      <c r="J87" t="str">
        <f>IF(ISBLANK(J22)=TRUE,"　",J22)</f>
        <v>1/4</v>
      </c>
      <c r="K87" t="str">
        <f>IF(ISBLANK(K22)=TRUE,"　",K22)</f>
        <v>図工</v>
      </c>
      <c r="L87" t="str">
        <f>IF(ISBLANK(L22)=TRUE,"　",L22)</f>
        <v>2/4</v>
      </c>
      <c r="M87" t="str">
        <f>IF(ISBLANK(M22)=TRUE,"　",M22)</f>
        <v>体育</v>
      </c>
      <c r="N87" t="str">
        <f>IF(ISBLANK(N22)=TRUE,"　",N22)</f>
        <v>3/4</v>
      </c>
      <c r="O87" t="str">
        <f>IF(ISBLANK(O22)=TRUE,"　",O22)</f>
        <v xml:space="preserve">　</v>
      </c>
      <c r="P87" t="str">
        <f>IF(ISBLANK(P22)=TRUE,"　",P22)</f>
        <v xml:space="preserve">　</v>
      </c>
      <c r="Q87" t="str">
        <f>IF(ISBLANK(Q22)=TRUE,"　",Q22)</f>
        <v>視力検査②</v>
      </c>
      <c r="R87" t="str">
        <f>IF(R22="","",R22)</f>
        <v/>
      </c>
      <c r="S87" t="str">
        <v>行事（時）</v>
      </c>
      <c r="T87">
        <f>IF(ISBLANK(T22)=TRUE,"　",T22)</f>
        <v>8</v>
      </c>
      <c r="U87">
        <f>IF(ISBLANK(U22)=TRUE,"　",U22)</f>
        <v>8</v>
      </c>
      <c r="V87">
        <f>U87-T87</f>
        <v>0</v>
      </c>
      <c r="Z87">
        <v>10</v>
      </c>
      <c r="AA87" t="e">
        <f>IF(ISBLANK(B87)=TRUE,"  ",B87)</f>
        <v>#REF!</v>
      </c>
      <c r="AB87" t="e">
        <f>WEEKDAY(AA87,1)</f>
        <v>#REF!</v>
      </c>
      <c r="AC87" t="str">
        <f>AC22</f>
        <v>金</v>
      </c>
      <c r="AD87" t="e">
        <f>IF(ISBLANK(#REF!)=TRUE,"  ",#REF!)</f>
        <v>#REF!</v>
      </c>
      <c r="AE87" t="str">
        <f>IF(ISBLANK(E22)=TRUE,"  ",VLOOKUP(E22,ひらがな変換,2))</f>
        <v>りか</v>
      </c>
      <c r="AF87" t="str">
        <f>IF(ISBLANK(G22)=TRUE,"  ",VLOOKUP(G22,ひらがな変換,2))</f>
        <v>ぎょうじ</v>
      </c>
      <c r="AG87" t="str">
        <f>IF(ISBLANK(I22)=TRUE,"  ",VLOOKUP(I22,ひらがな変換,2))</f>
        <v>ずこう</v>
      </c>
      <c r="AH87" t="str">
        <f>IF(ISBLANK(K22)=TRUE,"  ",VLOOKUP(K22,ひらがな変換,2))</f>
        <v>ずこう</v>
      </c>
      <c r="AI87" t="str">
        <f>IF(ISBLANK(M22)=TRUE,"  ",VLOOKUP(M22,ひらがな変換,2))</f>
        <v>たいいく</v>
      </c>
      <c r="AJ87" t="str">
        <f>IF(ISBLANK(O22)=TRUE,"  ",VLOOKUP(O22,ひらがな変換,2))</f>
        <v xml:space="preserve">  </v>
      </c>
    </row>
    <row r="88" xml:space="preserve">
      <c r="A88" t="str">
        <f>IF(ISBLANK(A23)=TRUE,"　",A23)</f>
        <v xml:space="preserve">　</v>
      </c>
      <c r="D88" t="str">
        <f>IF(ISBLANK(D23)=TRUE,"　",D23)</f>
        <v xml:space="preserve">　</v>
      </c>
      <c r="E88" t="str">
        <f>IF(ISBLANK(E23)=TRUE,"　",E23)</f>
        <v>佐藤（和）先生の案による</v>
      </c>
      <c r="G88" t="str">
        <f>IF(ISBLANK(G23)=TRUE,"　",G23)</f>
        <v>視力検査</v>
      </c>
      <c r="I88" t="str">
        <f>IF(ISBLANK(I23)=TRUE,"　",I23)</f>
        <v>季節を感じて</v>
      </c>
      <c r="K88" t="str">
        <f>IF(ISBLANK(K23)=TRUE,"　",K23)</f>
        <v>季節を感じて</v>
      </c>
      <c r="M88" t="str">
        <f>IF(ISBLANK(M23)=TRUE,"　",M23)</f>
        <v>短距離走・リレー</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土</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15</v>
      </c>
      <c r="U89">
        <f>SUM(U83:U85)+U87</f>
        <v>15</v>
      </c>
      <c r="V89">
        <f>U89-T89</f>
        <v>0</v>
      </c>
      <c r="Z89">
        <v>11</v>
      </c>
      <c r="AA89" t="e">
        <f>IF(ISBLANK(B89)=TRUE,"  ",B89)</f>
        <v>#REF!</v>
      </c>
      <c r="AB89" t="e">
        <f>WEEKDAY(AA89,1)</f>
        <v>#REF!</v>
      </c>
      <c r="AC89" t="str">
        <f>AC24</f>
        <v>土</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日</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92</v>
      </c>
      <c r="U91">
        <f>SUM(U82,U89)</f>
        <v>92</v>
      </c>
      <c r="V91">
        <f>U91-T91</f>
        <v>0</v>
      </c>
      <c r="Z91">
        <v>12</v>
      </c>
      <c r="AA91" t="e">
        <f>IF(ISBLANK(B91)=TRUE,"  ",B91)</f>
        <v>#REF!</v>
      </c>
      <c r="AB91" t="e">
        <f>WEEKDAY(AA91,1)</f>
        <v>#REF!</v>
      </c>
      <c r="AC91" t="str">
        <f>AC26</f>
        <v>日</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月</v>
      </c>
      <c r="E93" t="str">
        <f>IF(ISBLANK(E28)=TRUE,"　",E28)</f>
        <v>国語</v>
      </c>
      <c r="F93" t="str">
        <f>IF(ISBLANK(F28)=TRUE,"　",F28)</f>
        <v>2/5</v>
      </c>
      <c r="G93" t="str">
        <f>IF(ISBLANK(G28)=TRUE,"　",G28)</f>
        <v>理科</v>
      </c>
      <c r="H93" t="str">
        <f>IF(ISBLANK(H28)=TRUE,"　",H28)</f>
        <v xml:space="preserve">　</v>
      </c>
      <c r="I93" t="str">
        <f>IF(ISBLANK(I28)=TRUE,"　",I28)</f>
        <v>算数</v>
      </c>
      <c r="J93" t="str">
        <f>IF(ISBLANK(J28)=TRUE,"　",J28)</f>
        <v>3/6</v>
      </c>
      <c r="K93" t="str">
        <f>IF(ISBLANK(K28)=TRUE,"　",K28)</f>
        <v>音楽</v>
      </c>
      <c r="L93" t="str">
        <f>IF(ISBLANK(L28)=TRUE,"　",L28)</f>
        <v>1/1</v>
      </c>
      <c r="M93" t="str">
        <f>IF(ISBLANK(M28)=TRUE,"　",M28)</f>
        <v>体育</v>
      </c>
      <c r="N93" t="str">
        <f>IF(ISBLANK(N28)=TRUE,"　",N28)</f>
        <v>4/4</v>
      </c>
      <c r="O93" t="str">
        <f>IF(ISBLANK(O28)=TRUE,"　",O28)</f>
        <v xml:space="preserve">　</v>
      </c>
      <c r="P93" t="str">
        <f>IF(ISBLANK(P28)=TRUE,"　",P28)</f>
        <v xml:space="preserve">　</v>
      </c>
      <c r="Q93" t="str">
        <f>IF(ISBLANK(Q28)=TRUE,"　",Q28)</f>
        <v>通学路点検</v>
      </c>
      <c r="R93" t="str">
        <f>IF(R28="","",R28)</f>
        <v/>
      </c>
      <c r="S93" t="str">
        <v>教科</v>
      </c>
      <c r="T93" t="str">
        <v>予定</v>
      </c>
      <c r="U93" t="str">
        <v>実施</v>
      </c>
      <c r="V93" t="str">
        <v>過不足</v>
      </c>
      <c r="Z93">
        <v>13</v>
      </c>
      <c r="AA93" t="e">
        <f>IF(ISBLANK(B93)=TRUE,"  ",B93)</f>
        <v>#REF!</v>
      </c>
      <c r="AB93" t="e">
        <f>WEEKDAY(AA93,1)</f>
        <v>#REF!</v>
      </c>
      <c r="AC93" t="str">
        <f>AC28</f>
        <v>月</v>
      </c>
      <c r="AD93" t="e">
        <f>IF(ISBLANK(#REF!)=TRUE,"  ",#REF!)</f>
        <v>#REF!</v>
      </c>
      <c r="AE93" t="str">
        <f>IF(ISBLANK(E28)=TRUE,"  ",VLOOKUP(E28,ひらがな変換,2))</f>
        <v>こくご</v>
      </c>
      <c r="AF93" t="str">
        <f>IF(ISBLANK(G28)=TRUE,"  ",VLOOKUP(G28,ひらがな変換,2))</f>
        <v>りか</v>
      </c>
      <c r="AG93" t="str">
        <f>IF(ISBLANK(I28)=TRUE,"  ",VLOOKUP(I28,ひらがな変換,2))</f>
        <v>さんすう</v>
      </c>
      <c r="AH93" t="str">
        <f>IF(ISBLANK(K28)=TRUE,"  ",VLOOKUP(K28,ひらがな変換,2))</f>
        <v>おんがく</v>
      </c>
      <c r="AI93" t="str">
        <f>IF(ISBLANK(M28)=TRUE,"  ",VLOOKUP(M28,ひらがな変換,2))</f>
        <v>たいいく</v>
      </c>
      <c r="AJ93" t="str">
        <f>IF(ISBLANK(O28)=TRUE,"  ",VLOOKUP(O28,ひらがな変換,2))</f>
        <v xml:space="preserve">  </v>
      </c>
    </row>
    <row r="94">
      <c r="A94" t="str">
        <f>IF(ISBLANK(A29)=TRUE,"　",A29)</f>
        <v xml:space="preserve">　</v>
      </c>
      <c r="D94" t="str">
        <f>IF(ISBLANK(D29)=TRUE,"　",D29)</f>
        <v xml:space="preserve">　</v>
      </c>
      <c r="E94" t="str">
        <f>IF(ISBLANK(E29)=TRUE,"　",E29)</f>
        <v>銀色の裏地</v>
      </c>
      <c r="G94" t="str">
        <f>IF(ISBLANK(G29)=TRUE,"　",G29)</f>
        <v>佐藤（和）先生の案による</v>
      </c>
      <c r="I94" t="str">
        <f>IF(ISBLANK(I29)=TRUE,"　",I29)</f>
        <v>整数と小数のしくみ</v>
      </c>
      <c r="K94" t="str">
        <f>IF(ISBLANK(K29)=TRUE,"　",K29)</f>
        <v>夢色シンフォニー</v>
      </c>
      <c r="M94" t="str">
        <f>IF(ISBLANK(M29)=TRUE,"　",M29)</f>
        <v>短距離走・リレー</v>
      </c>
      <c r="O94" t="str">
        <f>IF(ISBLANK(O29)=TRUE,"　",O29)</f>
        <v xml:space="preserve">　</v>
      </c>
      <c r="Q94" t="str">
        <f>IF(ISBLANK(Q29)=TRUE,"　",Q29)</f>
        <v xml:space="preserve">　</v>
      </c>
      <c r="S94" t="str">
        <v>国語</v>
      </c>
      <c r="T94">
        <f>IF(ISBLANK(T5)=TRUE,"　",T5)</f>
        <v>14</v>
      </c>
      <c r="U94">
        <f>COUNTIF($E$69:$P$130,"国語")+COUNTIF($E$69:$P$130,"書写")+COUNTIF($R$69:$R$130,"国語")/3+COUNTIF($R$69:$R$130,"書写")/3</f>
        <v>15</v>
      </c>
      <c r="V94">
        <f>U94-T94</f>
        <v>1</v>
      </c>
    </row>
    <row r="95">
      <c r="A95">
        <f>IF(ISBLANK(A30)=TRUE,"　",A30)</f>
        <v>14</v>
      </c>
      <c r="B95" t="e">
        <f>DATE($E$1,#REF!,A95)</f>
        <v>#REF!</v>
      </c>
      <c r="C95" t="e">
        <f>WEEKDAY(B95,1)</f>
        <v>#REF!</v>
      </c>
      <c r="D95" t="str">
        <f>IF(ISBLANK(D30)=TRUE,"　",D30)</f>
        <v>火</v>
      </c>
      <c r="E95" t="str">
        <f>IF(ISBLANK(E30)=TRUE,"　",E30)</f>
        <v>国語</v>
      </c>
      <c r="F95" t="str">
        <f>IF(ISBLANK(F30)=TRUE,"　",F30)</f>
        <v>3/5</v>
      </c>
      <c r="G95" t="str">
        <f>IF(ISBLANK(G30)=TRUE,"　",G30)</f>
        <v>体育</v>
      </c>
      <c r="H95" t="str">
        <f>IF(ISBLANK(H30)=TRUE,"　",H30)</f>
        <v>1/2</v>
      </c>
      <c r="I95" t="str">
        <f>IF(ISBLANK(I30)=TRUE,"　",I30)</f>
        <v>算数</v>
      </c>
      <c r="J95" t="str">
        <f>IF(ISBLANK(J30)=TRUE,"　",J30)</f>
        <v>4/6</v>
      </c>
      <c r="K95" t="str">
        <f>IF(ISBLANK(K30)=TRUE,"　",K30)</f>
        <v>社会</v>
      </c>
      <c r="L95" t="str">
        <f>IF(ISBLANK(L30)=TRUE,"　",L30)</f>
        <v>1/4</v>
      </c>
      <c r="M95" t="str">
        <f>IF(ISBLANK(M30)=TRUE,"　",M30)</f>
        <v>家庭</v>
      </c>
      <c r="N95" t="str">
        <f>IF(ISBLANK(N30)=TRUE,"　",N30)</f>
        <v>1/1</v>
      </c>
      <c r="O95" t="str">
        <f>IF(ISBLANK(O30)=TRUE,"　",O30)</f>
        <v>児童会</v>
      </c>
      <c r="P95" t="str">
        <f>IF(ISBLANK(P30)=TRUE,"　",P30)</f>
        <v xml:space="preserve">　</v>
      </c>
      <c r="Q95" t="str">
        <f>IF(ISBLANK(Q30)=TRUE,"　",Q30)</f>
        <v>児童会委員会</v>
      </c>
      <c r="R95" t="str">
        <f>IF(R30="","",R30)</f>
        <v/>
      </c>
      <c r="S95" t="str">
        <v>社会</v>
      </c>
      <c r="T95">
        <f>IF(ISBLANK(T6)=TRUE,"　",T6)</f>
        <v>7</v>
      </c>
      <c r="U95">
        <f>COUNTIF($E$69:$P$130,S95)+COUNTIF($R$69:$R$130,S95)/3</f>
        <v>7</v>
      </c>
      <c r="V95">
        <f>U95-T95</f>
        <v>0</v>
      </c>
      <c r="Z95">
        <v>14</v>
      </c>
      <c r="AA95" t="e">
        <f>IF(ISBLANK(B95)=TRUE,"  ",B95)</f>
        <v>#REF!</v>
      </c>
      <c r="AB95" t="e">
        <f>WEEKDAY(AA95,1)</f>
        <v>#REF!</v>
      </c>
      <c r="AC95" t="str">
        <f>AC30</f>
        <v>火</v>
      </c>
      <c r="AD95" t="e">
        <f>IF(ISBLANK(#REF!)=TRUE,"  ",#REF!)</f>
        <v>#REF!</v>
      </c>
      <c r="AE95" t="str">
        <f>IF(ISBLANK(E30)=TRUE,"  ",VLOOKUP(E30,ひらがな変換,2))</f>
        <v>こくご</v>
      </c>
      <c r="AF95" t="str">
        <f>IF(ISBLANK(G30)=TRUE,"  ",VLOOKUP(G30,ひらがな変換,2))</f>
        <v>たいいく</v>
      </c>
      <c r="AG95" t="str">
        <f>IF(ISBLANK(I30)=TRUE,"  ",VLOOKUP(I30,ひらがな変換,2))</f>
        <v>さんすう</v>
      </c>
      <c r="AH95" t="str">
        <f>IF(ISBLANK(K30)=TRUE,"  ",VLOOKUP(K30,ひらがな変換,2))</f>
        <v>しゃかい</v>
      </c>
      <c r="AI95" t="str">
        <f>IF(ISBLANK(M30)=TRUE,"  ",VLOOKUP(M30,ひらがな変換,2))</f>
        <v>かてい</v>
      </c>
      <c r="AJ95" t="str">
        <f>IF(ISBLANK(O30)=TRUE,"  ",VLOOKUP(O30,ひらがな変換,2))</f>
        <v>じどうかい</v>
      </c>
    </row>
    <row r="96">
      <c r="A96" t="str">
        <f>IF(ISBLANK(A31)=TRUE,"　",A31)</f>
        <v xml:space="preserve">　</v>
      </c>
      <c r="D96" t="str">
        <f>IF(ISBLANK(D31)=TRUE,"　",D31)</f>
        <v xml:space="preserve">　</v>
      </c>
      <c r="E96" t="str">
        <f>IF(ISBLANK(E31)=TRUE,"　",E31)</f>
        <v>銀色の裏地</v>
      </c>
      <c r="G96" t="str">
        <f>IF(ISBLANK(G31)=TRUE,"　",G31)</f>
        <v>走り幅跳び（６年生と合同）</v>
      </c>
      <c r="I96" t="str">
        <f>IF(ISBLANK(I31)=TRUE,"　",I31)</f>
        <v>整数と小数のしくみ</v>
      </c>
      <c r="K96" t="str">
        <f>IF(ISBLANK(K31)=TRUE,"　",K31)</f>
        <v>世界の中の国土</v>
      </c>
      <c r="M96" t="str">
        <f>IF(ISBLANK(M31)=TRUE,"　",M31)</f>
        <v>毎日の生活を見つめてみよう</v>
      </c>
      <c r="O96" t="str">
        <f>IF(ISBLANK(O31)=TRUE,"　",O31)</f>
        <v>児童会委員会</v>
      </c>
      <c r="Q96" t="str">
        <f>IF(ISBLANK(Q31)=TRUE,"　",Q31)</f>
        <v xml:space="preserve">　</v>
      </c>
      <c r="S96" t="str">
        <v>算数</v>
      </c>
      <c r="T96">
        <f>IF(ISBLANK(T7)=TRUE,"　",T7)</f>
        <v>13</v>
      </c>
      <c r="U96">
        <f>COUNTIF($E$69:$P$130,S96)+COUNTIF($R$69:$R$130,S96)/3</f>
        <v>13</v>
      </c>
      <c r="V96">
        <f>U96-T96</f>
        <v>0</v>
      </c>
    </row>
    <row r="97">
      <c r="A97">
        <f>IF(ISBLANK(A32)=TRUE,"　",A32)</f>
        <v>15</v>
      </c>
      <c r="B97" t="e">
        <f>DATE($E$1,#REF!,A97)</f>
        <v>#REF!</v>
      </c>
      <c r="C97" t="e">
        <f>WEEKDAY(B97,1)</f>
        <v>#REF!</v>
      </c>
      <c r="D97" t="str">
        <f>IF(ISBLANK(D32)=TRUE,"　",D32)</f>
        <v>水</v>
      </c>
      <c r="E97" t="str">
        <f>IF(ISBLANK(E32)=TRUE,"　",E32)</f>
        <v>国語</v>
      </c>
      <c r="F97" t="str">
        <f>IF(ISBLANK(F32)=TRUE,"　",F32)</f>
        <v>4/5</v>
      </c>
      <c r="G97" t="str">
        <f>IF(ISBLANK(G32)=TRUE,"　",G32)</f>
        <v>理科</v>
      </c>
      <c r="H97" t="str">
        <f>IF(ISBLANK(H32)=TRUE,"　",H32)</f>
        <v xml:space="preserve">　</v>
      </c>
      <c r="I97" t="str">
        <f>IF(ISBLANK(I32)=TRUE,"　",I32)</f>
        <v>家庭</v>
      </c>
      <c r="J97" t="str">
        <f>IF(ISBLANK(J32)=TRUE,"　",J32)</f>
        <v xml:space="preserve">　</v>
      </c>
      <c r="K97" t="str">
        <f>IF(ISBLANK(K32)=TRUE,"　",K32)</f>
        <v>算数</v>
      </c>
      <c r="L97" t="str">
        <f>IF(ISBLANK(L32)=TRUE,"　",L32)</f>
        <v>5/6</v>
      </c>
      <c r="M97" t="str">
        <f>IF(ISBLANK(M32)=TRUE,"　",M32)</f>
        <v>図工</v>
      </c>
      <c r="N97" t="str">
        <f>IF(ISBLANK(N32)=TRUE,"　",N32)</f>
        <v>3/4</v>
      </c>
      <c r="O97" t="str">
        <f>IF(ISBLANK(O32)=TRUE,"　",O32)</f>
        <v>図工</v>
      </c>
      <c r="P97" t="str">
        <f>IF(ISBLANK(P32)=TRUE,"　",P32)</f>
        <v>4/4</v>
      </c>
      <c r="Q97" t="str">
        <f>IF(ISBLANK(Q32)=TRUE,"　",Q32)</f>
        <v>聴力検査</v>
      </c>
      <c r="R97" t="str">
        <f>IF(R32="","",R32)</f>
        <v/>
      </c>
      <c r="S97" t="str">
        <v>理科</v>
      </c>
      <c r="T97">
        <f>IF(ISBLANK(T8)=TRUE,"　",T8)</f>
        <v>9</v>
      </c>
      <c r="U97">
        <f>COUNTIF($E$69:$P$130,S97)+COUNTIF($R$69:$R$130,S97)/3</f>
        <v>9</v>
      </c>
      <c r="V97">
        <f>U97-T97</f>
        <v>0</v>
      </c>
      <c r="Z97">
        <v>15</v>
      </c>
      <c r="AA97" t="e">
        <f>IF(ISBLANK(B97)=TRUE,"  ",B97)</f>
        <v>#REF!</v>
      </c>
      <c r="AB97" t="e">
        <f>WEEKDAY(AA97,1)</f>
        <v>#REF!</v>
      </c>
      <c r="AC97" t="str">
        <f>AC32</f>
        <v>水</v>
      </c>
      <c r="AD97" t="e">
        <f>IF(ISBLANK(#REF!)=TRUE,"  ",#REF!)</f>
        <v>#REF!</v>
      </c>
      <c r="AE97" t="str">
        <f>IF(ISBLANK(E32)=TRUE,"  ",VLOOKUP(E32,ひらがな変換,2))</f>
        <v>こくご</v>
      </c>
      <c r="AF97" t="str">
        <f>IF(ISBLANK(G32)=TRUE,"  ",VLOOKUP(G32,ひらがな変換,2))</f>
        <v>りか</v>
      </c>
      <c r="AG97" t="str">
        <f>IF(ISBLANK(I32)=TRUE,"  ",VLOOKUP(I32,ひらがな変換,2))</f>
        <v>かてい</v>
      </c>
      <c r="AH97" t="str">
        <f>IF(ISBLANK(K32)=TRUE,"  ",VLOOKUP(K32,ひらがな変換,2))</f>
        <v>さんすう</v>
      </c>
      <c r="AI97" t="str">
        <f>IF(ISBLANK(M32)=TRUE,"  ",VLOOKUP(M32,ひらがな変換,2))</f>
        <v>ずこう</v>
      </c>
      <c r="AJ97" t="str">
        <f>IF(ISBLANK(O32)=TRUE,"  ",VLOOKUP(O32,ひらがな変換,2))</f>
        <v>ずこう</v>
      </c>
    </row>
    <row r="98">
      <c r="A98" t="str">
        <f>IF(ISBLANK(A33)=TRUE,"　",A33)</f>
        <v xml:space="preserve">　</v>
      </c>
      <c r="D98" t="str">
        <f>IF(ISBLANK(D33)=TRUE,"　",D33)</f>
        <v xml:space="preserve">　</v>
      </c>
      <c r="E98" t="str">
        <f>IF(ISBLANK(E33)=TRUE,"　",E33)</f>
        <v>銀色の裏地</v>
      </c>
      <c r="G98" t="str">
        <f>IF(ISBLANK(G33)=TRUE,"　",G33)</f>
        <v>佐藤（和）先生の案による</v>
      </c>
      <c r="I98" t="str">
        <f>IF(ISBLANK(I33)=TRUE,"　",I33)</f>
        <v>なぜ調理をするのだろう(聴力)</v>
      </c>
      <c r="K98" t="str">
        <f>IF(ISBLANK(K33)=TRUE,"　",K33)</f>
        <v>整数と小数のしくみ</v>
      </c>
      <c r="M98" t="str">
        <f>IF(ISBLANK(M33)=TRUE,"　",M33)</f>
        <v>季節を感じて</v>
      </c>
      <c r="O98" t="str">
        <f>IF(ISBLANK(O33)=TRUE,"　",O33)</f>
        <v>季節を感じて</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木</v>
      </c>
      <c r="E99" t="str">
        <f>IF(ISBLANK(E34)=TRUE,"　",E34)</f>
        <v>理科</v>
      </c>
      <c r="F99" t="str">
        <f>IF(ISBLANK(F34)=TRUE,"　",F34)</f>
        <v xml:space="preserve">　</v>
      </c>
      <c r="G99" t="str">
        <f>IF(ISBLANK(G34)=TRUE,"　",G34)</f>
        <v>算数</v>
      </c>
      <c r="H99" t="str">
        <f>IF(ISBLANK(H34)=TRUE,"　",H34)</f>
        <v>5/6</v>
      </c>
      <c r="I99" t="str">
        <f>IF(ISBLANK(I34)=TRUE,"　",I34)</f>
        <v>児童会</v>
      </c>
      <c r="J99" t="str">
        <f>IF(ISBLANK(J34)=TRUE,"　",J34)</f>
        <v xml:space="preserve">　</v>
      </c>
      <c r="K99" t="str">
        <f>IF(ISBLANK(K34)=TRUE,"　",K34)</f>
        <v>音楽</v>
      </c>
      <c r="L99" t="str">
        <f>IF(ISBLANK(L34)=TRUE,"　",L34)</f>
        <v>1/1</v>
      </c>
      <c r="M99" t="str">
        <f>IF(ISBLANK(M34)=TRUE,"　",M34)</f>
        <v>体育</v>
      </c>
      <c r="N99" t="str">
        <f>IF(ISBLANK(N34)=TRUE,"　",N34)</f>
        <v>2/2</v>
      </c>
      <c r="O99" t="str">
        <f>IF(ISBLANK(O34)=TRUE,"　",O34)</f>
        <v>クラブ</v>
      </c>
      <c r="P99" t="str">
        <f>IF(ISBLANK(P34)=TRUE,"　",P34)</f>
        <v xml:space="preserve">　</v>
      </c>
      <c r="Q99" t="str">
        <f>IF(ISBLANK(Q34)=TRUE,"　",Q34)</f>
        <v>Welcome集会③、クラブ</v>
      </c>
      <c r="R99" t="str">
        <f>IF(R34="","",R34)</f>
        <v/>
      </c>
      <c r="S99" t="str">
        <v>音楽</v>
      </c>
      <c r="T99">
        <f>IF(ISBLANK(T10)=TRUE,"　",T10)</f>
        <v>3</v>
      </c>
      <c r="U99">
        <f>COUNTIF($E$69:$P$130,S99)+COUNTIF($R$69:$R$130,S99)/3</f>
        <v>3</v>
      </c>
      <c r="V99">
        <f>U99-T99</f>
        <v>0</v>
      </c>
      <c r="Z99">
        <v>16</v>
      </c>
      <c r="AA99" t="e">
        <f>IF(ISBLANK(B99)=TRUE,"  ",B99)</f>
        <v>#REF!</v>
      </c>
      <c r="AB99" t="e">
        <f>WEEKDAY(AA99,1)</f>
        <v>#REF!</v>
      </c>
      <c r="AC99" t="str">
        <f>AC34</f>
        <v>木</v>
      </c>
      <c r="AD99" t="e">
        <f>IF(ISBLANK(#REF!)=TRUE,"  ",#REF!)</f>
        <v>#REF!</v>
      </c>
      <c r="AE99" t="str">
        <f>IF(ISBLANK(E34)=TRUE,"  ",VLOOKUP(E34,ひらがな変換,2))</f>
        <v>りか</v>
      </c>
      <c r="AF99" t="str">
        <f>IF(ISBLANK(G34)=TRUE,"  ",VLOOKUP(G34,ひらがな変換,2))</f>
        <v>さんすう</v>
      </c>
      <c r="AG99" t="str">
        <f>IF(ISBLANK(I34)=TRUE,"  ",VLOOKUP(I34,ひらがな変換,2))</f>
        <v>じどうかい</v>
      </c>
      <c r="AH99" t="str">
        <f>IF(ISBLANK(K34)=TRUE,"  ",VLOOKUP(K34,ひらがな変換,2))</f>
        <v>おんがく</v>
      </c>
      <c r="AI99" t="str">
        <f>IF(ISBLANK(M34)=TRUE,"  ",VLOOKUP(M34,ひらがな変換,2))</f>
        <v>たいいく</v>
      </c>
      <c r="AJ99" t="str">
        <f>IF(ISBLANK(O34)=TRUE,"  ",VLOOKUP(O34,ひらがな変換,2))</f>
        <v>くらぶ</v>
      </c>
    </row>
    <row r="100">
      <c r="A100" t="str">
        <f>IF(ISBLANK(A35)=TRUE,"　",A35)</f>
        <v xml:space="preserve">　</v>
      </c>
      <c r="D100" t="str">
        <f>IF(ISBLANK(D35)=TRUE,"　",D35)</f>
        <v xml:space="preserve">　</v>
      </c>
      <c r="E100" t="str">
        <f>IF(ISBLANK(E35)=TRUE,"　",E35)</f>
        <v>佐藤（和）先生の案による</v>
      </c>
      <c r="G100" t="str">
        <f>IF(ISBLANK(G35)=TRUE,"　",G35)</f>
        <v>整数と小数のしくみ</v>
      </c>
      <c r="I100" t="str">
        <f>IF(ISBLANK(I35)=TRUE,"　",I35)</f>
        <v>Welcome集会</v>
      </c>
      <c r="K100" t="str">
        <f>IF(ISBLANK(K35)=TRUE,"　",K35)</f>
        <v>夢色シンフォニー</v>
      </c>
      <c r="M100" t="str">
        <f>IF(ISBLANK(M35)=TRUE,"　",M35)</f>
        <v>走り幅跳び（６年生と合同）</v>
      </c>
      <c r="O100" t="str">
        <f>IF(ISBLANK(O35)=TRUE,"　",O35)</f>
        <v xml:space="preserve">　</v>
      </c>
      <c r="Q100" t="str">
        <f>IF(ISBLANK(Q35)=TRUE,"　",Q35)</f>
        <v xml:space="preserve">　</v>
      </c>
      <c r="S100" t="str">
        <v>図工</v>
      </c>
      <c r="T100">
        <f>IF(ISBLANK(T11)=TRUE,"　",T11)</f>
        <v>4</v>
      </c>
      <c r="U100">
        <f>COUNTIF($E$69:$P$130,S100)+COUNTIF($R$69:$R$130,S100)/3</f>
        <v>4</v>
      </c>
      <c r="V100">
        <f>U100-T100</f>
        <v>0</v>
      </c>
    </row>
    <row r="101">
      <c r="A101">
        <f>IF(ISBLANK(A36)=TRUE,"　",A36)</f>
        <v>17</v>
      </c>
      <c r="B101" t="e">
        <f>DATE($E$1,#REF!,A101)</f>
        <v>#REF!</v>
      </c>
      <c r="C101" t="e">
        <f>WEEKDAY(B101,1)</f>
        <v>#REF!</v>
      </c>
      <c r="D101" t="str">
        <f>IF(ISBLANK(D36)=TRUE,"　",D36)</f>
        <v>金</v>
      </c>
      <c r="E101" t="str">
        <f>IF(ISBLANK(E36)=TRUE,"　",E36)</f>
        <v>国語</v>
      </c>
      <c r="F101" t="str">
        <f>IF(ISBLANK(F36)=TRUE,"　",F36)</f>
        <v>5/5</v>
      </c>
      <c r="G101" t="str">
        <f>IF(ISBLANK(G36)=TRUE,"　",G36)</f>
        <v>算数</v>
      </c>
      <c r="H101" t="str">
        <f>IF(ISBLANK(H36)=TRUE,"　",H36)</f>
        <v>6/6</v>
      </c>
      <c r="I101" t="str">
        <f>IF(ISBLANK(I36)=TRUE,"　",I36)</f>
        <v>行事</v>
      </c>
      <c r="J101" t="str">
        <f>IF(ISBLANK(J36)=TRUE,"　",J36)</f>
        <v xml:space="preserve">　</v>
      </c>
      <c r="K101" t="str">
        <f>IF(ISBLANK(K36)=TRUE,"　",K36)</f>
        <v>社会</v>
      </c>
      <c r="L101" t="str">
        <f>IF(ISBLANK(L36)=TRUE,"　",L36)</f>
        <v>2/4</v>
      </c>
      <c r="M101" t="str">
        <f>IF(ISBLANK(M36)=TRUE,"　",M36)</f>
        <v>外国語</v>
      </c>
      <c r="N101" t="str">
        <f>IF(ISBLANK(N36)=TRUE,"　",N36)</f>
        <v xml:space="preserve">　</v>
      </c>
      <c r="O101" t="str">
        <f>IF(ISBLANK(O36)=TRUE,"　",O36)</f>
        <v xml:space="preserve">　</v>
      </c>
      <c r="P101" t="str">
        <f>IF(ISBLANK(P36)=TRUE,"　",P36)</f>
        <v xml:space="preserve">　</v>
      </c>
      <c r="Q101" t="str">
        <f>IF(ISBLANK(Q36)=TRUE,"　",Q36)</f>
        <v>避難訓練③、通学路点検</v>
      </c>
      <c r="R101" t="str">
        <f>IF(R36="","",R36)</f>
        <v/>
      </c>
      <c r="S101" t="str">
        <v>家庭</v>
      </c>
      <c r="T101">
        <f>IF(ISBLANK(T12)=TRUE,"　",T12)</f>
        <v>5</v>
      </c>
      <c r="U101">
        <f>COUNTIF($E$69:$P$130,S101)+COUNTIF($R$69:$R$130,S101)/3</f>
        <v>5</v>
      </c>
      <c r="V101">
        <f>U101-T101</f>
        <v>0</v>
      </c>
      <c r="Z101">
        <v>17</v>
      </c>
      <c r="AA101" t="e">
        <f>IF(ISBLANK(B101)=TRUE,"  ",B101)</f>
        <v>#REF!</v>
      </c>
      <c r="AB101" t="e">
        <f>WEEKDAY(AA101,1)</f>
        <v>#REF!</v>
      </c>
      <c r="AC101" t="str">
        <f>AC36</f>
        <v>金</v>
      </c>
      <c r="AD101" t="e">
        <f>IF(ISBLANK(#REF!)=TRUE,"  ",#REF!)</f>
        <v>#REF!</v>
      </c>
      <c r="AE101" t="str">
        <f>IF(ISBLANK(E36)=TRUE,"  ",VLOOKUP(E36,ひらがな変換,2))</f>
        <v>こくご</v>
      </c>
      <c r="AF101" t="str">
        <f>IF(ISBLANK(G36)=TRUE,"  ",VLOOKUP(G36,ひらがな変換,2))</f>
        <v>さんすう</v>
      </c>
      <c r="AG101" t="str">
        <f>IF(ISBLANK(I36)=TRUE,"  ",VLOOKUP(I36,ひらがな変換,2))</f>
        <v>ぎょうじ</v>
      </c>
      <c r="AH101" t="str">
        <f>IF(ISBLANK(K36)=TRUE,"  ",VLOOKUP(K36,ひらがな変換,2))</f>
        <v>しゃかい</v>
      </c>
      <c r="AI101" t="str">
        <f>IF(ISBLANK(M36)=TRUE,"  ",VLOOKUP(M36,ひらがな変換,2))</f>
        <v>がいこくご</v>
      </c>
      <c r="AJ101" t="str">
        <f>IF(ISBLANK(O36)=TRUE,"  ",VLOOKUP(O36,ひらがな変換,2))</f>
        <v xml:space="preserve">  </v>
      </c>
    </row>
    <row r="102">
      <c r="A102" t="str">
        <f>IF(ISBLANK(A37)=TRUE,"　",A37)</f>
        <v xml:space="preserve">　</v>
      </c>
      <c r="D102" t="str">
        <f>IF(ISBLANK(D37)=TRUE,"　",D37)</f>
        <v xml:space="preserve">　</v>
      </c>
      <c r="E102" t="str">
        <f>IF(ISBLANK(E37)=TRUE,"　",E37)</f>
        <v>銀色の裏地</v>
      </c>
      <c r="G102" t="str">
        <f>IF(ISBLANK(G37)=TRUE,"　",G37)</f>
        <v>整数と小数のしくみ</v>
      </c>
      <c r="I102" t="str">
        <f>IF(ISBLANK(I37)=TRUE,"　",I37)</f>
        <v>避難訓練</v>
      </c>
      <c r="K102" t="str">
        <f>IF(ISBLANK(K37)=TRUE,"　",K37)</f>
        <v>世界の中の国土</v>
      </c>
      <c r="M102" t="str">
        <f>IF(ISBLANK(M37)=TRUE,"　",M37)</f>
        <v>渡部先生の案による</v>
      </c>
      <c r="O102" t="str">
        <f>IF(ISBLANK(O37)=TRUE,"　",O37)</f>
        <v xml:space="preserve">　</v>
      </c>
      <c r="Q102" t="str">
        <f>IF(ISBLANK(Q37)=TRUE,"　",Q37)</f>
        <v xml:space="preserve">　</v>
      </c>
      <c r="S102" t="str">
        <v>体育</v>
      </c>
      <c r="T102">
        <f>IF(ISBLANK(T13)=TRUE,"　",T13)</f>
        <v>9</v>
      </c>
      <c r="U102">
        <f>COUNTIF($E$69:$P$130,S102)+COUNTIF($R$69:$R$130,S102)/3</f>
        <v>9</v>
      </c>
      <c r="V102">
        <f>U102-T102</f>
        <v>0</v>
      </c>
    </row>
    <row r="103">
      <c r="A103">
        <f>IF(ISBLANK(A38)=TRUE,"　",A38)</f>
        <v>18</v>
      </c>
      <c r="B103" t="e">
        <f>DATE($E$1,#REF!,A103)</f>
        <v>#REF!</v>
      </c>
      <c r="C103" t="e">
        <f>WEEKDAY(B103,1)</f>
        <v>#REF!</v>
      </c>
      <c r="D103" t="str">
        <f>IF(ISBLANK(D38)=TRUE,"　",D38)</f>
        <v>土</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2</v>
      </c>
      <c r="U103">
        <f>COUNTIF($E$69:$P$130,S103)+COUNTIF($R$69:$R$130,S103)/3</f>
        <v>2</v>
      </c>
      <c r="V103">
        <f>U103-T103</f>
        <v>0</v>
      </c>
      <c r="Z103">
        <v>18</v>
      </c>
      <c r="AA103" t="e">
        <f>IF(ISBLANK(B103)=TRUE,"  ",B103)</f>
        <v>#REF!</v>
      </c>
      <c r="AB103" t="e">
        <f>WEEKDAY(AA103,1)</f>
        <v>#REF!</v>
      </c>
      <c r="AC103" t="str">
        <f>AC38</f>
        <v>土</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6</v>
      </c>
      <c r="U104">
        <f>COUNTIF($E$69:$P$130,S104)+COUNTIF($R$69:$R$130,S104)/3</f>
        <v>5</v>
      </c>
      <c r="V104">
        <f>U104-T104</f>
        <v>-1</v>
      </c>
    </row>
    <row r="105">
      <c r="A105">
        <f>IF(ISBLANK(A40)=TRUE,"　",A40)</f>
        <v>19</v>
      </c>
      <c r="B105" t="e">
        <f>DATE($E$1,#REF!,A105)</f>
        <v>#REF!</v>
      </c>
      <c r="C105" t="e">
        <f>WEEKDAY(B105,1)</f>
        <v>#REF!</v>
      </c>
      <c r="D105" t="str">
        <f>IF(ISBLANK(D40)=TRUE,"　",D40)</f>
        <v>日</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5</v>
      </c>
      <c r="U105">
        <f>COUNTIF($E$69:$P$130,S105)+COUNTIF($R$69:$R$130,S105)/3</f>
        <v>5</v>
      </c>
      <c r="V105">
        <f>U105-T105</f>
        <v>0</v>
      </c>
      <c r="Z105">
        <v>19</v>
      </c>
      <c r="AA105" t="e">
        <f>IF(ISBLANK(B105)=TRUE,"  ",B105)</f>
        <v>#REF!</v>
      </c>
      <c r="AB105" t="e">
        <f>WEEKDAY(AA105,1)</f>
        <v>#REF!</v>
      </c>
      <c r="AC105" t="str">
        <f>AC40</f>
        <v>日</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77</v>
      </c>
      <c r="U106">
        <f>SUM(U94:U105)</f>
        <v>77</v>
      </c>
      <c r="V106">
        <f>U106-T106</f>
        <v>0</v>
      </c>
    </row>
    <row r="107">
      <c r="A107">
        <f>IF(ISBLANK(A42)=TRUE,"　",A42)</f>
        <v>20</v>
      </c>
      <c r="B107" t="e">
        <f>DATE($E$1,#REF!,A107)</f>
        <v>#REF!</v>
      </c>
      <c r="C107" t="e">
        <f>WEEKDAY(B107,1)</f>
        <v>#REF!</v>
      </c>
      <c r="D107" t="str">
        <f>IF(ISBLANK(D42)=TRUE,"　",D42)</f>
        <v>月</v>
      </c>
      <c r="E107" t="str">
        <f>IF(ISBLANK(E42)=TRUE,"　",E42)</f>
        <v>国語</v>
      </c>
      <c r="F107" t="str">
        <f>IF(ISBLANK(F42)=TRUE,"　",F42)</f>
        <v>1/2</v>
      </c>
      <c r="G107" t="str">
        <f>IF(ISBLANK(G42)=TRUE,"　",G42)</f>
        <v>理科</v>
      </c>
      <c r="H107" t="str">
        <f>IF(ISBLANK(H42)=TRUE,"　",H42)</f>
        <v xml:space="preserve">　</v>
      </c>
      <c r="I107" t="str">
        <f>IF(ISBLANK(I42)=TRUE,"　",I42)</f>
        <v>体育</v>
      </c>
      <c r="J107" t="str">
        <f>IF(ISBLANK(J42)=TRUE,"　",J42)</f>
        <v>1/2</v>
      </c>
      <c r="K107" t="str">
        <f>IF(ISBLANK(K42)=TRUE,"　",K42)</f>
        <v>音楽</v>
      </c>
      <c r="L107" t="str">
        <f>IF(ISBLANK(L42)=TRUE,"　",L42)</f>
        <v>1/2</v>
      </c>
      <c r="M107" t="str">
        <f>IF(ISBLANK(M42)=TRUE,"　",M42)</f>
        <v>社会</v>
      </c>
      <c r="N107" t="str">
        <f>IF(ISBLANK(N42)=TRUE,"　",N42)</f>
        <v>3/4</v>
      </c>
      <c r="O107" t="str">
        <f>IF(ISBLANK(O42)=TRUE,"　",O42)</f>
        <v xml:space="preserve">　</v>
      </c>
      <c r="P107" t="str">
        <f>IF(ISBLANK(P42)=TRUE,"　",P42)</f>
        <v xml:space="preserve">　</v>
      </c>
      <c r="Q107" t="str">
        <f>IF(ISBLANK(Q42)=TRUE,"　",Q42)</f>
        <v>児童会活動日</v>
      </c>
      <c r="R107" t="str">
        <f>IF(R42="","",R42)</f>
        <v/>
      </c>
      <c r="S107" t="str">
        <v>学活</v>
      </c>
      <c r="T107">
        <f>IF(ISBLANK(T18)=TRUE,"　",T18)</f>
        <v>3</v>
      </c>
      <c r="U107">
        <f>COUNTIF(E$69:P$130,"学活")</f>
        <v>3</v>
      </c>
      <c r="V107">
        <f>U107-T107</f>
        <v>0</v>
      </c>
      <c r="Z107">
        <v>20</v>
      </c>
      <c r="AA107" t="e">
        <f>IF(ISBLANK(B107)=TRUE,"  ",B107)</f>
        <v>#REF!</v>
      </c>
      <c r="AB107" t="e">
        <f>WEEKDAY(AA107,1)</f>
        <v>#REF!</v>
      </c>
      <c r="AC107" t="str">
        <f>AC42</f>
        <v>月</v>
      </c>
      <c r="AD107" t="e">
        <f>IF(ISBLANK(#REF!)=TRUE,"  ",#REF!)</f>
        <v>#REF!</v>
      </c>
      <c r="AE107" t="str">
        <f>IF(ISBLANK(E42)=TRUE,"  ",VLOOKUP(E42,ひらがな変換,2))</f>
        <v>こくご</v>
      </c>
      <c r="AF107" t="str">
        <f>IF(ISBLANK(G42)=TRUE,"  ",VLOOKUP(G42,ひらがな変換,2))</f>
        <v>りか</v>
      </c>
      <c r="AG107" t="str">
        <f>IF(ISBLANK(I42)=TRUE,"  ",VLOOKUP(I42,ひらがな変換,2))</f>
        <v>たいいく</v>
      </c>
      <c r="AH107" t="str">
        <f>IF(ISBLANK(K42)=TRUE,"  ",VLOOKUP(K42,ひらがな変換,2))</f>
        <v>おんがく</v>
      </c>
      <c r="AI107" t="str">
        <f>IF(ISBLANK(M42)=TRUE,"  ",VLOOKUP(M42,ひらがな変換,2))</f>
        <v>しゃかい</v>
      </c>
      <c r="AJ107" t="str">
        <f>IF(ISBLANK(O42)=TRUE,"  ",VLOOKUP(O42,ひらがな変換,2))</f>
        <v xml:space="preserve">  </v>
      </c>
    </row>
    <row r="108">
      <c r="A108" t="str">
        <f>IF(ISBLANK(A43)=TRUE,"　",A43)</f>
        <v xml:space="preserve">　</v>
      </c>
      <c r="D108" t="str">
        <f>IF(ISBLANK(D43)=TRUE,"　",D43)</f>
        <v xml:space="preserve">　</v>
      </c>
      <c r="E108" t="str">
        <f>IF(ISBLANK(E43)=TRUE,"　",E43)</f>
        <v>漢字の成り立ち</v>
      </c>
      <c r="G108" t="str">
        <f>IF(ISBLANK(G43)=TRUE,"　",G43)</f>
        <v>佐藤（和）先生の案による</v>
      </c>
      <c r="I108" t="str">
        <f>IF(ISBLANK(I43)=TRUE,"　",I43)</f>
        <v>走り高跳び（６年生と合同）</v>
      </c>
      <c r="K108" t="str">
        <f>IF(ISBLANK(K43)=TRUE,"　",K43)</f>
        <v>スキルアップ</v>
      </c>
      <c r="M108" t="str">
        <f>IF(ISBLANK(M43)=TRUE,"　",M43)</f>
        <v>世界の中の国土</v>
      </c>
      <c r="O108" t="str">
        <f>IF(ISBLANK(O43)=TRUE,"　",O43)</f>
        <v xml:space="preserve">　</v>
      </c>
      <c r="Q108" t="str">
        <f>IF(ISBLANK(Q43)=TRUE,"　",Q43)</f>
        <v xml:space="preserve">　</v>
      </c>
      <c r="S108" t="str">
        <v>児童会</v>
      </c>
      <c r="T108">
        <f>IF(ISBLANK(T19)=TRUE,"　",T19)</f>
        <v>3</v>
      </c>
      <c r="U108">
        <f>COUNTIF(E$69:P$130,"児童会")</f>
        <v>3</v>
      </c>
      <c r="V108">
        <f>U108-T108</f>
        <v>0</v>
      </c>
    </row>
    <row r="109">
      <c r="A109">
        <f>IF(ISBLANK(A44)=TRUE,"　",A44)</f>
        <v>21</v>
      </c>
      <c r="B109" t="e">
        <f>DATE($E$1,#REF!,A109)</f>
        <v>#REF!</v>
      </c>
      <c r="C109" t="e">
        <f>WEEKDAY(B109,1)</f>
        <v>#REF!</v>
      </c>
      <c r="D109" t="str">
        <f>IF(ISBLANK(D44)=TRUE,"　",D44)</f>
        <v>火</v>
      </c>
      <c r="E109" t="str">
        <f>IF(ISBLANK(E44)=TRUE,"　",E44)</f>
        <v>国語</v>
      </c>
      <c r="F109" t="str">
        <f>IF(ISBLANK(F44)=TRUE,"　",F44)</f>
        <v>2/2</v>
      </c>
      <c r="G109" t="str">
        <f>IF(ISBLANK(G44)=TRUE,"　",G44)</f>
        <v>算数</v>
      </c>
      <c r="H109" t="str">
        <f>IF(ISBLANK(H44)=TRUE,"　",H44)</f>
        <v>1/8</v>
      </c>
      <c r="I109" t="str">
        <f>IF(ISBLANK(I44)=TRUE,"　",I44)</f>
        <v>外国語</v>
      </c>
      <c r="J109" t="str">
        <f>IF(ISBLANK(J44)=TRUE,"　",J44)</f>
        <v xml:space="preserve">　</v>
      </c>
      <c r="K109" t="str">
        <f>IF(ISBLANK(K44)=TRUE,"　",K44)</f>
        <v>社会</v>
      </c>
      <c r="L109" t="str">
        <f>IF(ISBLANK(L44)=TRUE,"　",L44)</f>
        <v>4/4</v>
      </c>
      <c r="M109" t="str">
        <f>IF(ISBLANK(M44)=TRUE,"　",M44)</f>
        <v xml:space="preserve">　</v>
      </c>
      <c r="N109" t="str">
        <f>IF(ISBLANK(N44)=TRUE,"　",N44)</f>
        <v xml:space="preserve">　</v>
      </c>
      <c r="O109" t="str">
        <f>IF(ISBLANK(O44)=TRUE,"　",O44)</f>
        <v xml:space="preserve">　</v>
      </c>
      <c r="P109" t="str">
        <f>IF(ISBLANK(P44)=TRUE,"　",P44)</f>
        <v xml:space="preserve">　</v>
      </c>
      <c r="Q109" t="str">
        <f>IF(ISBLANK(Q44)=TRUE,"　",Q44)</f>
        <v>【短】先生たちの研究会</v>
      </c>
      <c r="R109" t="str">
        <f>IF(R44="","",R44)</f>
        <v/>
      </c>
      <c r="S109" t="str">
        <v>クラブ</v>
      </c>
      <c r="T109">
        <f>IF(ISBLANK(T20)=TRUE,"　",T20)</f>
        <v>1</v>
      </c>
      <c r="U109">
        <f>COUNTIF($E$69:$P$130,S109)+COUNTIF($R$69:$R$130,S109)/3</f>
        <v>1</v>
      </c>
      <c r="V109">
        <f>U109-T109</f>
        <v>0</v>
      </c>
      <c r="Z109">
        <v>21</v>
      </c>
      <c r="AA109" t="e">
        <f>IF(ISBLANK(B109)=TRUE,"  ",B109)</f>
        <v>#REF!</v>
      </c>
      <c r="AB109" t="e">
        <f>WEEKDAY(AA109,1)</f>
        <v>#REF!</v>
      </c>
      <c r="AC109" t="str">
        <f>AC44</f>
        <v>火</v>
      </c>
      <c r="AD109" t="e">
        <f>IF(ISBLANK(#REF!)=TRUE,"  ",#REF!)</f>
        <v>#REF!</v>
      </c>
      <c r="AE109" t="str">
        <f>IF(ISBLANK(E44)=TRUE,"  ",VLOOKUP(E44,ひらがな変換,2))</f>
        <v>こくご</v>
      </c>
      <c r="AF109" t="str">
        <f>IF(ISBLANK(G44)=TRUE,"  ",VLOOKUP(G44,ひらがな変換,2))</f>
        <v>さんすう</v>
      </c>
      <c r="AG109" t="str">
        <f>IF(ISBLANK(I44)=TRUE,"  ",VLOOKUP(I44,ひらがな変換,2))</f>
        <v>がいこくご</v>
      </c>
      <c r="AH109" t="str">
        <f>IF(ISBLANK(K44)=TRUE,"  ",VLOOKUP(K44,ひらがな変換,2))</f>
        <v>しゃかい</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漢字の成り立ち</v>
      </c>
      <c r="G110" t="str">
        <f>IF(ISBLANK(G45)=TRUE,"　",G45)</f>
        <v>直方体や立方体のかさ</v>
      </c>
      <c r="I110" t="str">
        <f>IF(ISBLANK(I45)=TRUE,"　",I45)</f>
        <v>渡部先生の案による</v>
      </c>
      <c r="K110" t="str">
        <f>IF(ISBLANK(K45)=TRUE,"　",K45)</f>
        <v>世界の中の国土</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水</v>
      </c>
      <c r="E111" t="str">
        <f>IF(ISBLANK(E46)=TRUE,"　",E46)</f>
        <v>書写</v>
      </c>
      <c r="F111" t="str">
        <f>IF(ISBLANK(F46)=TRUE,"　",F46)</f>
        <v xml:space="preserve">　</v>
      </c>
      <c r="G111" t="str">
        <f>IF(ISBLANK(G46)=TRUE,"　",G46)</f>
        <v>理科</v>
      </c>
      <c r="H111" t="str">
        <f>IF(ISBLANK(H46)=TRUE,"　",H46)</f>
        <v xml:space="preserve">　</v>
      </c>
      <c r="I111" t="str">
        <f>IF(ISBLANK(I46)=TRUE,"　",I46)</f>
        <v>道徳</v>
      </c>
      <c r="J111" t="str">
        <f>IF(ISBLANK(J46)=TRUE,"　",J46)</f>
        <v xml:space="preserve">　</v>
      </c>
      <c r="K111" t="str">
        <f>IF(ISBLANK(K46)=TRUE,"　",K46)</f>
        <v>国語</v>
      </c>
      <c r="L111" t="str">
        <f>IF(ISBLANK(L46)=TRUE,"　",L46)</f>
        <v>1/1</v>
      </c>
      <c r="M111" t="str">
        <f>IF(ISBLANK(M46)=TRUE,"　",M46)</f>
        <v>総合</v>
      </c>
      <c r="N111" t="str">
        <f>IF(ISBLANK(N46)=TRUE,"　",N46)</f>
        <v xml:space="preserve">　</v>
      </c>
      <c r="O111" t="str">
        <f>IF(ISBLANK(O46)=TRUE,"　",O46)</f>
        <v xml:space="preserve">　</v>
      </c>
      <c r="P111" t="str">
        <f>IF(ISBLANK(P46)=TRUE,"　",P46)</f>
        <v xml:space="preserve">　</v>
      </c>
      <c r="Q111" t="str">
        <f>IF(ISBLANK(Q46)=TRUE,"　",Q46)</f>
        <v>【短】</v>
      </c>
      <c r="R111" t="str">
        <f>IF(R46="","",R46)</f>
        <v/>
      </c>
      <c r="S111" t="str">
        <v>行事（時）</v>
      </c>
      <c r="T111">
        <f>IF(ISBLANK(T22)=TRUE,"　",T22)</f>
        <v>8</v>
      </c>
      <c r="U111">
        <f>COUNTIF(E$69:P$130,"行事")</f>
        <v>8</v>
      </c>
      <c r="V111">
        <f>U111-T111</f>
        <v>0</v>
      </c>
      <c r="Z111">
        <v>22</v>
      </c>
      <c r="AA111" t="e">
        <f>IF(ISBLANK(B111)=TRUE,"  ",B111)</f>
        <v>#REF!</v>
      </c>
      <c r="AB111" t="e">
        <f>WEEKDAY(AA111,1)</f>
        <v>#REF!</v>
      </c>
      <c r="AC111" t="str">
        <f>AC46</f>
        <v>水</v>
      </c>
      <c r="AD111" t="e">
        <f>IF(ISBLANK(#REF!)=TRUE,"  ",#REF!)</f>
        <v>#REF!</v>
      </c>
      <c r="AE111" t="str">
        <f>IF(ISBLANK(E46)=TRUE,"  ",VLOOKUP(E46,ひらがな変換,2))</f>
        <v>しょしゃ</v>
      </c>
      <c r="AF111" t="str">
        <f>IF(ISBLANK(G46)=TRUE,"  ",VLOOKUP(G46,ひらがな変換,2))</f>
        <v>りか</v>
      </c>
      <c r="AG111" t="str">
        <f>IF(ISBLANK(I46)=TRUE,"  ",VLOOKUP(I46,ひらがな変換,2))</f>
        <v>どうとく</v>
      </c>
      <c r="AH111" t="str">
        <f>IF(ISBLANK(K46)=TRUE,"  ",VLOOKUP(K46,ひらがな変換,2))</f>
        <v>こくご</v>
      </c>
      <c r="AI111" t="str">
        <f>IF(ISBLANK(M46)=TRUE,"  ",VLOOKUP(M46,ひらがな変換,2))</f>
        <v>そうごう</v>
      </c>
      <c r="AJ111" t="str">
        <f>IF(ISBLANK(O46)=TRUE,"  ",VLOOKUP(O46,ひらがな変換,2))</f>
        <v xml:space="preserve">  </v>
      </c>
    </row>
    <row r="112" xml:space="preserve">
      <c r="A112" t="str">
        <f>IF(ISBLANK(A47)=TRUE,"　",A47)</f>
        <v xml:space="preserve">　</v>
      </c>
      <c r="D112" t="str">
        <f>IF(ISBLANK(D47)=TRUE,"　",D47)</f>
        <v xml:space="preserve">　</v>
      </c>
      <c r="E112" t="str">
        <f>IF(ISBLANK(E47)=TRUE,"　",E47)</f>
        <v>大浦先生の案による</v>
      </c>
      <c r="G112" t="str">
        <f>IF(ISBLANK(G47)=TRUE,"　",G47)</f>
        <v>佐藤（和）先生の案による</v>
      </c>
      <c r="I112" t="str">
        <f>IF(ISBLANK(I47)=TRUE,"　",I47)</f>
        <v>舞子先生の案による</v>
      </c>
      <c r="K112" t="str">
        <f>IF(ISBLANK(K47)=TRUE,"　",K47)</f>
        <v>春の空</v>
      </c>
      <c r="M112" t="str">
        <f>IF(ISBLANK(M47)=TRUE,"　",M47)</f>
        <v>鼓笛</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木</v>
      </c>
      <c r="E113" t="str">
        <f>IF(ISBLANK(E48)=TRUE,"　",E48)</f>
        <v>理科</v>
      </c>
      <c r="F113" t="str">
        <f>IF(ISBLANK(F48)=TRUE,"　",F48)</f>
        <v xml:space="preserve">　</v>
      </c>
      <c r="G113" t="str">
        <f>IF(ISBLANK(G48)=TRUE,"　",G48)</f>
        <v>総合</v>
      </c>
      <c r="H113" t="str">
        <f>IF(ISBLANK(H48)=TRUE,"　",H48)</f>
        <v xml:space="preserve">　</v>
      </c>
      <c r="I113" t="str">
        <f>IF(ISBLANK(I48)=TRUE,"　",I48)</f>
        <v>総合</v>
      </c>
      <c r="J113" t="str">
        <f>IF(ISBLANK(J48)=TRUE,"　",J48)</f>
        <v xml:space="preserve">　</v>
      </c>
      <c r="K113" t="str">
        <f>IF(ISBLANK(K48)=TRUE,"　",K48)</f>
        <v>総合</v>
      </c>
      <c r="L113" t="str">
        <f>IF(ISBLANK(L48)=TRUE,"　",L48)</f>
        <v xml:space="preserve">　</v>
      </c>
      <c r="M113" t="str">
        <f>IF(ISBLANK(M48)=TRUE,"　",M48)</f>
        <v>体育</v>
      </c>
      <c r="N113" t="str">
        <f>IF(ISBLANK(N48)=TRUE,"　",N48)</f>
        <v>2/2</v>
      </c>
      <c r="O113" t="str">
        <f>IF(ISBLANK(O48)=TRUE,"　",O48)</f>
        <v xml:space="preserve">　</v>
      </c>
      <c r="P113" t="str">
        <f>IF(ISBLANK(P48)=TRUE,"　",P48)</f>
        <v xml:space="preserve">　</v>
      </c>
      <c r="Q113" t="str">
        <f>IF(ISBLANK(Q48)=TRUE,"　",Q48)</f>
        <v>農作業体験</v>
      </c>
      <c r="R113" t="str">
        <f>IF(R48="","",R48)</f>
        <v/>
      </c>
      <c r="T113">
        <f>IF(ISBLANK(T24)=TRUE,"　",T24)</f>
        <v>15</v>
      </c>
      <c r="U113">
        <f>SUM(U107:U109)+U111</f>
        <v>15</v>
      </c>
      <c r="V113">
        <f>U113-T113</f>
        <v>0</v>
      </c>
      <c r="Z113">
        <v>23</v>
      </c>
      <c r="AA113" t="e">
        <f>IF(ISBLANK(B113)=TRUE,"  ",B113)</f>
        <v>#REF!</v>
      </c>
      <c r="AB113" t="e">
        <f>WEEKDAY(AA113,1)</f>
        <v>#REF!</v>
      </c>
      <c r="AC113" t="str">
        <f>AC48</f>
        <v>木</v>
      </c>
      <c r="AD113" t="e">
        <f>IF(ISBLANK(#REF!)=TRUE,"  ",#REF!)</f>
        <v>#REF!</v>
      </c>
      <c r="AE113" t="str">
        <f>IF(ISBLANK(E48)=TRUE,"  ",VLOOKUP(E48,ひらがな変換,2))</f>
        <v>りか</v>
      </c>
      <c r="AF113" t="str">
        <f>IF(ISBLANK(G48)=TRUE,"  ",VLOOKUP(G48,ひらがな変換,2))</f>
        <v>そうごう</v>
      </c>
      <c r="AG113" t="str">
        <f>IF(ISBLANK(I48)=TRUE,"  ",VLOOKUP(I48,ひらがな変換,2))</f>
        <v>そうごう</v>
      </c>
      <c r="AH113" t="str">
        <f>IF(ISBLANK(K48)=TRUE,"  ",VLOOKUP(K48,ひらがな変換,2))</f>
        <v>そうごう</v>
      </c>
      <c r="AI113" t="str">
        <f>IF(ISBLANK(M48)=TRUE,"  ",VLOOKUP(M48,ひらがな変換,2))</f>
        <v>たいいく</v>
      </c>
      <c r="AJ113" t="str">
        <f>IF(ISBLANK(O48)=TRUE,"  ",VLOOKUP(O48,ひらがな変換,2))</f>
        <v xml:space="preserve">  </v>
      </c>
    </row>
    <row r="114" xml:space="preserve">
      <c r="A114" t="str">
        <f>IF(ISBLANK(A49)=TRUE,"　",A49)</f>
        <v xml:space="preserve">　</v>
      </c>
      <c r="D114" t="str">
        <f>IF(ISBLANK(D49)=TRUE,"　",D49)</f>
        <v xml:space="preserve">　</v>
      </c>
      <c r="E114" t="str">
        <f>IF(ISBLANK(E49)=TRUE,"　",E49)</f>
        <v>佐藤（和）先生の案による</v>
      </c>
      <c r="G114" t="str">
        <f>IF(ISBLANK(G49)=TRUE,"　",G49)</f>
        <v>学習計画を立てよう</v>
      </c>
      <c r="I114" t="str">
        <f>IF(ISBLANK(I49)=TRUE,"　",I49)</f>
        <v>バケツ稲作り</v>
      </c>
      <c r="K114" t="str">
        <f>IF(ISBLANK(K49)=TRUE,"　",K49)</f>
        <v>バケツ稲作り</v>
      </c>
      <c r="M114" t="str">
        <f>IF(ISBLANK(M49)=TRUE,"　",M49)</f>
        <v>走り高跳び（６年生と合同）</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金</v>
      </c>
      <c r="E115" t="str">
        <f>IF(ISBLANK(E50)=TRUE,"　",E50)</f>
        <v>算数</v>
      </c>
      <c r="F115" t="str">
        <f>IF(ISBLANK(F50)=TRUE,"　",F50)</f>
        <v>2/8</v>
      </c>
      <c r="G115" t="str">
        <f>IF(ISBLANK(G50)=TRUE,"　",G50)</f>
        <v>道徳</v>
      </c>
      <c r="H115" t="str">
        <f>IF(ISBLANK(H50)=TRUE,"　",H50)</f>
        <v>2/35</v>
      </c>
      <c r="I115" t="str">
        <f>IF(ISBLANK(I50)=TRUE,"　",I50)</f>
        <v>算数</v>
      </c>
      <c r="J115" t="str">
        <f>IF(ISBLANK(J50)=TRUE,"　",J50)</f>
        <v>3/8</v>
      </c>
      <c r="K115" t="str">
        <f>IF(ISBLANK(K50)=TRUE,"　",K50)</f>
        <v>外国語</v>
      </c>
      <c r="L115" t="str">
        <f>IF(ISBLANK(L50)=TRUE,"　",L50)</f>
        <v xml:space="preserve">　</v>
      </c>
      <c r="M115" t="str">
        <f>IF(ISBLANK(M50)=TRUE,"　",M50)</f>
        <v>国語</v>
      </c>
      <c r="N115" t="str">
        <f>IF(ISBLANK(N50)=TRUE,"　",N50)</f>
        <v>1/1</v>
      </c>
      <c r="O115" t="str">
        <f>IF(ISBLANK(O50)=TRUE,"　",O50)</f>
        <v xml:space="preserve">　</v>
      </c>
      <c r="P115" t="str">
        <f>IF(ISBLANK(P50)=TRUE,"　",P50)</f>
        <v xml:space="preserve">　</v>
      </c>
      <c r="Q115" t="str">
        <f>IF(ISBLANK(Q50)=TRUE,"　",Q50)</f>
        <v>【短】授業参観</v>
      </c>
      <c r="R115" t="str">
        <f>IF(R50="","",R50)</f>
        <v/>
      </c>
      <c r="T115">
        <f>IF(ISBLANK(T26)=TRUE,"　",T26)</f>
        <v>92</v>
      </c>
      <c r="U115">
        <f>SUM(U106,U113)</f>
        <v>92</v>
      </c>
      <c r="V115">
        <f>U115-T115</f>
        <v>0</v>
      </c>
      <c r="Z115">
        <v>24</v>
      </c>
      <c r="AA115" t="e">
        <f>IF(ISBLANK(B115)=TRUE,"  ",B115)</f>
        <v>#REF!</v>
      </c>
      <c r="AB115" t="e">
        <f>WEEKDAY(AA115,1)</f>
        <v>#REF!</v>
      </c>
      <c r="AC115" t="str">
        <f>AC50</f>
        <v>金</v>
      </c>
      <c r="AD115" t="e">
        <f>IF(ISBLANK(#REF!)=TRUE,"  ",#REF!)</f>
        <v>#REF!</v>
      </c>
      <c r="AE115" t="str">
        <f>IF(ISBLANK(E50)=TRUE,"  ",VLOOKUP(E50,ひらがな変換,2))</f>
        <v>さんすう</v>
      </c>
      <c r="AF115" t="str">
        <f>IF(ISBLANK(G50)=TRUE,"  ",VLOOKUP(G50,ひらがな変換,2))</f>
        <v>どうとく</v>
      </c>
      <c r="AG115" t="str">
        <f>IF(ISBLANK(I50)=TRUE,"  ",VLOOKUP(I50,ひらがな変換,2))</f>
        <v>さんすう</v>
      </c>
      <c r="AH115" t="str">
        <f>IF(ISBLANK(K50)=TRUE,"  ",VLOOKUP(K50,ひらがな変換,2))</f>
        <v>がいこくご</v>
      </c>
      <c r="AI115" t="str">
        <f>IF(ISBLANK(M50)=TRUE,"  ",VLOOKUP(M50,ひらがな変換,2))</f>
        <v>こくご</v>
      </c>
      <c r="AJ115" t="str">
        <f>IF(ISBLANK(O50)=TRUE,"  ",VLOOKUP(O50,ひらがな変換,2))</f>
        <v xml:space="preserve">  </v>
      </c>
    </row>
    <row r="116">
      <c r="A116" t="str">
        <f>IF(ISBLANK(A51)=TRUE,"　",A51)</f>
        <v xml:space="preserve">　</v>
      </c>
      <c r="D116" t="str">
        <f>IF(ISBLANK(D51)=TRUE,"　",D51)</f>
        <v xml:space="preserve">　</v>
      </c>
      <c r="E116" t="str">
        <f>IF(ISBLANK(E51)=TRUE,"　",E51)</f>
        <v>直方体や立方体のかさ</v>
      </c>
      <c r="G116" t="str">
        <f>IF(ISBLANK(G51)=TRUE,"　",G51)</f>
        <v>見えた答案</v>
      </c>
      <c r="I116" t="str">
        <f>IF(ISBLANK(I51)=TRUE,"　",I51)</f>
        <v>直方体や立方体のかさ</v>
      </c>
      <c r="K116" t="str">
        <f>IF(ISBLANK(K51)=TRUE,"　",K51)</f>
        <v>渡部先生の案による</v>
      </c>
      <c r="M116" t="str">
        <f>IF(ISBLANK(M51)=TRUE,"　",M51)</f>
        <v>かんがえるのっておもしろい</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土</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S117" t="str">
        <v>新学期が始まり、新5年生の子ども達との関わり方をお互いに探る1ヶ月だった。クラスの雰囲気は、落ち着いており良いスタートが切れたと考えている。5月は運動会に鼓笛パレード、南達陸上と行事が立て込むため、学級経営を中心としつつ、授業を確実に進めていくように心がけていきたい。</v>
      </c>
      <c r="Z117">
        <v>25</v>
      </c>
      <c r="AA117" t="e">
        <f>IF(ISBLANK(B117)=TRUE,"  ",B117)</f>
        <v>#REF!</v>
      </c>
      <c r="AB117" t="e">
        <f>WEEKDAY(AA117,1)</f>
        <v>#REF!</v>
      </c>
      <c r="AC117" t="str">
        <f>AC52</f>
        <v>土</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日</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日</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月</v>
      </c>
      <c r="E121" t="str">
        <f>IF(ISBLANK(E56)=TRUE,"　",E56)</f>
        <v>学活</v>
      </c>
      <c r="F121" t="str">
        <f>IF(ISBLANK(F56)=TRUE,"　",F56)</f>
        <v>3/6</v>
      </c>
      <c r="G121" t="str">
        <f>IF(ISBLANK(G56)=TRUE,"　",G56)</f>
        <v>算数</v>
      </c>
      <c r="H121" t="str">
        <f>IF(ISBLANK(H56)=TRUE,"　",H56)</f>
        <v>4/8</v>
      </c>
      <c r="I121" t="str">
        <f>IF(ISBLANK(I56)=TRUE,"　",I56)</f>
        <v>行事</v>
      </c>
      <c r="J121" t="str">
        <f>IF(ISBLANK(J56)=TRUE,"　",J56)</f>
        <v xml:space="preserve">　</v>
      </c>
      <c r="K121" t="str">
        <f>IF(ISBLANK(K56)=TRUE,"　",K56)</f>
        <v>社会</v>
      </c>
      <c r="L121" t="str">
        <f>IF(ISBLANK(L56)=TRUE,"　",L56)</f>
        <v>1/3</v>
      </c>
      <c r="M121" t="str">
        <f>IF(ISBLANK(M56)=TRUE,"　",M56)</f>
        <v>家庭</v>
      </c>
      <c r="N121" t="str">
        <f>IF(ISBLANK(N56)=TRUE,"　",N56)</f>
        <v>1/4</v>
      </c>
      <c r="O121" t="str">
        <f>IF(ISBLANK(O56)=TRUE,"　",O56)</f>
        <v xml:space="preserve">　</v>
      </c>
      <c r="P121" t="str">
        <f>IF(ISBLANK(P56)=TRUE,"　",P56)</f>
        <v xml:space="preserve">　</v>
      </c>
      <c r="Q121" t="str">
        <f>IF(ISBLANK(Q56)=TRUE,"　",Q56)</f>
        <v>運動会全体練習③</v>
      </c>
      <c r="R121" t="str">
        <f>IF(R56="","",R56)</f>
        <v/>
      </c>
      <c r="Z121">
        <v>27</v>
      </c>
      <c r="AA121" t="e">
        <f>IF(ISBLANK(B121)=TRUE,"  ",B121)</f>
        <v>#REF!</v>
      </c>
      <c r="AB121" t="e">
        <f>WEEKDAY(AA121,1)</f>
        <v>#REF!</v>
      </c>
      <c r="AC121" t="str">
        <f>AC56</f>
        <v>月</v>
      </c>
      <c r="AD121" t="e">
        <f>IF(ISBLANK(#REF!)=TRUE,"  ",#REF!)</f>
        <v>#REF!</v>
      </c>
      <c r="AE121" t="str">
        <f>IF(ISBLANK(E56)=TRUE,"  ",VLOOKUP(E56,ひらがな変換,2))</f>
        <v>がっかつ</v>
      </c>
      <c r="AF121" t="str">
        <f>IF(ISBLANK(G56)=TRUE,"  ",VLOOKUP(G56,ひらがな変換,2))</f>
        <v>さんすう</v>
      </c>
      <c r="AG121" t="str">
        <f>IF(ISBLANK(I56)=TRUE,"  ",VLOOKUP(I56,ひらがな変換,2))</f>
        <v>ぎょうじ</v>
      </c>
      <c r="AH121" t="str">
        <f>IF(ISBLANK(K56)=TRUE,"  ",VLOOKUP(K56,ひらがな変換,2))</f>
        <v>しゃかい</v>
      </c>
      <c r="AI121" t="str">
        <f>IF(ISBLANK(M56)=TRUE,"  ",VLOOKUP(M56,ひらがな変換,2))</f>
        <v>かてい</v>
      </c>
      <c r="AJ121" t="str">
        <f>IF(ISBLANK(O56)=TRUE,"  ",VLOOKUP(O56,ひらがな変換,2))</f>
        <v xml:space="preserve">  </v>
      </c>
    </row>
    <row r="122">
      <c r="A122" t="str">
        <f>IF(ISBLANK(A57)=TRUE,"　",A57)</f>
        <v xml:space="preserve">　</v>
      </c>
      <c r="D122" t="str">
        <f>IF(ISBLANK(D57)=TRUE,"　",D57)</f>
        <v xml:space="preserve">　</v>
      </c>
      <c r="E122" t="str">
        <f>IF(ISBLANK(E57)=TRUE,"　",E57)</f>
        <v>上手な図書館の活用</v>
      </c>
      <c r="G122" t="str">
        <f>IF(ISBLANK(G57)=TRUE,"　",G57)</f>
        <v>直方体や立方体のかさ</v>
      </c>
      <c r="I122" t="str">
        <f>IF(ISBLANK(I57)=TRUE,"　",I57)</f>
        <v>運動会全体練習</v>
      </c>
      <c r="K122" t="str">
        <f>IF(ISBLANK(K57)=TRUE,"　",K57)</f>
        <v>国土の地形の特色</v>
      </c>
      <c r="M122" t="str">
        <f>IF(ISBLANK(M57)=TRUE,"　",M57)</f>
        <v>ゆでて食べよう</v>
      </c>
      <c r="O122" t="str">
        <f>IF(ISBLANK(O57)=TRUE,"　",O57)</f>
        <v xml:space="preserve">　</v>
      </c>
      <c r="Q122" t="str">
        <f>IF(ISBLANK(Q57)=TRUE,"　",Q57)</f>
        <v xml:space="preserve">　</v>
      </c>
    </row>
    <row r="123">
      <c r="A123">
        <f>IF(ISBLANK(A58)=TRUE,"　",A58)</f>
        <v>28</v>
      </c>
      <c r="B123" t="e">
        <f>DATE($E$1,#REF!,A123)</f>
        <v>#REF!</v>
      </c>
      <c r="C123" t="e">
        <f>WEEKDAY(B123,1)</f>
        <v>#REF!</v>
      </c>
      <c r="D123" t="str">
        <f>IF(ISBLANK(D58)=TRUE,"　",D58)</f>
        <v>火</v>
      </c>
      <c r="E123" t="str">
        <f>IF(ISBLANK(E58)=TRUE,"　",E58)</f>
        <v>算数</v>
      </c>
      <c r="F123" t="str">
        <f>IF(ISBLANK(F58)=TRUE,"　",F58)</f>
        <v>5/8</v>
      </c>
      <c r="G123" t="str">
        <f>IF(ISBLANK(G58)=TRUE,"　",G58)</f>
        <v>書写</v>
      </c>
      <c r="H123" t="str">
        <f>IF(ISBLANK(H58)=TRUE,"　",H58)</f>
        <v xml:space="preserve">　</v>
      </c>
      <c r="I123" t="str">
        <f>IF(ISBLANK(I58)=TRUE,"　",I58)</f>
        <v>国語</v>
      </c>
      <c r="J123" t="str">
        <f>IF(ISBLANK(J58)=TRUE,"　",J58)</f>
        <v xml:space="preserve">　</v>
      </c>
      <c r="K123" t="str">
        <f>IF(ISBLANK(K58)=TRUE,"　",K58)</f>
        <v>理科</v>
      </c>
      <c r="L123" t="str">
        <f>IF(ISBLANK(L58)=TRUE,"　",L58)</f>
        <v xml:space="preserve">　</v>
      </c>
      <c r="M123" t="str">
        <f>IF(ISBLANK(M58)=TRUE,"　",M58)</f>
        <v>総合</v>
      </c>
      <c r="N123" t="str">
        <f>IF(ISBLANK(N58)=TRUE,"　",N58)</f>
        <v xml:space="preserve">　</v>
      </c>
      <c r="O123" t="str">
        <f>IF(ISBLANK(O58)=TRUE,"　",O58)</f>
        <v>国語</v>
      </c>
      <c r="P123" t="str">
        <f>IF(ISBLANK(P58)=TRUE,"　",P58)</f>
        <v xml:space="preserve">　</v>
      </c>
      <c r="Q123" t="str">
        <f>IF(ISBLANK(Q58)=TRUE,"　",Q58)</f>
        <v>【２時間まで短】なかよし班交流タイム（業間）</v>
      </c>
      <c r="R123" t="str">
        <f>IF(R58="","",R58)</f>
        <v/>
      </c>
      <c r="Z123">
        <v>28</v>
      </c>
      <c r="AA123" t="e">
        <f>IF(ISBLANK(B123)=TRUE,"  ",B123)</f>
        <v>#REF!</v>
      </c>
      <c r="AB123" t="e">
        <f>WEEKDAY(AA123,1)</f>
        <v>#REF!</v>
      </c>
      <c r="AC123" t="str">
        <f>AC58</f>
        <v>火</v>
      </c>
      <c r="AD123" t="e">
        <f>IF(ISBLANK(#REF!)=TRUE,"  ",#REF!)</f>
        <v>#REF!</v>
      </c>
      <c r="AE123" t="str">
        <f>IF(ISBLANK(E58)=TRUE,"  ",VLOOKUP(E58,ひらがな変換,2))</f>
        <v>さんすう</v>
      </c>
      <c r="AF123" t="str">
        <f>IF(ISBLANK(G58)=TRUE,"  ",VLOOKUP(G58,ひらがな変換,2))</f>
        <v>しょしゃ</v>
      </c>
      <c r="AG123" t="str">
        <f>IF(ISBLANK(I58)=TRUE,"  ",VLOOKUP(I58,ひらがな変換,2))</f>
        <v>こくご</v>
      </c>
      <c r="AH123" t="str">
        <f>IF(ISBLANK(K58)=TRUE,"  ",VLOOKUP(K58,ひらがな変換,2))</f>
        <v>りか</v>
      </c>
      <c r="AI123" t="str">
        <f>IF(ISBLANK(M58)=TRUE,"  ",VLOOKUP(M58,ひらがな変換,2))</f>
        <v>そうごう</v>
      </c>
      <c r="AJ123" t="str">
        <f>IF(ISBLANK(O58)=TRUE,"  ",VLOOKUP(O58,ひらがな変換,2))</f>
        <v>こくご</v>
      </c>
    </row>
    <row r="124">
      <c r="A124" t="str">
        <f>IF(ISBLANK(A59)=TRUE,"　",A59)</f>
        <v xml:space="preserve">　</v>
      </c>
      <c r="D124" t="str">
        <f>IF(ISBLANK(D59)=TRUE,"　",D59)</f>
        <v xml:space="preserve">　</v>
      </c>
      <c r="E124" t="str">
        <f>IF(ISBLANK(E59)=TRUE,"　",E59)</f>
        <v>直方体や立方体のかさ</v>
      </c>
      <c r="G124" t="str">
        <f>IF(ISBLANK(G59)=TRUE,"　",G59)</f>
        <v>大浦先生の案による</v>
      </c>
      <c r="I124" t="str">
        <f>IF(ISBLANK(I59)=TRUE,"　",I59)</f>
        <v>舞子先生の案による</v>
      </c>
      <c r="K124" t="str">
        <f>IF(ISBLANK(K59)=TRUE,"　",K59)</f>
        <v>佐藤（和）先生の案による</v>
      </c>
      <c r="M124" t="str">
        <f>IF(ISBLANK(M59)=TRUE,"　",M59)</f>
        <v>鼓笛</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水</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昭和の日</v>
      </c>
      <c r="R125" t="str">
        <f>IF(R60="","",R60)</f>
        <v/>
      </c>
      <c r="Z125">
        <v>29</v>
      </c>
      <c r="AA125" t="e">
        <f>IF(ISBLANK(B125)=TRUE,"  ",B125)</f>
        <v>#REF!</v>
      </c>
      <c r="AB125" t="e">
        <f>WEEKDAY(AA125,1)</f>
        <v>#REF!</v>
      </c>
      <c r="AC125" t="str">
        <f>AC60</f>
        <v>水</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木</v>
      </c>
      <c r="E127" t="str">
        <f>IF(ISBLANK(E62)=TRUE,"　",E62)</f>
        <v>国語</v>
      </c>
      <c r="F127" t="str">
        <f>IF(ISBLANK(F62)=TRUE,"　",F62)</f>
        <v xml:space="preserve">　</v>
      </c>
      <c r="G127" t="str">
        <f>IF(ISBLANK(G62)=TRUE,"　",G62)</f>
        <v>家庭</v>
      </c>
      <c r="H127" t="str">
        <f>IF(ISBLANK(H62)=TRUE,"　",H62)</f>
        <v>2/4</v>
      </c>
      <c r="I127" t="str">
        <f>IF(ISBLANK(I62)=TRUE,"　",I62)</f>
        <v>外国語</v>
      </c>
      <c r="J127" t="str">
        <f>IF(ISBLANK(J62)=TRUE,"　",J62)</f>
        <v xml:space="preserve">　</v>
      </c>
      <c r="K127" t="str">
        <f>IF(ISBLANK(K62)=TRUE,"　",K62)</f>
        <v>社会</v>
      </c>
      <c r="L127" t="str">
        <f>IF(ISBLANK(L62)=TRUE,"　",L62)</f>
        <v>2/3</v>
      </c>
      <c r="M127" t="str">
        <f>IF(ISBLANK(M62)=TRUE,"　",M62)</f>
        <v>体育</v>
      </c>
      <c r="N127" t="str">
        <f>IF(ISBLANK(N62)=TRUE,"　",N62)</f>
        <v>1/1</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木</v>
      </c>
      <c r="AD127" t="e">
        <f>IF(ISBLANK(#REF!)=TRUE,"  ",#REF!)</f>
        <v>#REF!</v>
      </c>
      <c r="AE127" t="str">
        <f>IF(ISBLANK(E62)=TRUE,"  ",VLOOKUP(E62,ひらがな変換,2))</f>
        <v>こくご</v>
      </c>
      <c r="AF127" t="str">
        <f>IF(ISBLANK(G62)=TRUE,"  ",VLOOKUP(G62,ひらがな変換,2))</f>
        <v>かてい</v>
      </c>
      <c r="AG127" t="str">
        <f>IF(ISBLANK(I62)=TRUE,"  ",VLOOKUP(I62,ひらがな変換,2))</f>
        <v>がいこくご</v>
      </c>
      <c r="AH127" t="str">
        <f>IF(ISBLANK(K62)=TRUE,"  ",VLOOKUP(K62,ひらがな変換,2))</f>
        <v>しゃかい</v>
      </c>
      <c r="AI127" t="str">
        <f>IF(ISBLANK(M62)=TRUE,"  ",VLOOKUP(M62,ひらがな変換,2))</f>
        <v>たいいく</v>
      </c>
      <c r="AJ127" t="str">
        <f>IF(ISBLANK(O62)=TRUE,"  ",VLOOKUP(O62,ひらがな変換,2))</f>
        <v xml:space="preserve">  </v>
      </c>
    </row>
    <row r="128">
      <c r="A128" t="str">
        <f>IF(ISBLANK(A63)=TRUE,"　",A63)</f>
        <v xml:space="preserve">　</v>
      </c>
      <c r="D128" t="str">
        <f>IF(ISBLANK(D63)=TRUE,"　",D63)</f>
        <v xml:space="preserve">　</v>
      </c>
      <c r="E128" t="str">
        <f>IF(ISBLANK(E63)=TRUE,"　",E63)</f>
        <v>きいてきいてきいてみよう</v>
      </c>
      <c r="G128" t="str">
        <f>IF(ISBLANK(G63)=TRUE,"　",G63)</f>
        <v>ゆでて食べよう</v>
      </c>
      <c r="I128" t="str">
        <f>IF(ISBLANK(I63)=TRUE,"　",I63)</f>
        <v>渡部先生の案による</v>
      </c>
      <c r="K128" t="str">
        <f>IF(ISBLANK(K63)=TRUE,"　",K63)</f>
        <v>国土の地形の特色</v>
      </c>
      <c r="M128" t="str">
        <f>IF(ISBLANK(M63)=TRUE,"　",M63)</f>
        <v>体つくり運動（６年生と合同）</v>
      </c>
      <c r="O128" t="str">
        <f>IF(ISBLANK(O63)=TRUE,"　",O63)</f>
        <v xml:space="preserve">　</v>
      </c>
      <c r="Q128" t="str">
        <f>IF(ISBLANK(Q63)=TRUE,"　",Q63)</f>
        <v xml:space="preserve">　</v>
      </c>
    </row>
    <row r="129">
      <c r="A129" t="str">
        <f>IF(ISBLANK(A64)=TRUE,"　",A64)</f>
        <v xml:space="preserve">　</v>
      </c>
      <c r="D129" t="str">
        <f>IF(ISBLANK(D64)=TRUE,"　",D64)</f>
        <v xml:space="preserve"> </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AA129" t="str">
        <f>IF(ISBLANK(B129)=TRUE,"  ",B129)</f>
        <v xml:space="preserve">  </v>
      </c>
      <c r="AB129" t="e">
        <f>WEEKDAY(AA129,1)</f>
        <v>#VALUE!</v>
      </c>
      <c r="AC129" t="str">
        <f>AC64</f>
        <v xml:space="preserve">  </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I4:AI5"/>
    <mergeCell ref="AJ4:AJ5"/>
    <mergeCell ref="AK4:AK5"/>
    <mergeCell ref="E5:F5"/>
    <mergeCell ref="G5:H5"/>
    <mergeCell ref="I5:J5"/>
    <mergeCell ref="K5:L5"/>
    <mergeCell ref="M5:N5"/>
    <mergeCell ref="O5:P5"/>
    <mergeCell ref="AE4:AE5"/>
    <mergeCell ref="AF4:AF5"/>
    <mergeCell ref="AG4:AG5"/>
    <mergeCell ref="AH4:AH5"/>
    <mergeCell ref="Q4:Q5"/>
    <mergeCell ref="Z4:Z5"/>
    <mergeCell ref="AC4:AC5"/>
    <mergeCell ref="AD4:AD5"/>
    <mergeCell ref="M3:N3"/>
    <mergeCell ref="O3:P3"/>
    <mergeCell ref="A4:A5"/>
    <mergeCell ref="D4:D5"/>
    <mergeCell ref="E3:F3"/>
    <mergeCell ref="G3:H3"/>
    <mergeCell ref="I3:J3"/>
    <mergeCell ref="K3:L3"/>
    <mergeCell ref="S114:S115"/>
    <mergeCell ref="S116:V116"/>
    <mergeCell ref="S3:V3"/>
    <mergeCell ref="S68:V68"/>
    <mergeCell ref="S92:V92"/>
    <mergeCell ref="S112:S113"/>
    <mergeCell ref="O17:P17"/>
    <mergeCell ref="Q26:Q27"/>
    <mergeCell ref="O65:P65"/>
    <mergeCell ref="A14:A15"/>
    <mergeCell ref="D14:D15"/>
    <mergeCell ref="Q14:Q15"/>
    <mergeCell ref="A12:A13"/>
    <mergeCell ref="D12:D13"/>
    <mergeCell ref="A22:A23"/>
    <mergeCell ref="D22:D23"/>
    <mergeCell ref="Q22:Q23"/>
    <mergeCell ref="S23:S24"/>
    <mergeCell ref="A24:A25"/>
    <mergeCell ref="D24:D25"/>
    <mergeCell ref="Q24:Q25"/>
    <mergeCell ref="S25:S26"/>
    <mergeCell ref="A26:A27"/>
    <mergeCell ref="D26:D27"/>
    <mergeCell ref="AK6:AK7"/>
    <mergeCell ref="E7:F7"/>
    <mergeCell ref="G7:H7"/>
    <mergeCell ref="I7:J7"/>
    <mergeCell ref="K7:L7"/>
    <mergeCell ref="M7:N7"/>
    <mergeCell ref="O7:P7"/>
    <mergeCell ref="X7:X8"/>
    <mergeCell ref="AI6:AI7"/>
    <mergeCell ref="AJ6:AJ7"/>
    <mergeCell ref="A6:A7"/>
    <mergeCell ref="D6:D7"/>
    <mergeCell ref="Q6:Q7"/>
    <mergeCell ref="Z6:Z7"/>
    <mergeCell ref="AC6:AC7"/>
    <mergeCell ref="AD6:AD7"/>
    <mergeCell ref="AE6:AE7"/>
    <mergeCell ref="AF6:AF7"/>
    <mergeCell ref="AG6:AG7"/>
    <mergeCell ref="AI8:AI9"/>
    <mergeCell ref="AJ8:AJ9"/>
    <mergeCell ref="AK8:AK9"/>
    <mergeCell ref="E9:F9"/>
    <mergeCell ref="G9:H9"/>
    <mergeCell ref="I9:J9"/>
    <mergeCell ref="K9:L9"/>
    <mergeCell ref="M9:N9"/>
    <mergeCell ref="O9:P9"/>
    <mergeCell ref="AE8:AE9"/>
    <mergeCell ref="AH8:AH9"/>
    <mergeCell ref="A8:A9"/>
    <mergeCell ref="D8:D9"/>
    <mergeCell ref="AK10:AK11"/>
    <mergeCell ref="E11:F11"/>
    <mergeCell ref="G11:H11"/>
    <mergeCell ref="I11:J11"/>
    <mergeCell ref="K11:L11"/>
    <mergeCell ref="M11:N11"/>
    <mergeCell ref="O11:P11"/>
    <mergeCell ref="AG10:AG11"/>
    <mergeCell ref="A10:A11"/>
    <mergeCell ref="D10:D11"/>
    <mergeCell ref="Q10:Q11"/>
    <mergeCell ref="Z10:Z11"/>
    <mergeCell ref="AF8:AF9"/>
    <mergeCell ref="AG8:AG9"/>
    <mergeCell ref="Q8:Q9"/>
    <mergeCell ref="Z8:Z9"/>
    <mergeCell ref="AC8:AC9"/>
    <mergeCell ref="AD8:AD9"/>
    <mergeCell ref="AJ10:AJ11"/>
    <mergeCell ref="AC10:AC11"/>
    <mergeCell ref="AD10:AD11"/>
    <mergeCell ref="AE10:AE11"/>
    <mergeCell ref="AF10:AF11"/>
    <mergeCell ref="AH10:AH11"/>
    <mergeCell ref="AI10:AI11"/>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Q12:Q13"/>
    <mergeCell ref="Z12:Z13"/>
    <mergeCell ref="AJ16:AJ17"/>
    <mergeCell ref="E17:F17"/>
    <mergeCell ref="G17:H17"/>
    <mergeCell ref="I17:J17"/>
    <mergeCell ref="K17:L17"/>
    <mergeCell ref="Q16:Q17"/>
    <mergeCell ref="Z16:Z17"/>
    <mergeCell ref="G15:H15"/>
    <mergeCell ref="I15:J15"/>
    <mergeCell ref="K15:L15"/>
    <mergeCell ref="M15:N15"/>
    <mergeCell ref="M17:N17"/>
    <mergeCell ref="AK14:AK15"/>
    <mergeCell ref="AG14:AG15"/>
    <mergeCell ref="AH14:AH15"/>
    <mergeCell ref="AI14:AI15"/>
    <mergeCell ref="AH16:AH17"/>
    <mergeCell ref="AJ14:AJ15"/>
    <mergeCell ref="AC14:AC15"/>
    <mergeCell ref="AD14:AD15"/>
    <mergeCell ref="AE14:AE15"/>
    <mergeCell ref="AF14:AF15"/>
    <mergeCell ref="Z14:Z15"/>
    <mergeCell ref="E15:F15"/>
    <mergeCell ref="O15:P15"/>
    <mergeCell ref="AK18:AK19"/>
    <mergeCell ref="AG18:AG19"/>
    <mergeCell ref="AH18:AH19"/>
    <mergeCell ref="AI18:AI19"/>
    <mergeCell ref="AJ18:AJ19"/>
    <mergeCell ref="E19:F19"/>
    <mergeCell ref="G19:H19"/>
    <mergeCell ref="I19:J19"/>
    <mergeCell ref="A18:A19"/>
    <mergeCell ref="D18:D19"/>
    <mergeCell ref="Q18:Q19"/>
    <mergeCell ref="AG16:AG17"/>
    <mergeCell ref="A20:A21"/>
    <mergeCell ref="D20:D21"/>
    <mergeCell ref="Q20:Q21"/>
    <mergeCell ref="K19:L19"/>
    <mergeCell ref="M19:N19"/>
    <mergeCell ref="O19:P19"/>
    <mergeCell ref="A16:A17"/>
    <mergeCell ref="D16:D17"/>
    <mergeCell ref="AC18:AC19"/>
    <mergeCell ref="AE18:AE19"/>
    <mergeCell ref="AF18:AF19"/>
    <mergeCell ref="AC16:AC17"/>
    <mergeCell ref="AD16:AD17"/>
    <mergeCell ref="AE16:AE17"/>
    <mergeCell ref="AF16:AF17"/>
    <mergeCell ref="AI16:AI17"/>
    <mergeCell ref="AK16:AK17"/>
    <mergeCell ref="AJ20:AJ21"/>
    <mergeCell ref="AK20:AK21"/>
    <mergeCell ref="E21:F21"/>
    <mergeCell ref="G21:H21"/>
    <mergeCell ref="I21:J21"/>
    <mergeCell ref="K21:L21"/>
    <mergeCell ref="M21:N21"/>
    <mergeCell ref="O21:P21"/>
    <mergeCell ref="AF20:AF21"/>
    <mergeCell ref="AG20:AG21"/>
    <mergeCell ref="AI20:AI21"/>
    <mergeCell ref="Z20:Z21"/>
    <mergeCell ref="AC20:AC21"/>
    <mergeCell ref="AD20:AD21"/>
    <mergeCell ref="AE20:AE21"/>
    <mergeCell ref="AH20:AH21"/>
    <mergeCell ref="AJ24:AJ25"/>
    <mergeCell ref="AK24:AK25"/>
    <mergeCell ref="E25:F25"/>
    <mergeCell ref="G25:H25"/>
    <mergeCell ref="I25:J25"/>
    <mergeCell ref="K25:L25"/>
    <mergeCell ref="AJ22:AJ23"/>
    <mergeCell ref="AI22:AI23"/>
    <mergeCell ref="Z22:Z23"/>
    <mergeCell ref="AC22:AC23"/>
    <mergeCell ref="AD22:AD23"/>
    <mergeCell ref="O25:P25"/>
    <mergeCell ref="AF24:AF25"/>
    <mergeCell ref="AG24:AG25"/>
    <mergeCell ref="AI24:AI25"/>
    <mergeCell ref="Z24:Z25"/>
    <mergeCell ref="AK22:AK23"/>
    <mergeCell ref="E23:F23"/>
    <mergeCell ref="G23:H23"/>
    <mergeCell ref="I23:J23"/>
    <mergeCell ref="K23:L23"/>
    <mergeCell ref="M23:N23"/>
    <mergeCell ref="O23:P23"/>
    <mergeCell ref="AF22:AF23"/>
    <mergeCell ref="AG22:AG23"/>
    <mergeCell ref="AH22:AH23"/>
    <mergeCell ref="M25:N25"/>
    <mergeCell ref="AC24:AC25"/>
    <mergeCell ref="AD24:AD25"/>
    <mergeCell ref="AE24:AE25"/>
    <mergeCell ref="AK26:AK27"/>
    <mergeCell ref="E27:F27"/>
    <mergeCell ref="G27:H27"/>
    <mergeCell ref="I27:J27"/>
    <mergeCell ref="K27:L27"/>
    <mergeCell ref="M27:N27"/>
    <mergeCell ref="O27:P27"/>
    <mergeCell ref="AG26:AG27"/>
    <mergeCell ref="AH26:AH27"/>
    <mergeCell ref="AI26:AI27"/>
    <mergeCell ref="Z26:Z27"/>
    <mergeCell ref="S27:V27"/>
    <mergeCell ref="AJ26:AJ27"/>
    <mergeCell ref="AC26:AC27"/>
    <mergeCell ref="AD26:AD27"/>
    <mergeCell ref="AE26:AE27"/>
    <mergeCell ref="AF26:AF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E55:F55"/>
    <mergeCell ref="G55:H55"/>
    <mergeCell ref="I55:J55"/>
    <mergeCell ref="K55:L55"/>
    <mergeCell ref="M55:N55"/>
    <mergeCell ref="O55:P55"/>
    <mergeCell ref="AG54:AG55"/>
    <mergeCell ref="AH54:AH55"/>
    <mergeCell ref="AI54:AI55"/>
    <mergeCell ref="AJ54:AJ55"/>
    <mergeCell ref="AC54:AC55"/>
    <mergeCell ref="AD54:AD55"/>
    <mergeCell ref="AE54:AE55"/>
    <mergeCell ref="AF54:AF55"/>
    <mergeCell ref="A54:A55"/>
    <mergeCell ref="D54:D55"/>
    <mergeCell ref="Q54:Q55"/>
    <mergeCell ref="Z54:Z55"/>
    <mergeCell ref="A58:A59"/>
    <mergeCell ref="D58:D59"/>
    <mergeCell ref="I59:J59"/>
    <mergeCell ref="K59:L59"/>
    <mergeCell ref="M59:N59"/>
    <mergeCell ref="O59:P59"/>
    <mergeCell ref="Q58:Q59"/>
    <mergeCell ref="Z58:Z59"/>
    <mergeCell ref="AK56:AK57"/>
    <mergeCell ref="E57:F57"/>
    <mergeCell ref="G57:H57"/>
    <mergeCell ref="I57:J57"/>
    <mergeCell ref="K57:L57"/>
    <mergeCell ref="M57:N57"/>
    <mergeCell ref="O57:P57"/>
    <mergeCell ref="AG56:AG57"/>
    <mergeCell ref="AH56:AH57"/>
    <mergeCell ref="AI56:AI57"/>
    <mergeCell ref="AJ56:AJ57"/>
    <mergeCell ref="AC56:AC57"/>
    <mergeCell ref="AD56:AD57"/>
    <mergeCell ref="AE56:AE57"/>
    <mergeCell ref="AF56:AF57"/>
    <mergeCell ref="A56:A57"/>
    <mergeCell ref="D56:D57"/>
    <mergeCell ref="Q56:Q57"/>
    <mergeCell ref="Z56:Z57"/>
    <mergeCell ref="AI60:AI61"/>
    <mergeCell ref="AJ60:AJ61"/>
    <mergeCell ref="E61:F61"/>
    <mergeCell ref="G61:H61"/>
    <mergeCell ref="I61:J61"/>
    <mergeCell ref="K61:L61"/>
    <mergeCell ref="D60:D61"/>
    <mergeCell ref="Q60:Q61"/>
    <mergeCell ref="Z60:Z61"/>
    <mergeCell ref="M61:N61"/>
    <mergeCell ref="O61:P61"/>
    <mergeCell ref="AK58:AK59"/>
    <mergeCell ref="AG58:AG59"/>
    <mergeCell ref="AH58:AH59"/>
    <mergeCell ref="AI58:AI59"/>
    <mergeCell ref="AJ58:AJ59"/>
    <mergeCell ref="AC58:AC59"/>
    <mergeCell ref="AD58:AD59"/>
    <mergeCell ref="E59:F59"/>
    <mergeCell ref="G59:H59"/>
    <mergeCell ref="A62:A63"/>
    <mergeCell ref="D62:D63"/>
    <mergeCell ref="Q62:Q63"/>
    <mergeCell ref="Z62:Z63"/>
    <mergeCell ref="A60:A61"/>
    <mergeCell ref="AK64:AK65"/>
    <mergeCell ref="AG64:AG65"/>
    <mergeCell ref="AH64:AH65"/>
    <mergeCell ref="AI64:AI65"/>
    <mergeCell ref="M65:N65"/>
    <mergeCell ref="AF62:AF63"/>
    <mergeCell ref="E63:F63"/>
    <mergeCell ref="G63:H63"/>
    <mergeCell ref="I63:J63"/>
    <mergeCell ref="K63:L63"/>
    <mergeCell ref="A64:A65"/>
    <mergeCell ref="D64:D65"/>
    <mergeCell ref="Q64:Q65"/>
    <mergeCell ref="Z64:Z65"/>
    <mergeCell ref="S28:V65"/>
    <mergeCell ref="AK62:AK63"/>
    <mergeCell ref="AG62:AG63"/>
    <mergeCell ref="AH62:AH63"/>
    <mergeCell ref="AI62:AI63"/>
    <mergeCell ref="M63:N63"/>
    <mergeCell ref="O63:P63"/>
    <mergeCell ref="AJ62:AJ63"/>
    <mergeCell ref="AC62:AC63"/>
    <mergeCell ref="AD62:AD63"/>
    <mergeCell ref="AE62:AE63"/>
    <mergeCell ref="AK60:AK61"/>
    <mergeCell ref="AG60:AG61"/>
    <mergeCell ref="Q69:Q70"/>
    <mergeCell ref="E70:F70"/>
    <mergeCell ref="G70:H70"/>
    <mergeCell ref="I70:J70"/>
    <mergeCell ref="K70:L70"/>
    <mergeCell ref="M70:N70"/>
    <mergeCell ref="O70:P70"/>
    <mergeCell ref="M68:N68"/>
    <mergeCell ref="O68:P68"/>
    <mergeCell ref="A69:A70"/>
    <mergeCell ref="D69:D70"/>
    <mergeCell ref="E68:F68"/>
    <mergeCell ref="G68:H68"/>
    <mergeCell ref="I68:J68"/>
    <mergeCell ref="K68:L68"/>
    <mergeCell ref="AJ64:AJ65"/>
    <mergeCell ref="AC64:AC65"/>
    <mergeCell ref="AD64:AD65"/>
    <mergeCell ref="AE64:AE65"/>
    <mergeCell ref="AF64:AF65"/>
    <mergeCell ref="E65:F65"/>
    <mergeCell ref="G65:H65"/>
    <mergeCell ref="I65:J65"/>
    <mergeCell ref="K65:L65"/>
    <mergeCell ref="A73:A74"/>
    <mergeCell ref="D73:D74"/>
    <mergeCell ref="Q73:Q74"/>
    <mergeCell ref="E74:F74"/>
    <mergeCell ref="G74:H74"/>
    <mergeCell ref="I74:J74"/>
    <mergeCell ref="K74:L74"/>
    <mergeCell ref="M74:N74"/>
    <mergeCell ref="O74:P74"/>
    <mergeCell ref="A71:A72"/>
    <mergeCell ref="D71:D72"/>
    <mergeCell ref="Q71:Q72"/>
    <mergeCell ref="E72:F72"/>
    <mergeCell ref="G72:H72"/>
    <mergeCell ref="I72:J72"/>
    <mergeCell ref="K72:L72"/>
    <mergeCell ref="M72:N72"/>
    <mergeCell ref="O72:P72"/>
    <mergeCell ref="A77:A78"/>
    <mergeCell ref="D77:D78"/>
    <mergeCell ref="Q77:Q78"/>
    <mergeCell ref="E78:F78"/>
    <mergeCell ref="G78:H78"/>
    <mergeCell ref="I78:J78"/>
    <mergeCell ref="K78:L78"/>
    <mergeCell ref="M78:N78"/>
    <mergeCell ref="O78:P78"/>
    <mergeCell ref="A75:A76"/>
    <mergeCell ref="D75:D76"/>
    <mergeCell ref="Q75:Q76"/>
    <mergeCell ref="E76:F76"/>
    <mergeCell ref="G76:H76"/>
    <mergeCell ref="I76:J76"/>
    <mergeCell ref="K76:L76"/>
    <mergeCell ref="M76:N76"/>
    <mergeCell ref="O76:P76"/>
    <mergeCell ref="A81:A82"/>
    <mergeCell ref="D81:D82"/>
    <mergeCell ref="Q81:Q82"/>
    <mergeCell ref="E82:F82"/>
    <mergeCell ref="G82:H82"/>
    <mergeCell ref="I82:J82"/>
    <mergeCell ref="K82:L82"/>
    <mergeCell ref="M82:N82"/>
    <mergeCell ref="O82:P82"/>
    <mergeCell ref="A79:A80"/>
    <mergeCell ref="D79:D80"/>
    <mergeCell ref="Q79:Q80"/>
    <mergeCell ref="E80:F80"/>
    <mergeCell ref="G80:H80"/>
    <mergeCell ref="I80:J80"/>
    <mergeCell ref="K80:L80"/>
    <mergeCell ref="M80:N80"/>
    <mergeCell ref="O80:P80"/>
    <mergeCell ref="A85:A86"/>
    <mergeCell ref="D85:D86"/>
    <mergeCell ref="Q85:Q86"/>
    <mergeCell ref="E86:F86"/>
    <mergeCell ref="G86:H86"/>
    <mergeCell ref="I86:J86"/>
    <mergeCell ref="K86:L86"/>
    <mergeCell ref="M86:N86"/>
    <mergeCell ref="O86:P86"/>
    <mergeCell ref="A83:A84"/>
    <mergeCell ref="D83:D84"/>
    <mergeCell ref="Q83:Q84"/>
    <mergeCell ref="E84:F84"/>
    <mergeCell ref="G84:H84"/>
    <mergeCell ref="I84:J84"/>
    <mergeCell ref="K84:L84"/>
    <mergeCell ref="M84:N84"/>
    <mergeCell ref="O84:P84"/>
    <mergeCell ref="A89:A90"/>
    <mergeCell ref="D89:D90"/>
    <mergeCell ref="Q89:Q90"/>
    <mergeCell ref="S90:S91"/>
    <mergeCell ref="E90:F90"/>
    <mergeCell ref="G90:H90"/>
    <mergeCell ref="I90:J90"/>
    <mergeCell ref="K90:L90"/>
    <mergeCell ref="M90:N90"/>
    <mergeCell ref="O90:P90"/>
    <mergeCell ref="A87:A88"/>
    <mergeCell ref="D87:D88"/>
    <mergeCell ref="Q87:Q88"/>
    <mergeCell ref="S88:S89"/>
    <mergeCell ref="E88:F88"/>
    <mergeCell ref="G88:H88"/>
    <mergeCell ref="I88:J88"/>
    <mergeCell ref="K88:L88"/>
    <mergeCell ref="M88:N88"/>
    <mergeCell ref="O88:P88"/>
    <mergeCell ref="A93:A94"/>
    <mergeCell ref="D93:D94"/>
    <mergeCell ref="Q93:Q94"/>
    <mergeCell ref="E94:F94"/>
    <mergeCell ref="G94:H94"/>
    <mergeCell ref="I94:J94"/>
    <mergeCell ref="K94:L94"/>
    <mergeCell ref="M94:N94"/>
    <mergeCell ref="O94:P94"/>
    <mergeCell ref="A91:A92"/>
    <mergeCell ref="D91:D92"/>
    <mergeCell ref="Q91:Q92"/>
    <mergeCell ref="E92:F92"/>
    <mergeCell ref="G92:H92"/>
    <mergeCell ref="I92:J92"/>
    <mergeCell ref="K92:L92"/>
    <mergeCell ref="M92:N92"/>
    <mergeCell ref="O92:P92"/>
    <mergeCell ref="A97:A98"/>
    <mergeCell ref="D97:D98"/>
    <mergeCell ref="Q97:Q98"/>
    <mergeCell ref="E98:F98"/>
    <mergeCell ref="G98:H98"/>
    <mergeCell ref="I98:J98"/>
    <mergeCell ref="K98:L98"/>
    <mergeCell ref="M98:N98"/>
    <mergeCell ref="O98:P98"/>
    <mergeCell ref="A95:A96"/>
    <mergeCell ref="D95:D96"/>
    <mergeCell ref="Q95:Q96"/>
    <mergeCell ref="E96:F96"/>
    <mergeCell ref="G96:H96"/>
    <mergeCell ref="I96:J96"/>
    <mergeCell ref="K96:L96"/>
    <mergeCell ref="M96:N96"/>
    <mergeCell ref="O96:P96"/>
    <mergeCell ref="A101:A102"/>
    <mergeCell ref="D101:D102"/>
    <mergeCell ref="Q101:Q102"/>
    <mergeCell ref="E102:F102"/>
    <mergeCell ref="G102:H102"/>
    <mergeCell ref="I102:J102"/>
    <mergeCell ref="K102:L102"/>
    <mergeCell ref="M102:N102"/>
    <mergeCell ref="O102:P102"/>
    <mergeCell ref="A99:A100"/>
    <mergeCell ref="D99:D100"/>
    <mergeCell ref="Q99:Q100"/>
    <mergeCell ref="E100:F100"/>
    <mergeCell ref="G100:H100"/>
    <mergeCell ref="I100:J100"/>
    <mergeCell ref="K100:L100"/>
    <mergeCell ref="M100:N100"/>
    <mergeCell ref="O100:P100"/>
    <mergeCell ref="A105:A106"/>
    <mergeCell ref="D105:D106"/>
    <mergeCell ref="Q105:Q106"/>
    <mergeCell ref="E106:F106"/>
    <mergeCell ref="G106:H106"/>
    <mergeCell ref="I106:J106"/>
    <mergeCell ref="K106:L106"/>
    <mergeCell ref="M106:N106"/>
    <mergeCell ref="O106:P106"/>
    <mergeCell ref="A103:A104"/>
    <mergeCell ref="D103:D104"/>
    <mergeCell ref="Q103:Q104"/>
    <mergeCell ref="E104:F104"/>
    <mergeCell ref="G104:H104"/>
    <mergeCell ref="I104:J104"/>
    <mergeCell ref="K104:L104"/>
    <mergeCell ref="M104:N104"/>
    <mergeCell ref="O104:P104"/>
    <mergeCell ref="A109:A110"/>
    <mergeCell ref="D109:D110"/>
    <mergeCell ref="Q109:Q110"/>
    <mergeCell ref="E110:F110"/>
    <mergeCell ref="G110:H110"/>
    <mergeCell ref="I110:J110"/>
    <mergeCell ref="K110:L110"/>
    <mergeCell ref="M110:N110"/>
    <mergeCell ref="O110:P110"/>
    <mergeCell ref="A107:A108"/>
    <mergeCell ref="D107:D108"/>
    <mergeCell ref="Q107:Q108"/>
    <mergeCell ref="E108:F108"/>
    <mergeCell ref="G108:H108"/>
    <mergeCell ref="I108:J108"/>
    <mergeCell ref="K108:L108"/>
    <mergeCell ref="M108:N108"/>
    <mergeCell ref="O108:P108"/>
    <mergeCell ref="A113:A114"/>
    <mergeCell ref="D113:D114"/>
    <mergeCell ref="Q113:Q114"/>
    <mergeCell ref="E114:F114"/>
    <mergeCell ref="G114:H114"/>
    <mergeCell ref="I114:J114"/>
    <mergeCell ref="K114:L114"/>
    <mergeCell ref="M114:N114"/>
    <mergeCell ref="O114:P114"/>
    <mergeCell ref="A111:A112"/>
    <mergeCell ref="D111:D112"/>
    <mergeCell ref="Q111:Q112"/>
    <mergeCell ref="E112:F112"/>
    <mergeCell ref="G112:H112"/>
    <mergeCell ref="I112:J112"/>
    <mergeCell ref="K112:L112"/>
    <mergeCell ref="M112:N112"/>
    <mergeCell ref="O112:P112"/>
    <mergeCell ref="A117:A118"/>
    <mergeCell ref="D117:D118"/>
    <mergeCell ref="Q117:Q118"/>
    <mergeCell ref="E118:F118"/>
    <mergeCell ref="G118:H118"/>
    <mergeCell ref="I118:J118"/>
    <mergeCell ref="K118:L118"/>
    <mergeCell ref="M118:N118"/>
    <mergeCell ref="O118:P118"/>
    <mergeCell ref="A115:A116"/>
    <mergeCell ref="D115:D116"/>
    <mergeCell ref="Q115:Q116"/>
    <mergeCell ref="E116:F116"/>
    <mergeCell ref="G116:H116"/>
    <mergeCell ref="I116:J116"/>
    <mergeCell ref="K116:L116"/>
    <mergeCell ref="M116:N116"/>
    <mergeCell ref="O116:P116"/>
    <mergeCell ref="A121:A122"/>
    <mergeCell ref="D121:D122"/>
    <mergeCell ref="Q121:Q122"/>
    <mergeCell ref="E122:F122"/>
    <mergeCell ref="G122:H122"/>
    <mergeCell ref="I122:J122"/>
    <mergeCell ref="K122:L122"/>
    <mergeCell ref="M122:N122"/>
    <mergeCell ref="O122:P122"/>
    <mergeCell ref="A119:A120"/>
    <mergeCell ref="D119:D120"/>
    <mergeCell ref="Q119:Q120"/>
    <mergeCell ref="E120:F120"/>
    <mergeCell ref="G120:H120"/>
    <mergeCell ref="I120:J120"/>
    <mergeCell ref="K120:L120"/>
    <mergeCell ref="M120:N120"/>
    <mergeCell ref="O120:P120"/>
    <mergeCell ref="A125:A126"/>
    <mergeCell ref="D125:D126"/>
    <mergeCell ref="Q125:Q126"/>
    <mergeCell ref="E126:F126"/>
    <mergeCell ref="G126:H126"/>
    <mergeCell ref="I126:J126"/>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C71:AC72"/>
    <mergeCell ref="AD71:AD72"/>
    <mergeCell ref="AE71:AE72"/>
    <mergeCell ref="Z67:AC67"/>
    <mergeCell ref="Z69:Z70"/>
    <mergeCell ref="AC69:AC70"/>
    <mergeCell ref="AD69:AD70"/>
    <mergeCell ref="AE69:AE70"/>
    <mergeCell ref="AF69:AF70"/>
    <mergeCell ref="Z2:AC2"/>
    <mergeCell ref="AF60:AF61"/>
    <mergeCell ref="AE60:AE61"/>
    <mergeCell ref="AH24:AH25"/>
    <mergeCell ref="AE22:AE23"/>
    <mergeCell ref="AC60:AC61"/>
    <mergeCell ref="AD60:AD61"/>
    <mergeCell ref="AE58:AE59"/>
    <mergeCell ref="AF58:AF59"/>
    <mergeCell ref="AD18:AD19"/>
    <mergeCell ref="AH60:AH61"/>
    <mergeCell ref="Z18:Z19"/>
    <mergeCell ref="AH6:AH7"/>
    <mergeCell ref="AI77:AI78"/>
    <mergeCell ref="AJ77:AJ78"/>
    <mergeCell ref="AI71:AI72"/>
    <mergeCell ref="AJ71:AJ72"/>
    <mergeCell ref="AK73:AK74"/>
    <mergeCell ref="Z75:Z76"/>
    <mergeCell ref="AC75:AC76"/>
    <mergeCell ref="AD75:AD76"/>
    <mergeCell ref="AE75:AE76"/>
    <mergeCell ref="AF75:AF76"/>
    <mergeCell ref="Z73:Z74"/>
    <mergeCell ref="AC73:AC74"/>
    <mergeCell ref="AD73:AD74"/>
    <mergeCell ref="AE73:AE74"/>
    <mergeCell ref="AK79:AK80"/>
    <mergeCell ref="AI69:AI70"/>
    <mergeCell ref="AJ69:AJ70"/>
    <mergeCell ref="AK71:AK72"/>
    <mergeCell ref="AI75:AI76"/>
    <mergeCell ref="AJ75:AJ76"/>
    <mergeCell ref="AF73:AF74"/>
    <mergeCell ref="AG71:AG72"/>
    <mergeCell ref="AH71:AH72"/>
    <mergeCell ref="AK69:AK70"/>
    <mergeCell ref="AF71:AF72"/>
    <mergeCell ref="AI73:AI74"/>
    <mergeCell ref="AJ73:AJ74"/>
    <mergeCell ref="AG73:AG74"/>
    <mergeCell ref="AH73:AH74"/>
    <mergeCell ref="AG69:AG70"/>
    <mergeCell ref="AH69:AH70"/>
    <mergeCell ref="Z71:Z72"/>
    <mergeCell ref="AH79:AH80"/>
    <mergeCell ref="AI83:AI84"/>
    <mergeCell ref="AJ83:AJ84"/>
    <mergeCell ref="AI81:AI82"/>
    <mergeCell ref="AJ81:AJ82"/>
    <mergeCell ref="AJ79:AJ80"/>
    <mergeCell ref="Z79:Z80"/>
    <mergeCell ref="AC79:AC80"/>
    <mergeCell ref="AD79:AD80"/>
    <mergeCell ref="AE79:AE80"/>
    <mergeCell ref="AF79:AF80"/>
    <mergeCell ref="AG77:AG78"/>
    <mergeCell ref="Z77:Z78"/>
    <mergeCell ref="AC77:AC78"/>
    <mergeCell ref="AG79:AG80"/>
    <mergeCell ref="AF89:AF90"/>
    <mergeCell ref="AK75:AK76"/>
    <mergeCell ref="AD77:AD78"/>
    <mergeCell ref="AE77:AE78"/>
    <mergeCell ref="AF77:AF78"/>
    <mergeCell ref="AG75:AG76"/>
    <mergeCell ref="AH75:AH76"/>
    <mergeCell ref="AI79:AI80"/>
    <mergeCell ref="AK77:AK78"/>
    <mergeCell ref="AH77:AH78"/>
    <mergeCell ref="Z83:Z84"/>
    <mergeCell ref="AC83:AC84"/>
    <mergeCell ref="AD83:AD84"/>
    <mergeCell ref="AE83:AE84"/>
    <mergeCell ref="AD89:AD90"/>
    <mergeCell ref="AE89:AE90"/>
    <mergeCell ref="AE87:AE88"/>
    <mergeCell ref="AF85:AF86"/>
    <mergeCell ref="AF95:AF96"/>
    <mergeCell ref="AG93:AG94"/>
    <mergeCell ref="AH93:AH94"/>
    <mergeCell ref="AG87:AG88"/>
    <mergeCell ref="AH87:AH88"/>
    <mergeCell ref="AH89:AH90"/>
    <mergeCell ref="AG83:AG84"/>
    <mergeCell ref="AH83:AH84"/>
    <mergeCell ref="AG81:AG82"/>
    <mergeCell ref="Z85:Z86"/>
    <mergeCell ref="AC85:AC86"/>
    <mergeCell ref="AD85:AD86"/>
    <mergeCell ref="AE85:AE86"/>
    <mergeCell ref="AF81:AF82"/>
    <mergeCell ref="Z81:Z82"/>
    <mergeCell ref="AC81:AC82"/>
    <mergeCell ref="Z87:Z88"/>
    <mergeCell ref="AC87:AC88"/>
    <mergeCell ref="AD87:AD88"/>
    <mergeCell ref="AD81:AD82"/>
    <mergeCell ref="AE81:AE82"/>
    <mergeCell ref="AH97:AH98"/>
    <mergeCell ref="AI85:AI86"/>
    <mergeCell ref="AJ85:AJ86"/>
    <mergeCell ref="AK87:AK88"/>
    <mergeCell ref="AJ91:AJ92"/>
    <mergeCell ref="AK89:AK90"/>
    <mergeCell ref="AD91:AD92"/>
    <mergeCell ref="AE91:AE92"/>
    <mergeCell ref="AK85:AK86"/>
    <mergeCell ref="AK83:AK84"/>
    <mergeCell ref="AI87:AI88"/>
    <mergeCell ref="AJ87:AJ88"/>
    <mergeCell ref="AK81:AK82"/>
    <mergeCell ref="AF83:AF84"/>
    <mergeCell ref="AH81:AH82"/>
    <mergeCell ref="AK93:AK94"/>
    <mergeCell ref="AJ89:AJ90"/>
    <mergeCell ref="AK91:AK92"/>
    <mergeCell ref="AD93:AD94"/>
    <mergeCell ref="AE93:AE94"/>
    <mergeCell ref="AF91:AF92"/>
    <mergeCell ref="AI89:AI90"/>
    <mergeCell ref="AF93:AF94"/>
    <mergeCell ref="AG91:AG92"/>
    <mergeCell ref="AH91:AH92"/>
    <mergeCell ref="AI91:AI92"/>
    <mergeCell ref="AD95:AD96"/>
    <mergeCell ref="AE95:AE96"/>
    <mergeCell ref="AG89:AG90"/>
    <mergeCell ref="AF87:AF88"/>
    <mergeCell ref="AG85:AG86"/>
    <mergeCell ref="AH85:AH86"/>
    <mergeCell ref="AK99:AK100"/>
    <mergeCell ref="AJ105:AJ106"/>
    <mergeCell ref="AK107:AK108"/>
    <mergeCell ref="AK105:AK106"/>
    <mergeCell ref="AK97:AK98"/>
    <mergeCell ref="AJ99:AJ100"/>
    <mergeCell ref="AK101:AK102"/>
    <mergeCell ref="Z89:Z90"/>
    <mergeCell ref="AC89:AC90"/>
    <mergeCell ref="AI93:AI94"/>
    <mergeCell ref="AJ93:AJ94"/>
    <mergeCell ref="AK95:AK96"/>
    <mergeCell ref="AG95:AG96"/>
    <mergeCell ref="AH95:AH96"/>
    <mergeCell ref="AI95:AI96"/>
    <mergeCell ref="AJ95:AJ96"/>
    <mergeCell ref="Z99:Z100"/>
    <mergeCell ref="AC99:AC100"/>
    <mergeCell ref="AD99:AD100"/>
    <mergeCell ref="AE99:AE100"/>
    <mergeCell ref="Z107:Z108"/>
    <mergeCell ref="AC107:AC108"/>
    <mergeCell ref="AD107:AD108"/>
    <mergeCell ref="AE107:AE108"/>
    <mergeCell ref="Z103:Z104"/>
    <mergeCell ref="AC103:AC104"/>
    <mergeCell ref="Z93:Z94"/>
    <mergeCell ref="AC93:AC94"/>
    <mergeCell ref="Z91:Z92"/>
    <mergeCell ref="AC91:AC92"/>
    <mergeCell ref="Z95:Z96"/>
    <mergeCell ref="AC95:AC96"/>
    <mergeCell ref="Z97:Z98"/>
    <mergeCell ref="AC97:AC98"/>
    <mergeCell ref="AD97:AD98"/>
    <mergeCell ref="AE97:AE98"/>
    <mergeCell ref="AK111:AK112"/>
    <mergeCell ref="AK117:AK118"/>
    <mergeCell ref="AJ101:AJ102"/>
    <mergeCell ref="AK103:AK104"/>
    <mergeCell ref="Z117:Z118"/>
    <mergeCell ref="AC117:AC118"/>
    <mergeCell ref="AF97:AF98"/>
    <mergeCell ref="AG103:AG104"/>
    <mergeCell ref="AH103:AH104"/>
    <mergeCell ref="AI99:AI100"/>
    <mergeCell ref="AI97:AI98"/>
    <mergeCell ref="AF101:AF102"/>
    <mergeCell ref="AG99:AG100"/>
    <mergeCell ref="AH99:AH100"/>
    <mergeCell ref="AF99:AF100"/>
    <mergeCell ref="AG97:AG98"/>
    <mergeCell ref="AG101:AG102"/>
    <mergeCell ref="AH101:AH102"/>
    <mergeCell ref="Z101:Z102"/>
    <mergeCell ref="AC101:AC102"/>
    <mergeCell ref="AD101:AD102"/>
    <mergeCell ref="AE101:AE102"/>
    <mergeCell ref="AI105:AI106"/>
    <mergeCell ref="AF107:AF108"/>
    <mergeCell ref="AD117:AD118"/>
    <mergeCell ref="AE117:AE118"/>
    <mergeCell ref="AD115:AD116"/>
    <mergeCell ref="AJ97:AJ98"/>
    <mergeCell ref="Z123:Z124"/>
    <mergeCell ref="AK109:AK110"/>
    <mergeCell ref="AI103:AI104"/>
    <mergeCell ref="AJ103:AJ104"/>
    <mergeCell ref="AG105:AG106"/>
    <mergeCell ref="AH105:AH106"/>
    <mergeCell ref="AJ109:AJ110"/>
    <mergeCell ref="AJ107:AJ108"/>
    <mergeCell ref="Z109:Z110"/>
    <mergeCell ref="AC109:AC110"/>
    <mergeCell ref="AD109:AD110"/>
    <mergeCell ref="AE109:AE110"/>
    <mergeCell ref="AF109:AF110"/>
    <mergeCell ref="Z111:Z112"/>
    <mergeCell ref="AC111:AC112"/>
    <mergeCell ref="AD111:AD112"/>
    <mergeCell ref="AE111:AE112"/>
    <mergeCell ref="AK113:AK114"/>
    <mergeCell ref="AI113:AI114"/>
    <mergeCell ref="AG107:AG108"/>
    <mergeCell ref="AH107:AH108"/>
    <mergeCell ref="AI109:AI110"/>
    <mergeCell ref="AG109:AG110"/>
    <mergeCell ref="AH109:AH110"/>
    <mergeCell ref="AI111:AI112"/>
    <mergeCell ref="AJ111:AJ112"/>
    <mergeCell ref="AJ113:AJ114"/>
    <mergeCell ref="AF111:AF112"/>
    <mergeCell ref="AI107:AI108"/>
    <mergeCell ref="AH119:AH120"/>
    <mergeCell ref="Z121:Z122"/>
    <mergeCell ref="AC121:AC122"/>
    <mergeCell ref="AD121:AD122"/>
    <mergeCell ref="AE121:AE122"/>
    <mergeCell ref="AF121:AF122"/>
    <mergeCell ref="AJ115:AJ116"/>
    <mergeCell ref="AI115:AI116"/>
    <mergeCell ref="AI101:AI102"/>
    <mergeCell ref="Z105:Z106"/>
    <mergeCell ref="AC105:AC106"/>
    <mergeCell ref="AD105:AD106"/>
    <mergeCell ref="AE105:AE106"/>
    <mergeCell ref="AF105:AF106"/>
    <mergeCell ref="AG111:AG112"/>
    <mergeCell ref="AH111:AH112"/>
    <mergeCell ref="AD103:AD104"/>
    <mergeCell ref="AE103:AE104"/>
    <mergeCell ref="AF103:AF104"/>
    <mergeCell ref="AG117:AG118"/>
    <mergeCell ref="AH117:AH118"/>
    <mergeCell ref="AE115:AE116"/>
    <mergeCell ref="AF117:AF118"/>
    <mergeCell ref="AG115:AG116"/>
    <mergeCell ref="AH115:AH116"/>
    <mergeCell ref="AI117:AI118"/>
    <mergeCell ref="AJ117:AJ118"/>
    <mergeCell ref="AC119:AC120"/>
    <mergeCell ref="AC123:AC124"/>
    <mergeCell ref="AD123:AD124"/>
    <mergeCell ref="AE123:AE124"/>
    <mergeCell ref="AF123:AF124"/>
    <mergeCell ref="AF115:AF116"/>
    <mergeCell ref="AG113:AG114"/>
    <mergeCell ref="AH113:AH114"/>
    <mergeCell ref="Z113:Z114"/>
    <mergeCell ref="AC113:AC114"/>
    <mergeCell ref="AD113:AD114"/>
    <mergeCell ref="AE113:AE114"/>
    <mergeCell ref="AF113:AF114"/>
    <mergeCell ref="Z115:Z116"/>
    <mergeCell ref="AC115:AC116"/>
    <mergeCell ref="Z119:Z120"/>
    <mergeCell ref="AK125:AK126"/>
    <mergeCell ref="AF125:AF126"/>
    <mergeCell ref="AG125:AG126"/>
    <mergeCell ref="AH125:AH126"/>
    <mergeCell ref="AD125:AD126"/>
    <mergeCell ref="AE125:AE126"/>
    <mergeCell ref="AI123:AI124"/>
    <mergeCell ref="AI125:AI126"/>
    <mergeCell ref="AG123:AG124"/>
    <mergeCell ref="AK115:AK116"/>
    <mergeCell ref="AK119:AK120"/>
    <mergeCell ref="AD119:AD120"/>
    <mergeCell ref="AE119:AE120"/>
    <mergeCell ref="AF119:AF120"/>
    <mergeCell ref="Z125:Z126"/>
    <mergeCell ref="AC125:AC126"/>
    <mergeCell ref="AG119:AG120"/>
    <mergeCell ref="S117:V130"/>
    <mergeCell ref="AJ129:AJ130"/>
    <mergeCell ref="AK129:AK130"/>
    <mergeCell ref="AI127:AI128"/>
    <mergeCell ref="AJ127:AJ128"/>
    <mergeCell ref="AK127:AK128"/>
    <mergeCell ref="Z129:Z130"/>
    <mergeCell ref="AC129:AC130"/>
    <mergeCell ref="AD129:AD130"/>
    <mergeCell ref="AI129:AI130"/>
    <mergeCell ref="AH121:AH122"/>
    <mergeCell ref="AI121:AI122"/>
    <mergeCell ref="AJ121:AJ122"/>
    <mergeCell ref="AE129:AE130"/>
    <mergeCell ref="AF129:AF130"/>
    <mergeCell ref="AG129:AG130"/>
    <mergeCell ref="AH129:AH130"/>
    <mergeCell ref="AH123:AH124"/>
    <mergeCell ref="AJ123:AJ124"/>
    <mergeCell ref="AK123:AK124"/>
    <mergeCell ref="AF127:AF128"/>
    <mergeCell ref="AG127:AG128"/>
    <mergeCell ref="AI119:AI120"/>
    <mergeCell ref="AJ119:AJ120"/>
    <mergeCell ref="AH127:AH128"/>
    <mergeCell ref="AJ125:AJ126"/>
    <mergeCell ref="AG121:AG122"/>
    <mergeCell ref="Z127:Z128"/>
    <mergeCell ref="AC127:AC128"/>
    <mergeCell ref="AD127:AD128"/>
    <mergeCell ref="AE127:AE128"/>
    <mergeCell ref="AK121:AK122"/>
  </mergeCells>
  <pageMargins left="0.7875" right="0.19652777777777777" top="0.39375" bottom="0.39375" header="0.42" footer="0.5118055555555556"/>
  <ignoredErrors>
    <ignoredError numberStoredAsText="1" sqref="A1:AL130"/>
  </ignoredErrors>
</worksheet>
</file>

<file path=xl/worksheets/sheet2.xml><?xml version="1.0" encoding="utf-8"?>
<worksheet xmlns="http://schemas.openxmlformats.org/spreadsheetml/2006/main" xmlns:r="http://schemas.openxmlformats.org/officeDocument/2006/relationships">
  <sheetPr codeName="Sheet2"/>
  <dimension ref="A1:AL130"/>
  <sheetViews>
    <sheetView workbookViewId="0" rightToLeft="0"/>
  </sheetViews>
  <sheetData>
    <row r="1">
      <c r="E1">
        <f>予定表!A1</f>
        <v>2026</v>
      </c>
      <c r="F1" t="str">
        <v>年</v>
      </c>
      <c r="S1" t="str">
        <v>校　長</v>
      </c>
      <c r="T1" t="str">
        <v>教　頭</v>
      </c>
      <c r="U1" t="str">
        <v>教　務</v>
      </c>
      <c r="V1" t="str">
        <v>担　任</v>
      </c>
    </row>
    <row r="2">
      <c r="D2">
        <v>5</v>
      </c>
      <c r="E2" t="str">
        <v>月　学習予定表</v>
      </c>
      <c r="M2" t="str">
        <f>予定表!E1</f>
        <v>5年2組</v>
      </c>
      <c r="Z2">
        <f>D2</f>
        <v>5</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46143</v>
      </c>
      <c r="C4">
        <f>WEEKDAY(B4,1)</f>
        <v>6</v>
      </c>
      <c r="D4" t="str">
        <f>TEXT(C4,"aaa")</f>
        <v>金</v>
      </c>
      <c r="E4" t="str">
        <v>理科</v>
      </c>
      <c r="G4" t="str">
        <v>算数</v>
      </c>
      <c r="H4" t="str">
        <v>6/8</v>
      </c>
      <c r="I4" t="str">
        <v>社会</v>
      </c>
      <c r="J4" t="str">
        <v>3/3</v>
      </c>
      <c r="K4" t="str">
        <v>体育</v>
      </c>
      <c r="L4" t="str">
        <v>1/3</v>
      </c>
      <c r="M4" t="str">
        <v>外国語</v>
      </c>
      <c r="Q4" t="str">
        <v>運動会係打合せ</v>
      </c>
      <c r="S4" t="str">
        <v>教科</v>
      </c>
      <c r="T4" t="str">
        <v>予定</v>
      </c>
      <c r="U4" t="str">
        <v>計画</v>
      </c>
      <c r="V4" t="str">
        <v>過不足</v>
      </c>
      <c r="Z4">
        <v>1</v>
      </c>
      <c r="AA4">
        <f>IF(ISBLANK(B4)=TRUE,"  ",B4)</f>
        <v>46143</v>
      </c>
      <c r="AB4">
        <f>WEEKDAY(AA4,1)</f>
        <v>6</v>
      </c>
      <c r="AC4" t="str">
        <f>TEXT(AB4,"aaa")</f>
        <v>金</v>
      </c>
      <c r="AD4" t="e">
        <f>IF(ISBLANK(#REF!)=TRUE,"  ",#REF!)</f>
        <v>#REF!</v>
      </c>
      <c r="AE4" t="str">
        <f>IF(ISBLANK(E4)=TRUE,"  ",E4)</f>
        <v>理科</v>
      </c>
      <c r="AF4" t="str">
        <f>IF(ISBLANK(G4)=TRUE,"  ",G4)</f>
        <v>算数</v>
      </c>
      <c r="AG4" t="str">
        <f>IF(ISBLANK(I4)=TRUE,"  ",I4)</f>
        <v>社会</v>
      </c>
      <c r="AH4" t="str">
        <f>IF(ISBLANK(K4)=TRUE,"  ",K4)</f>
        <v>体育</v>
      </c>
      <c r="AI4" t="str">
        <f>IF(ISBLANK(M4)=TRUE,"  ",M4)</f>
        <v>外国語</v>
      </c>
      <c r="AJ4" t="str">
        <f>IF(ISBLANK(O4)=TRUE,"  ",O4)</f>
        <v xml:space="preserve">  </v>
      </c>
      <c r="AK4" t="str">
        <f>IF(ISBLANK(Q4)=TRUE,"  ",Q4)</f>
        <v>運動会係打合せ</v>
      </c>
      <c r="AL4">
        <v>0.6527777777777778</v>
      </c>
    </row>
    <row r="5">
      <c r="E5" t="str">
        <v>佐藤（和）先生の案による</v>
      </c>
      <c r="G5" t="str">
        <v>直方体や立方体のかさ</v>
      </c>
      <c r="I5" t="str">
        <v>国土の地形の特色</v>
      </c>
      <c r="K5" t="str">
        <v>鉄棒運動</v>
      </c>
      <c r="M5" t="str">
        <v>渡部先生の案による</v>
      </c>
      <c r="S5" t="str">
        <v>国語</v>
      </c>
      <c r="T5">
        <f>予定表!D3</f>
        <v>15</v>
      </c>
      <c r="U5">
        <f>COUNTIF($E$4:$P$65,"国語")+COUNTIF($E$4:$P$65,"書写")+COUNTIF($R$4:$R$65,"国語")/3+COUNTIF($R$4:$R$65,"書写")/3</f>
        <v>14</v>
      </c>
      <c r="V5">
        <f>U5-T5</f>
        <v>-1</v>
      </c>
    </row>
    <row r="6">
      <c r="A6">
        <v>2</v>
      </c>
      <c r="B6">
        <f>DATE($E$1,$D$2,A6)</f>
        <v>46144</v>
      </c>
      <c r="C6">
        <f>WEEKDAY(B6,1)</f>
        <v>7</v>
      </c>
      <c r="D6" t="str">
        <f>TEXT(C6,"aaa")</f>
        <v>土</v>
      </c>
      <c r="S6" t="str">
        <v>社会</v>
      </c>
      <c r="T6">
        <f>予定表!D4</f>
        <v>10</v>
      </c>
      <c r="U6">
        <f>COUNTIF($E$4:$P$65,S6)+COUNTIF($R$4:$R$65,S6)/3</f>
        <v>10</v>
      </c>
      <c r="V6">
        <f>U6-T6</f>
        <v>0</v>
      </c>
      <c r="Z6">
        <v>2</v>
      </c>
      <c r="AA6">
        <f>IF(ISBLANK(B6)=TRUE,"  ",B6)</f>
        <v>46144</v>
      </c>
      <c r="AB6">
        <f>WEEKDAY(AA6,1)</f>
        <v>7</v>
      </c>
      <c r="AC6" t="str">
        <f>TEXT(AB6,"aaa")</f>
        <v>土</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予定表!D5</f>
        <v>14</v>
      </c>
      <c r="U7">
        <f>COUNTIF($E$4:$P$65,S7)+COUNTIF($R$4:$R$65,S7)/3</f>
        <v>14</v>
      </c>
      <c r="V7">
        <f>U7-T7</f>
        <v>0</v>
      </c>
    </row>
    <row r="8">
      <c r="A8">
        <v>3</v>
      </c>
      <c r="B8">
        <f>DATE($E$1,$D$2,A8)</f>
        <v>46145</v>
      </c>
      <c r="C8">
        <f>WEEKDAY(B8,1)</f>
        <v>1</v>
      </c>
      <c r="D8" t="str">
        <f>TEXT(C8,"aaa")</f>
        <v>日</v>
      </c>
      <c r="Q8" t="str">
        <v>憲法記念日</v>
      </c>
      <c r="S8" t="str">
        <v>理科</v>
      </c>
      <c r="T8">
        <f>予定表!D6</f>
        <v>10</v>
      </c>
      <c r="U8">
        <f>COUNTIF($E$4:$P$65,S8)+COUNTIF($R$4:$R$65,S8)/3</f>
        <v>10</v>
      </c>
      <c r="V8">
        <f>U8-T8</f>
        <v>0</v>
      </c>
      <c r="Z8">
        <v>3</v>
      </c>
      <c r="AA8">
        <f>IF(ISBLANK(B8)=TRUE,"  ",B8)</f>
        <v>46145</v>
      </c>
      <c r="AB8">
        <f>WEEKDAY(AA8,1)</f>
        <v>1</v>
      </c>
      <c r="AC8" t="str">
        <f>TEXT(AB8,"aaa")</f>
        <v>日</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憲法記念日</v>
      </c>
    </row>
    <row r="9">
      <c r="S9" t="str">
        <v>生活</v>
      </c>
      <c r="T9">
        <f>予定表!D7</f>
        <v>0</v>
      </c>
      <c r="U9">
        <f>COUNTIF($E$4:$P$65,S9)+COUNTIF($R$4:$R$65,S9)/3</f>
        <v>0</v>
      </c>
      <c r="V9">
        <f>U9-T9</f>
        <v>0</v>
      </c>
    </row>
    <row r="10">
      <c r="A10">
        <v>4</v>
      </c>
      <c r="B10">
        <f>DATE($E$1,$D$2,A10)</f>
        <v>46146</v>
      </c>
      <c r="C10">
        <f>WEEKDAY(B10,1)</f>
        <v>2</v>
      </c>
      <c r="D10" t="str">
        <f>TEXT(C10,"aaa")</f>
        <v>月</v>
      </c>
      <c r="Q10" t="str">
        <v>みどりの日</v>
      </c>
      <c r="S10" t="str">
        <v>音楽</v>
      </c>
      <c r="T10">
        <f>予定表!D8</f>
        <v>4</v>
      </c>
      <c r="U10">
        <f>COUNTIF($E$4:$P$65,S10)+COUNTIF($R$4:$R$65,S10)/3</f>
        <v>4</v>
      </c>
      <c r="V10">
        <f>U10-T10</f>
        <v>0</v>
      </c>
      <c r="Z10">
        <v>4</v>
      </c>
      <c r="AA10">
        <f>IF(ISBLANK(B10)=TRUE,"  ",B10)</f>
        <v>46146</v>
      </c>
      <c r="AB10">
        <f>WEEKDAY(AA10,1)</f>
        <v>2</v>
      </c>
      <c r="AC10" t="str">
        <f>TEXT(AB10,"aaa")</f>
        <v>月</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みどりの日</v>
      </c>
    </row>
    <row r="11">
      <c r="S11" t="str">
        <v>図工</v>
      </c>
      <c r="T11">
        <f>予定表!D9</f>
        <v>4</v>
      </c>
      <c r="U11">
        <f>COUNTIF($E$4:$P$65,S11)+COUNTIF($R$4:$R$65,S11)/3</f>
        <v>4</v>
      </c>
      <c r="V11">
        <f>U11-T11</f>
        <v>0</v>
      </c>
    </row>
    <row r="12">
      <c r="A12">
        <v>5</v>
      </c>
      <c r="B12">
        <f>DATE($E$1,$D$2,A12)</f>
        <v>46147</v>
      </c>
      <c r="C12">
        <f>WEEKDAY(B12,1)</f>
        <v>3</v>
      </c>
      <c r="D12" t="str">
        <f>TEXT(C12,"aaa")</f>
        <v>火</v>
      </c>
      <c r="Q12" t="str">
        <v>こどもの日</v>
      </c>
      <c r="S12" t="str">
        <v>家庭</v>
      </c>
      <c r="T12">
        <f>予定表!D10</f>
        <v>5</v>
      </c>
      <c r="U12">
        <f>COUNTIF($E$4:$P$65,S12)+COUNTIF($R$4:$R$65,S12)/3</f>
        <v>5</v>
      </c>
      <c r="V12">
        <f>U12-T12</f>
        <v>0</v>
      </c>
      <c r="Z12">
        <v>5</v>
      </c>
      <c r="AA12">
        <f>IF(ISBLANK(B12)=TRUE,"  ",B12)</f>
        <v>46147</v>
      </c>
      <c r="AB12">
        <f>WEEKDAY(AA12,1)</f>
        <v>3</v>
      </c>
      <c r="AC12" t="str">
        <f>TEXT(AB12,"aaa")</f>
        <v>火</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こどもの日</v>
      </c>
    </row>
    <row r="13">
      <c r="S13" t="str">
        <v>体育</v>
      </c>
      <c r="T13">
        <f>予定表!D11</f>
        <v>9</v>
      </c>
      <c r="U13">
        <f>COUNTIF($E$4:$P$65,S13)+COUNTIF($R$4:$R$65,S13)/3</f>
        <v>10</v>
      </c>
      <c r="V13">
        <f>U13-T13</f>
        <v>1</v>
      </c>
    </row>
    <row r="14">
      <c r="A14">
        <v>6</v>
      </c>
      <c r="B14">
        <f>DATE($E$1,$D$2,A14)</f>
        <v>46148</v>
      </c>
      <c r="C14">
        <f>WEEKDAY(B14,1)</f>
        <v>4</v>
      </c>
      <c r="D14" t="str">
        <f>TEXT(C14,"aaa")</f>
        <v>水</v>
      </c>
      <c r="Q14" t="str">
        <v>ふりかえ休日</v>
      </c>
      <c r="S14" t="str">
        <v>道徳</v>
      </c>
      <c r="T14">
        <f>予定表!D12</f>
        <v>3</v>
      </c>
      <c r="U14">
        <f>COUNTIF($E$4:$P$65,S14)+COUNTIF($R$4:$R$65,S14)/3</f>
        <v>3</v>
      </c>
      <c r="V14">
        <f>U14-T14</f>
        <v>0</v>
      </c>
      <c r="Z14">
        <v>6</v>
      </c>
      <c r="AA14">
        <f>IF(ISBLANK(B14)=TRUE,"  ",B14)</f>
        <v>46148</v>
      </c>
      <c r="AB14">
        <f>WEEKDAY(AA14,1)</f>
        <v>4</v>
      </c>
      <c r="AC14" t="str">
        <f>TEXT(AB14,"aaa")</f>
        <v>水</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ふりかえ休日</v>
      </c>
    </row>
    <row r="15">
      <c r="S15" t="str">
        <v>外国語</v>
      </c>
      <c r="T15">
        <f>予定表!D13</f>
        <v>6</v>
      </c>
      <c r="U15">
        <f>COUNTIF($E$4:$P$65,S15)+COUNTIF($R$4:$R$65,S15)/3</f>
        <v>7</v>
      </c>
      <c r="V15">
        <f>U15-T15</f>
        <v>1</v>
      </c>
    </row>
    <row r="16">
      <c r="A16">
        <v>7</v>
      </c>
      <c r="B16">
        <f>DATE($E$1,$D$2,A16)</f>
        <v>46149</v>
      </c>
      <c r="C16">
        <f>WEEKDAY(B16,1)</f>
        <v>5</v>
      </c>
      <c r="D16" t="str">
        <f>TEXT(C16,"aaa")</f>
        <v>木</v>
      </c>
      <c r="E16" t="str">
        <v>理科</v>
      </c>
      <c r="G16" t="str">
        <v>算数</v>
      </c>
      <c r="H16" t="str">
        <v>7/8</v>
      </c>
      <c r="I16" t="str">
        <v>国語</v>
      </c>
      <c r="J16" t="str">
        <v>2/6</v>
      </c>
      <c r="K16" t="str">
        <v>国語</v>
      </c>
      <c r="L16" t="str">
        <v>3/6</v>
      </c>
      <c r="M16" t="str">
        <v>外国語</v>
      </c>
      <c r="O16" t="str">
        <v>総合</v>
      </c>
      <c r="S16" t="str">
        <v>総合</v>
      </c>
      <c r="T16">
        <f>予定表!D14</f>
        <v>6</v>
      </c>
      <c r="U16">
        <f>COUNTIF($E$4:$P$65,S16)+COUNTIF($R$4:$R$65,S16)/3</f>
        <v>6</v>
      </c>
      <c r="V16">
        <f>U16-T16</f>
        <v>0</v>
      </c>
      <c r="Z16">
        <v>7</v>
      </c>
      <c r="AA16">
        <f>IF(ISBLANK(B16)=TRUE,"  ",B16)</f>
        <v>46149</v>
      </c>
      <c r="AB16">
        <f>WEEKDAY(AA16,1)</f>
        <v>5</v>
      </c>
      <c r="AC16" t="str">
        <f>TEXT(AB16,"aaa")</f>
        <v>木</v>
      </c>
      <c r="AD16" t="e">
        <f>IF(ISBLANK(#REF!)=TRUE,"  ",#REF!)</f>
        <v>#REF!</v>
      </c>
      <c r="AE16" t="str">
        <f>IF(ISBLANK(E16)=TRUE,"  ",E16)</f>
        <v>理科</v>
      </c>
      <c r="AF16" t="str">
        <f>IF(ISBLANK(G16)=TRUE,"  ",G16)</f>
        <v>算数</v>
      </c>
      <c r="AG16" t="str">
        <f>IF(ISBLANK(I16)=TRUE,"  ",I16)</f>
        <v>国語</v>
      </c>
      <c r="AH16" t="str">
        <f>IF(ISBLANK(K16)=TRUE,"  ",K16)</f>
        <v>国語</v>
      </c>
      <c r="AI16" t="str">
        <f>IF(ISBLANK(M16)=TRUE,"  ",M16)</f>
        <v>外国語</v>
      </c>
      <c r="AJ16" t="str">
        <f>IF(ISBLANK(O16)=TRUE,"  ",O16)</f>
        <v>総合</v>
      </c>
      <c r="AK16" t="str">
        <f>IF(ISBLANK(Q16)=TRUE,"  ",Q16)</f>
        <v xml:space="preserve">  </v>
      </c>
      <c r="AL16">
        <v>0.6354166666666666</v>
      </c>
    </row>
    <row r="17">
      <c r="E17" t="str">
        <v>佐藤（和）先生の案による</v>
      </c>
      <c r="G17" t="str">
        <v>直方体や立方体のかさ</v>
      </c>
      <c r="I17" t="str">
        <v>きいてきいてきいてみよう</v>
      </c>
      <c r="K17" t="str">
        <v>きいてきいてきいてみよう</v>
      </c>
      <c r="M17" t="str">
        <v>渡部先生の案による</v>
      </c>
      <c r="O17" t="str">
        <v>鼓笛</v>
      </c>
      <c r="S17" t="str">
        <v>小　計</v>
      </c>
      <c r="T17">
        <f>予定表!D15</f>
        <v>86</v>
      </c>
      <c r="U17">
        <f>SUM(U5:U16)</f>
        <v>87</v>
      </c>
      <c r="V17">
        <f>U17-T17</f>
        <v>1</v>
      </c>
    </row>
    <row r="18">
      <c r="A18">
        <v>8</v>
      </c>
      <c r="B18">
        <f>DATE($E$1,$D$2,A18)</f>
        <v>46150</v>
      </c>
      <c r="C18">
        <f>WEEKDAY(B18,1)</f>
        <v>6</v>
      </c>
      <c r="D18" t="str">
        <f>TEXT(C18,"aaa")</f>
        <v>金</v>
      </c>
      <c r="E18" t="str">
        <v>外国語</v>
      </c>
      <c r="G18" t="str">
        <v>体育</v>
      </c>
      <c r="I18" t="str">
        <v>国語</v>
      </c>
      <c r="J18" t="str">
        <v>4/6</v>
      </c>
      <c r="K18" t="str">
        <v>社会</v>
      </c>
      <c r="L18" t="str">
        <v>1/5</v>
      </c>
      <c r="M18" t="str">
        <v>算数</v>
      </c>
      <c r="N18" t="str">
        <v>8/8</v>
      </c>
      <c r="Q18" t="str">
        <v>【短】運動会全体練習②</v>
      </c>
      <c r="S18" t="str">
        <v>学活</v>
      </c>
      <c r="T18">
        <f>予定表!D16</f>
        <v>3</v>
      </c>
      <c r="U18">
        <f>COUNTIF($E$4:$P$65,"学活")</f>
        <v>3</v>
      </c>
      <c r="V18">
        <f>U18-T18</f>
        <v>0</v>
      </c>
      <c r="Z18">
        <v>8</v>
      </c>
      <c r="AA18">
        <f>IF(ISBLANK(B18)=TRUE,"  ",B18)</f>
        <v>46150</v>
      </c>
      <c r="AB18">
        <f>WEEKDAY(AA18,1)</f>
        <v>6</v>
      </c>
      <c r="AC18" t="str">
        <f>TEXT(AB18,"aaa")</f>
        <v>金</v>
      </c>
      <c r="AD18" t="e">
        <f>IF(ISBLANK(#REF!)=TRUE,"  ",#REF!)</f>
        <v>#REF!</v>
      </c>
      <c r="AE18" t="str">
        <f>IF(ISBLANK(E18)=TRUE,"  ",E18)</f>
        <v>外国語</v>
      </c>
      <c r="AF18" t="str">
        <f>IF(ISBLANK(G18)=TRUE,"  ",G18)</f>
        <v>体育</v>
      </c>
      <c r="AG18" t="str">
        <f>IF(ISBLANK(I18)=TRUE,"  ",I18)</f>
        <v>国語</v>
      </c>
      <c r="AH18" t="str">
        <f>IF(ISBLANK(K18)=TRUE,"  ",K18)</f>
        <v>社会</v>
      </c>
      <c r="AI18" t="str">
        <f>IF(ISBLANK(M18)=TRUE,"  ",M18)</f>
        <v>算数</v>
      </c>
      <c r="AJ18" t="str">
        <f>IF(ISBLANK(O18)=TRUE,"  ",O18)</f>
        <v xml:space="preserve">  </v>
      </c>
      <c r="AK18" t="str">
        <f>IF(ISBLANK(Q18)=TRUE,"  ",Q18)</f>
        <v>【短】運動会全体練習②</v>
      </c>
      <c r="AL18">
        <v>0.6319444444444444</v>
      </c>
    </row>
    <row r="19">
      <c r="E19" t="str">
        <v>渡部先生の案による</v>
      </c>
      <c r="G19" t="str">
        <v>全体練習</v>
      </c>
      <c r="I19" t="str">
        <v>きいてきいてきいてみよう</v>
      </c>
      <c r="K19" t="str">
        <v>低い土地のくらし</v>
      </c>
      <c r="M19" t="str">
        <v>直方体や立方体のかさ</v>
      </c>
      <c r="S19" t="str">
        <v>児童会</v>
      </c>
      <c r="T19">
        <f>予定表!D17</f>
        <v>0</v>
      </c>
      <c r="U19">
        <f>COUNTIF(E$4:P$65,"児童会")</f>
        <v>0</v>
      </c>
      <c r="V19">
        <f>U19-T19</f>
        <v>0</v>
      </c>
    </row>
    <row r="20">
      <c r="A20">
        <v>9</v>
      </c>
      <c r="B20">
        <f>DATE($E$1,$D$2,A20)</f>
        <v>46151</v>
      </c>
      <c r="C20">
        <f>WEEKDAY(B20,1)</f>
        <v>7</v>
      </c>
      <c r="D20" t="str">
        <f>TEXT(C20,"aaa")</f>
        <v>土</v>
      </c>
      <c r="E20" t="str">
        <v>①行事</v>
      </c>
      <c r="Q20" t="str">
        <v>運動会</v>
      </c>
      <c r="S20" t="str">
        <v>クラブ</v>
      </c>
      <c r="T20">
        <f>予定表!D18</f>
        <v>1</v>
      </c>
      <c r="U20">
        <f>COUNTIF($E$4:$P$65,S20)+COUNTIF($R$4:$R$65,S20)/3</f>
        <v>0</v>
      </c>
      <c r="V20">
        <f>U20-T20</f>
        <v>-1</v>
      </c>
      <c r="Z20">
        <v>9</v>
      </c>
      <c r="AA20">
        <f>IF(ISBLANK(B20)=TRUE,"  ",B20)</f>
        <v>46151</v>
      </c>
      <c r="AB20">
        <f>WEEKDAY(AA20,1)</f>
        <v>7</v>
      </c>
      <c r="AC20" t="str">
        <f>TEXT(AB20,"aaa")</f>
        <v>土</v>
      </c>
      <c r="AD20" t="e">
        <f>IF(ISBLANK(#REF!)=TRUE,"  ",#REF!)</f>
        <v>#REF!</v>
      </c>
      <c r="AE20" t="str">
        <f>IF(ISBLANK(E20)=TRUE,"  ",E20)</f>
        <v>①行事</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運動会</v>
      </c>
      <c r="AL20">
        <v>0.5</v>
      </c>
    </row>
    <row r="21">
      <c r="S21" t="str">
        <v>行事（日）</v>
      </c>
      <c r="T21">
        <f>予定表!D19</f>
        <v>1</v>
      </c>
      <c r="U21">
        <f>COUNTIF(E$4:P$65,"①行事")</f>
        <v>1</v>
      </c>
      <c r="V21">
        <f>U21-T21</f>
        <v>0</v>
      </c>
    </row>
    <row r="22">
      <c r="A22">
        <v>10</v>
      </c>
      <c r="B22">
        <f>DATE($E$1,$D$2,A22)</f>
        <v>46152</v>
      </c>
      <c r="C22">
        <f>WEEKDAY(B22,1)</f>
        <v>1</v>
      </c>
      <c r="D22" t="str">
        <f>TEXT(C22,"aaa")</f>
        <v>日</v>
      </c>
      <c r="S22" t="str">
        <v>行事（時）</v>
      </c>
      <c r="T22">
        <f>予定表!D20</f>
        <v>4</v>
      </c>
      <c r="U22">
        <f>COUNTIF(E$4:P$65,"行事")</f>
        <v>4</v>
      </c>
      <c r="V22">
        <f>U22-T22</f>
        <v>0</v>
      </c>
      <c r="Z22">
        <v>10</v>
      </c>
      <c r="AA22">
        <f>IF(ISBLANK(B22)=TRUE,"  ",B22)</f>
        <v>46152</v>
      </c>
      <c r="AB22">
        <f>WEEKDAY(AA22,1)</f>
        <v>1</v>
      </c>
      <c r="AC22" t="str">
        <f>TEXT(AB22,"aaa")</f>
        <v>日</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予定表!D21</f>
        <v>1</v>
      </c>
      <c r="U23">
        <f>U21</f>
        <v>1</v>
      </c>
      <c r="V23">
        <f>U23-T23</f>
        <v>0</v>
      </c>
    </row>
    <row r="24">
      <c r="A24">
        <v>11</v>
      </c>
      <c r="B24">
        <f>DATE($E$1,$D$2,A24)</f>
        <v>46153</v>
      </c>
      <c r="C24">
        <f>WEEKDAY(B24,1)</f>
        <v>2</v>
      </c>
      <c r="D24" t="str">
        <f>TEXT(C24,"aaa")</f>
        <v>月</v>
      </c>
      <c r="Q24" t="str">
        <v>くりかえ休業日</v>
      </c>
      <c r="T24">
        <f>予定表!D22</f>
        <v>8</v>
      </c>
      <c r="U24">
        <f>SUM(U18:U20)+U22</f>
        <v>7</v>
      </c>
      <c r="V24">
        <f>U24-T24</f>
        <v>-1</v>
      </c>
      <c r="Z24">
        <v>11</v>
      </c>
      <c r="AA24">
        <f>IF(ISBLANK(B24)=TRUE,"  ",B24)</f>
        <v>46153</v>
      </c>
      <c r="AB24">
        <f>WEEKDAY(AA24,1)</f>
        <v>2</v>
      </c>
      <c r="AC24" t="str">
        <f>TEXT(AB24,"aaa")</f>
        <v>月</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くりかえ休業日</v>
      </c>
    </row>
    <row r="25" xml:space="preserve">
      <c r="S25" t="str" xml:space="preserve">
        <v xml:space="preserve">合計　日_x000d_
時</v>
      </c>
      <c r="T25">
        <f>予定表!D23</f>
        <v>1</v>
      </c>
      <c r="U25">
        <f>U23</f>
        <v>1</v>
      </c>
      <c r="V25">
        <f>U25-T25</f>
        <v>0</v>
      </c>
    </row>
    <row r="26">
      <c r="A26">
        <v>12</v>
      </c>
      <c r="B26">
        <f>DATE($E$1,$D$2,A26)</f>
        <v>46154</v>
      </c>
      <c r="C26">
        <f>WEEKDAY(B26,1)</f>
        <v>3</v>
      </c>
      <c r="D26" t="str">
        <f>TEXT(C26,"aaa")</f>
        <v>火</v>
      </c>
      <c r="E26" t="str">
        <v>社会</v>
      </c>
      <c r="F26" t="str">
        <v>2/5</v>
      </c>
      <c r="G26" t="str">
        <v>国語</v>
      </c>
      <c r="H26" t="str">
        <v>5/6</v>
      </c>
      <c r="I26" t="str">
        <v>体育</v>
      </c>
      <c r="J26" t="str">
        <v>3/3</v>
      </c>
      <c r="K26" t="str">
        <v>理科</v>
      </c>
      <c r="M26" t="str">
        <v>道徳</v>
      </c>
      <c r="N26" t="str">
        <v>3/35</v>
      </c>
      <c r="O26" t="str">
        <v>算数</v>
      </c>
      <c r="P26" t="str">
        <v>1/4</v>
      </c>
      <c r="Q26" t="str">
        <v>登校班長会議</v>
      </c>
      <c r="T26">
        <f>予定表!D24</f>
        <v>94</v>
      </c>
      <c r="U26">
        <f>SUM(U17,U24)</f>
        <v>94</v>
      </c>
      <c r="V26">
        <f>U26-T26</f>
        <v>0</v>
      </c>
      <c r="Z26">
        <v>12</v>
      </c>
      <c r="AA26">
        <f>IF(ISBLANK(B26)=TRUE,"  ",B26)</f>
        <v>46154</v>
      </c>
      <c r="AB26">
        <f>WEEKDAY(AA26,1)</f>
        <v>3</v>
      </c>
      <c r="AC26" t="str">
        <f>TEXT(AB26,"aaa")</f>
        <v>火</v>
      </c>
      <c r="AD26" t="e">
        <f>IF(ISBLANK(#REF!)=TRUE,"  ",#REF!)</f>
        <v>#REF!</v>
      </c>
      <c r="AE26" t="str">
        <f>IF(ISBLANK(E26)=TRUE,"  ",E26)</f>
        <v>社会</v>
      </c>
      <c r="AF26" t="str">
        <f>IF(ISBLANK(G26)=TRUE,"  ",G26)</f>
        <v>国語</v>
      </c>
      <c r="AG26" t="str">
        <f>IF(ISBLANK(I26)=TRUE,"  ",I26)</f>
        <v>体育</v>
      </c>
      <c r="AH26" t="str">
        <f>IF(ISBLANK(K26)=TRUE,"  ",K26)</f>
        <v>理科</v>
      </c>
      <c r="AI26" t="str">
        <f>IF(ISBLANK(M26)=TRUE,"  ",M26)</f>
        <v>道徳</v>
      </c>
      <c r="AJ26" t="str">
        <f>IF(ISBLANK(O26)=TRUE,"  ",O26)</f>
        <v>算数</v>
      </c>
      <c r="AK26" t="str">
        <f>IF(ISBLANK(Q26)=TRUE,"  ",Q26)</f>
        <v>登校班長会議</v>
      </c>
      <c r="AL26">
        <v>0.6666666666666666</v>
      </c>
    </row>
    <row r="27">
      <c r="E27" t="str">
        <v>低い土地のくらし</v>
      </c>
      <c r="G27" t="str">
        <v>きいてきいてきいてみよう</v>
      </c>
      <c r="I27" t="str">
        <v>鉄棒運動</v>
      </c>
      <c r="K27" t="str">
        <v>佐藤（和）先生の案による</v>
      </c>
      <c r="M27" t="str">
        <v>お父さんは救急救命士</v>
      </c>
      <c r="O27" t="str">
        <v>変わり方を調べよう</v>
      </c>
    </row>
    <row r="28">
      <c r="A28">
        <v>13</v>
      </c>
      <c r="B28">
        <f>DATE($E$1,$D$2,A28)</f>
        <v>46155</v>
      </c>
      <c r="C28">
        <f>WEEKDAY(B28,1)</f>
        <v>4</v>
      </c>
      <c r="D28" t="str">
        <f>TEXT(C28,"aaa")</f>
        <v>水</v>
      </c>
      <c r="E28" t="str">
        <v>行事</v>
      </c>
      <c r="G28" t="str">
        <v>行事</v>
      </c>
      <c r="I28" t="str">
        <v>音楽</v>
      </c>
      <c r="J28" t="str">
        <v>1/5</v>
      </c>
      <c r="K28" t="str">
        <v>総合</v>
      </c>
      <c r="M28" t="str">
        <v>体育</v>
      </c>
      <c r="N28" t="str">
        <v>1/4</v>
      </c>
      <c r="Q28" t="str">
        <v>鼓笛パレード</v>
      </c>
      <c r="Z28">
        <v>13</v>
      </c>
      <c r="AA28">
        <f>IF(ISBLANK(B28)=TRUE,"  ",B28)</f>
        <v>46155</v>
      </c>
      <c r="AB28">
        <f>WEEKDAY(AA28,1)</f>
        <v>4</v>
      </c>
      <c r="AC28" t="str">
        <f>TEXT(AB28,"aaa")</f>
        <v>水</v>
      </c>
      <c r="AD28" t="e">
        <f>IF(ISBLANK(#REF!)=TRUE,"  ",#REF!)</f>
        <v>#REF!</v>
      </c>
      <c r="AE28" t="str">
        <f>IF(ISBLANK(E28)=TRUE,"  ",E28)</f>
        <v>行事</v>
      </c>
      <c r="AF28" t="str">
        <f>IF(ISBLANK(G28)=TRUE,"  ",G28)</f>
        <v>行事</v>
      </c>
      <c r="AG28" t="str">
        <f>IF(ISBLANK(I28)=TRUE,"  ",I28)</f>
        <v>音楽</v>
      </c>
      <c r="AH28" t="str">
        <f>IF(ISBLANK(K28)=TRUE,"  ",K28)</f>
        <v>総合</v>
      </c>
      <c r="AI28" t="str">
        <f>IF(ISBLANK(M28)=TRUE,"  ",M28)</f>
        <v>体育</v>
      </c>
      <c r="AJ28" t="str">
        <f>IF(ISBLANK(O28)=TRUE,"  ",O28)</f>
        <v xml:space="preserve">  </v>
      </c>
      <c r="AK28" t="str">
        <f>IF(ISBLANK(Q28)=TRUE,"  ",Q28)</f>
        <v>鼓笛パレード</v>
      </c>
      <c r="AL28">
        <v>0.6180555555555556</v>
      </c>
    </row>
    <row r="29">
      <c r="I29" t="str">
        <v>和音や低音</v>
      </c>
      <c r="K29" t="str">
        <v>鼓笛パレード</v>
      </c>
      <c r="M29" t="str">
        <v>ハードル走</v>
      </c>
    </row>
    <row r="30">
      <c r="A30">
        <v>14</v>
      </c>
      <c r="B30">
        <f>DATE($E$1,$D$2,A30)</f>
        <v>46156</v>
      </c>
      <c r="C30">
        <f>WEEKDAY(B30,1)</f>
        <v>5</v>
      </c>
      <c r="D30" t="str">
        <f>TEXT(C30,"aaa")</f>
        <v>木</v>
      </c>
      <c r="E30" t="str">
        <v>理科</v>
      </c>
      <c r="G30" t="str">
        <v>算数</v>
      </c>
      <c r="H30" t="str">
        <v>2/4</v>
      </c>
      <c r="I30" t="str">
        <v>道徳</v>
      </c>
      <c r="J30" t="str">
        <v>4/35</v>
      </c>
      <c r="K30" t="str">
        <v>音楽</v>
      </c>
      <c r="L30" t="str">
        <v>1/2</v>
      </c>
      <c r="M30" t="str">
        <v>社会</v>
      </c>
      <c r="N30" t="str">
        <v>3/5</v>
      </c>
      <c r="O30" t="str">
        <v>国語</v>
      </c>
      <c r="P30" t="str">
        <v>6/6</v>
      </c>
      <c r="Q30" t="str">
        <v>鼓笛パレード予備日</v>
      </c>
      <c r="Z30">
        <v>14</v>
      </c>
      <c r="AA30">
        <f>IF(ISBLANK(B30)=TRUE,"  ",B30)</f>
        <v>46156</v>
      </c>
      <c r="AB30">
        <f>WEEKDAY(AA30,1)</f>
        <v>5</v>
      </c>
      <c r="AC30" t="str">
        <f>TEXT(AB30,"aaa")</f>
        <v>木</v>
      </c>
      <c r="AD30" t="e">
        <f>IF(ISBLANK(#REF!)=TRUE,"  ",#REF!)</f>
        <v>#REF!</v>
      </c>
      <c r="AE30" t="str">
        <f>IF(ISBLANK(E30)=TRUE,"  ",E30)</f>
        <v>理科</v>
      </c>
      <c r="AF30" t="str">
        <f>IF(ISBLANK(G30)=TRUE,"  ",G30)</f>
        <v>算数</v>
      </c>
      <c r="AG30" t="str">
        <f>IF(ISBLANK(I30)=TRUE,"  ",I30)</f>
        <v>道徳</v>
      </c>
      <c r="AH30" t="str">
        <f>IF(ISBLANK(K30)=TRUE,"  ",K30)</f>
        <v>音楽</v>
      </c>
      <c r="AI30" t="str">
        <f>IF(ISBLANK(M30)=TRUE,"  ",M30)</f>
        <v>社会</v>
      </c>
      <c r="AJ30" t="str">
        <f>IF(ISBLANK(O30)=TRUE,"  ",O30)</f>
        <v>国語</v>
      </c>
      <c r="AK30" t="str">
        <f>IF(ISBLANK(Q30)=TRUE,"  ",Q30)</f>
        <v>鼓笛パレード予備日</v>
      </c>
      <c r="AL30">
        <v>0.6666666666666666</v>
      </c>
    </row>
    <row r="31">
      <c r="E31" t="str">
        <v>佐藤（和）先生の案による</v>
      </c>
      <c r="G31" t="str">
        <v>変わり方を調べよう</v>
      </c>
      <c r="I31" t="str">
        <v>「ヒヤリ・ハット」</v>
      </c>
      <c r="K31" t="str">
        <v>にっぽんのうたみんなのうた</v>
      </c>
      <c r="M31" t="str">
        <v>低い土地のくらし</v>
      </c>
      <c r="O31" t="str">
        <v>きいてきいてきいてみよう</v>
      </c>
    </row>
    <row r="32">
      <c r="A32">
        <v>15</v>
      </c>
      <c r="B32">
        <f>DATE($E$1,$D$2,A32)</f>
        <v>46157</v>
      </c>
      <c r="C32">
        <f>WEEKDAY(B32,1)</f>
        <v>6</v>
      </c>
      <c r="D32" t="str">
        <f>TEXT(C32,"aaa")</f>
        <v>金</v>
      </c>
      <c r="E32" t="str">
        <v>理科</v>
      </c>
      <c r="G32" t="str">
        <v>体育</v>
      </c>
      <c r="H32" t="str">
        <v>2/4</v>
      </c>
      <c r="I32" t="str">
        <v>音楽</v>
      </c>
      <c r="J32" t="str">
        <v>2/2</v>
      </c>
      <c r="K32" t="str">
        <v>行事</v>
      </c>
      <c r="M32" t="str">
        <v>書写</v>
      </c>
      <c r="Q32" t="str">
        <v>鑑賞教室③④</v>
      </c>
      <c r="Z32">
        <v>15</v>
      </c>
      <c r="AA32">
        <f>IF(ISBLANK(B32)=TRUE,"  ",B32)</f>
        <v>46157</v>
      </c>
      <c r="AB32">
        <f>WEEKDAY(AA32,1)</f>
        <v>6</v>
      </c>
      <c r="AC32" t="str">
        <f>TEXT(AB32,"aaa")</f>
        <v>金</v>
      </c>
      <c r="AD32" t="e">
        <f>IF(ISBLANK(#REF!)=TRUE,"  ",#REF!)</f>
        <v>#REF!</v>
      </c>
      <c r="AE32" t="str">
        <f>IF(ISBLANK(E32)=TRUE,"  ",E32)</f>
        <v>理科</v>
      </c>
      <c r="AF32" t="str">
        <f>IF(ISBLANK(G32)=TRUE,"  ",G32)</f>
        <v>体育</v>
      </c>
      <c r="AG32" t="str">
        <f>IF(ISBLANK(I32)=TRUE,"  ",I32)</f>
        <v>音楽</v>
      </c>
      <c r="AH32" t="str">
        <f>IF(ISBLANK(K32)=TRUE,"  ",K32)</f>
        <v>行事</v>
      </c>
      <c r="AI32" t="str">
        <f>IF(ISBLANK(M32)=TRUE,"  ",M32)</f>
        <v>書写</v>
      </c>
      <c r="AJ32" t="str">
        <f>IF(ISBLANK(O32)=TRUE,"  ",O32)</f>
        <v xml:space="preserve">  </v>
      </c>
      <c r="AK32" t="str">
        <f>IF(ISBLANK(Q32)=TRUE,"  ",Q32)</f>
        <v>鑑賞教室③④</v>
      </c>
      <c r="AL32">
        <v>0.6180555555555556</v>
      </c>
    </row>
    <row r="33">
      <c r="E33" t="str">
        <v>佐藤（和）先生の案による</v>
      </c>
      <c r="G33" t="str">
        <v>ハードル走</v>
      </c>
      <c r="I33" t="str">
        <v>にっぽんのうたみんなのうた</v>
      </c>
      <c r="K33" t="str">
        <v>鑑賞教室</v>
      </c>
      <c r="M33" t="str">
        <v>大浦先生の案による</v>
      </c>
    </row>
    <row r="34">
      <c r="A34">
        <v>16</v>
      </c>
      <c r="B34">
        <f>DATE($E$1,$D$2,A34)</f>
        <v>46158</v>
      </c>
      <c r="C34">
        <f>WEEKDAY(B34,1)</f>
        <v>7</v>
      </c>
      <c r="D34" t="str">
        <f>TEXT(C34,"aaa")</f>
        <v>土</v>
      </c>
      <c r="Z34">
        <v>16</v>
      </c>
      <c r="AA34">
        <f>IF(ISBLANK(B34)=TRUE,"  ",B34)</f>
        <v>46158</v>
      </c>
      <c r="AB34">
        <f>WEEKDAY(AA34,1)</f>
        <v>7</v>
      </c>
      <c r="AC34" t="str">
        <f>TEXT(AB34,"aaa")</f>
        <v>土</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46159</v>
      </c>
      <c r="C36">
        <f>WEEKDAY(B36,1)</f>
        <v>1</v>
      </c>
      <c r="D36" t="str">
        <f>TEXT(C36,"aaa")</f>
        <v>日</v>
      </c>
      <c r="Z36">
        <v>17</v>
      </c>
      <c r="AA36">
        <f>IF(ISBLANK(B36)=TRUE,"  ",B36)</f>
        <v>46159</v>
      </c>
      <c r="AB36">
        <f>WEEKDAY(AA36,1)</f>
        <v>1</v>
      </c>
      <c r="AC36" t="str">
        <f>TEXT(AB36,"aaa")</f>
        <v>日</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46160</v>
      </c>
      <c r="C38">
        <f>WEEKDAY(B38,1)</f>
        <v>2</v>
      </c>
      <c r="D38" t="str">
        <f>TEXT(C38,"aaa")</f>
        <v>月</v>
      </c>
      <c r="E38" t="str">
        <v>国語</v>
      </c>
      <c r="F38" t="str">
        <v>1/7</v>
      </c>
      <c r="G38" t="str">
        <v>総合</v>
      </c>
      <c r="I38" t="str">
        <v>総合</v>
      </c>
      <c r="K38" t="str">
        <v>総合</v>
      </c>
      <c r="M38" t="str">
        <v>社会</v>
      </c>
      <c r="N38" t="str">
        <v>4/5</v>
      </c>
      <c r="Q38" t="str">
        <v>田植え,児童会活動日</v>
      </c>
      <c r="Z38">
        <v>18</v>
      </c>
      <c r="AA38">
        <f>IF(ISBLANK(B38)=TRUE,"  ",B38)</f>
        <v>46160</v>
      </c>
      <c r="AB38">
        <f>WEEKDAY(AA38,1)</f>
        <v>2</v>
      </c>
      <c r="AC38" t="str">
        <f>TEXT(AB38,"aaa")</f>
        <v>月</v>
      </c>
      <c r="AD38" t="e">
        <f>IF(ISBLANK(#REF!)=TRUE,"  ",#REF!)</f>
        <v>#REF!</v>
      </c>
      <c r="AE38" t="str">
        <f>IF(ISBLANK(E38)=TRUE,"  ",E38)</f>
        <v>国語</v>
      </c>
      <c r="AF38" t="str">
        <f>IF(ISBLANK(G38)=TRUE,"  ",G38)</f>
        <v>総合</v>
      </c>
      <c r="AG38" t="str">
        <f>IF(ISBLANK(I38)=TRUE,"  ",I38)</f>
        <v>総合</v>
      </c>
      <c r="AH38" t="str">
        <f>IF(ISBLANK(K38)=TRUE,"  ",K38)</f>
        <v>総合</v>
      </c>
      <c r="AI38" t="str">
        <f>IF(ISBLANK(M38)=TRUE,"  ",M38)</f>
        <v>社会</v>
      </c>
      <c r="AJ38" t="str">
        <f>IF(ISBLANK(O38)=TRUE,"  ",O38)</f>
        <v xml:space="preserve">  </v>
      </c>
      <c r="AK38" t="str">
        <f>IF(ISBLANK(Q38)=TRUE,"  ",Q38)</f>
        <v>田植え,児童会活動日</v>
      </c>
      <c r="AL38">
        <v>0.6666666666666666</v>
      </c>
    </row>
    <row r="39">
      <c r="E39" t="str">
        <v>見立てる</v>
      </c>
      <c r="G39" t="str">
        <v>田植え</v>
      </c>
      <c r="I39" t="str">
        <v>田植え</v>
      </c>
      <c r="K39" t="str">
        <v>田植え</v>
      </c>
      <c r="M39" t="str">
        <v>低い土地のくらし</v>
      </c>
    </row>
    <row r="40">
      <c r="A40">
        <v>19</v>
      </c>
      <c r="B40">
        <f>DATE($E$1,$D$2,A40)</f>
        <v>46161</v>
      </c>
      <c r="C40">
        <f>WEEKDAY(B40,1)</f>
        <v>3</v>
      </c>
      <c r="D40" t="str">
        <f>TEXT(C40,"aaa")</f>
        <v>火</v>
      </c>
      <c r="E40" t="str">
        <v>社会</v>
      </c>
      <c r="F40" t="str">
        <v>5/5</v>
      </c>
      <c r="G40" t="str">
        <v>国語</v>
      </c>
      <c r="I40" t="str">
        <v>算数</v>
      </c>
      <c r="K40" t="str">
        <v>学活</v>
      </c>
      <c r="M40" t="str">
        <v>体育</v>
      </c>
      <c r="N40" t="str">
        <v>3/4</v>
      </c>
      <c r="O40" t="str">
        <v>体育</v>
      </c>
      <c r="P40" t="str">
        <v>4/4</v>
      </c>
      <c r="Q40" t="str">
        <v>ふくしま学力調査</v>
      </c>
      <c r="Z40">
        <v>19</v>
      </c>
      <c r="AA40">
        <f>IF(ISBLANK(B40)=TRUE,"  ",B40)</f>
        <v>46161</v>
      </c>
      <c r="AB40">
        <f>WEEKDAY(AA40,1)</f>
        <v>3</v>
      </c>
      <c r="AC40" t="str">
        <f>TEXT(AB40,"aaa")</f>
        <v>火</v>
      </c>
      <c r="AD40" t="e">
        <f>IF(ISBLANK(#REF!)=TRUE,"  ",#REF!)</f>
        <v>#REF!</v>
      </c>
      <c r="AE40" t="str">
        <f>IF(ISBLANK(E40)=TRUE,"  ",E40)</f>
        <v>社会</v>
      </c>
      <c r="AF40" t="str">
        <f>IF(ISBLANK(G40)=TRUE,"  ",G40)</f>
        <v>国語</v>
      </c>
      <c r="AG40" t="str">
        <f>IF(ISBLANK(I40)=TRUE,"  ",I40)</f>
        <v>算数</v>
      </c>
      <c r="AH40" t="str">
        <f>IF(ISBLANK(K40)=TRUE,"  ",K40)</f>
        <v>学活</v>
      </c>
      <c r="AI40" t="str">
        <f>IF(ISBLANK(M40)=TRUE,"  ",M40)</f>
        <v>体育</v>
      </c>
      <c r="AJ40" t="str">
        <f>IF(ISBLANK(O40)=TRUE,"  ",O40)</f>
        <v>体育</v>
      </c>
      <c r="AK40" t="str">
        <f>IF(ISBLANK(Q40)=TRUE,"  ",Q40)</f>
        <v>ふくしま学力調査</v>
      </c>
      <c r="AL40">
        <v>0.6666666666666666</v>
      </c>
    </row>
    <row r="41">
      <c r="E41" t="str">
        <v>低い土地のくらし</v>
      </c>
      <c r="G41" t="str">
        <v>ふくしま学調</v>
      </c>
      <c r="I41" t="str">
        <v>ふくしま学調</v>
      </c>
      <c r="K41" t="str">
        <v>ふくしま学調</v>
      </c>
      <c r="M41" t="str">
        <v>ハードル走</v>
      </c>
      <c r="O41" t="str">
        <v>ハードル走</v>
      </c>
    </row>
    <row r="42">
      <c r="A42">
        <v>20</v>
      </c>
      <c r="B42">
        <f>DATE($E$1,$D$2,A42)</f>
        <v>46162</v>
      </c>
      <c r="C42">
        <f>WEEKDAY(B42,1)</f>
        <v>4</v>
      </c>
      <c r="D42" t="str">
        <f>TEXT(C42,"aaa")</f>
        <v>水</v>
      </c>
      <c r="E42" t="str">
        <v>国語</v>
      </c>
      <c r="F42" t="str">
        <v>2/7</v>
      </c>
      <c r="G42" t="str">
        <v>学活</v>
      </c>
      <c r="H42" t="str">
        <v>4/36</v>
      </c>
      <c r="I42" t="str">
        <v>算数</v>
      </c>
      <c r="J42" t="str">
        <v>3/4</v>
      </c>
      <c r="K42" t="str">
        <v>社会</v>
      </c>
      <c r="L42" t="str">
        <v>1/3</v>
      </c>
      <c r="M42" t="str">
        <v>体育</v>
      </c>
      <c r="N42" t="str">
        <v>1/2</v>
      </c>
      <c r="O42" t="str">
        <v>理科</v>
      </c>
      <c r="Q42" t="str">
        <v>QUテスト（業間）・求午後出張</v>
      </c>
      <c r="Z42">
        <v>20</v>
      </c>
      <c r="AA42">
        <f>IF(ISBLANK(B42)=TRUE,"  ",B42)</f>
        <v>46162</v>
      </c>
      <c r="AB42">
        <f>WEEKDAY(AA42,1)</f>
        <v>4</v>
      </c>
      <c r="AC42" t="str">
        <f>TEXT(AB42,"aaa")</f>
        <v>水</v>
      </c>
      <c r="AD42" t="e">
        <f>IF(ISBLANK(#REF!)=TRUE,"  ",#REF!)</f>
        <v>#REF!</v>
      </c>
      <c r="AE42" t="str">
        <f>IF(ISBLANK(E42)=TRUE,"  ",E42)</f>
        <v>国語</v>
      </c>
      <c r="AF42" t="str">
        <f>IF(ISBLANK(G42)=TRUE,"  ",G42)</f>
        <v>学活</v>
      </c>
      <c r="AG42" t="str">
        <f>IF(ISBLANK(I42)=TRUE,"  ",I42)</f>
        <v>算数</v>
      </c>
      <c r="AH42" t="str">
        <f>IF(ISBLANK(K42)=TRUE,"  ",K42)</f>
        <v>社会</v>
      </c>
      <c r="AI42" t="str">
        <f>IF(ISBLANK(M42)=TRUE,"  ",M42)</f>
        <v>体育</v>
      </c>
      <c r="AJ42" t="str">
        <f>IF(ISBLANK(O42)=TRUE,"  ",O42)</f>
        <v>理科</v>
      </c>
      <c r="AK42" t="str">
        <f>IF(ISBLANK(Q42)=TRUE,"  ",Q42)</f>
        <v>QUテスト（業間）・求午後出張</v>
      </c>
      <c r="AL42">
        <v>0.6666666666666666</v>
      </c>
    </row>
    <row r="43">
      <c r="E43" t="str">
        <v>見立てる</v>
      </c>
      <c r="G43" t="str">
        <v>学級会</v>
      </c>
      <c r="I43" t="str">
        <v>変わり方を調べよう</v>
      </c>
      <c r="K43" t="str">
        <v>国土の気候の特色</v>
      </c>
      <c r="M43" t="str">
        <v>表現</v>
      </c>
      <c r="O43" t="str">
        <v>佐藤（和）先生の案による</v>
      </c>
    </row>
    <row r="44">
      <c r="A44">
        <v>21</v>
      </c>
      <c r="B44">
        <f>DATE($E$1,$D$2,A44)</f>
        <v>46163</v>
      </c>
      <c r="C44">
        <f>WEEKDAY(B44,1)</f>
        <v>5</v>
      </c>
      <c r="D44" t="str">
        <f>TEXT(C44,"aaa")</f>
        <v>木</v>
      </c>
      <c r="E44" t="str">
        <v>理科</v>
      </c>
      <c r="G44" t="str">
        <v>外国語</v>
      </c>
      <c r="I44" t="str">
        <v>行事</v>
      </c>
      <c r="K44" t="str">
        <v>家庭</v>
      </c>
      <c r="M44" t="str">
        <v>算数</v>
      </c>
      <c r="N44" t="str">
        <v>4/4</v>
      </c>
      <c r="Q44" t="str">
        <v>【短】歯科検診、尿検査</v>
      </c>
      <c r="Z44">
        <v>21</v>
      </c>
      <c r="AA44">
        <f>IF(ISBLANK(B44)=TRUE,"  ",B44)</f>
        <v>46163</v>
      </c>
      <c r="AB44">
        <f>WEEKDAY(AA44,1)</f>
        <v>5</v>
      </c>
      <c r="AC44" t="str">
        <f>TEXT(AB44,"aaa")</f>
        <v>木</v>
      </c>
      <c r="AD44" t="e">
        <f>IF(ISBLANK(#REF!)=TRUE,"  ",#REF!)</f>
        <v>#REF!</v>
      </c>
      <c r="AE44" t="str">
        <f>IF(ISBLANK(E44)=TRUE,"  ",E44)</f>
        <v>理科</v>
      </c>
      <c r="AF44" t="str">
        <f>IF(ISBLANK(G44)=TRUE,"  ",G44)</f>
        <v>外国語</v>
      </c>
      <c r="AG44" t="str">
        <f>IF(ISBLANK(I44)=TRUE,"  ",I44)</f>
        <v>行事</v>
      </c>
      <c r="AH44" t="str">
        <f>IF(ISBLANK(K44)=TRUE,"  ",K44)</f>
        <v>家庭</v>
      </c>
      <c r="AI44" t="str">
        <f>IF(ISBLANK(M44)=TRUE,"  ",M44)</f>
        <v>算数</v>
      </c>
      <c r="AJ44" t="str">
        <f>IF(ISBLANK(O44)=TRUE,"  ",O44)</f>
        <v xml:space="preserve">  </v>
      </c>
      <c r="AK44" t="str">
        <f>IF(ISBLANK(Q44)=TRUE,"  ",Q44)</f>
        <v>【短】歯科検診、尿検査</v>
      </c>
      <c r="AL44">
        <v>0.5833333333333334</v>
      </c>
    </row>
    <row r="45">
      <c r="E45" t="str">
        <v>佐藤（和）先生の案による</v>
      </c>
      <c r="G45" t="str">
        <v>渡部先生の案による</v>
      </c>
      <c r="I45" t="str">
        <v>歯科検診</v>
      </c>
      <c r="K45" t="str">
        <v>舞子先生の案による</v>
      </c>
      <c r="M45" t="str">
        <v>変わり方を調べよう</v>
      </c>
    </row>
    <row r="46">
      <c r="A46">
        <v>22</v>
      </c>
      <c r="B46">
        <f>DATE($E$1,$D$2,A46)</f>
        <v>46164</v>
      </c>
      <c r="C46">
        <f>WEEKDAY(B46,1)</f>
        <v>6</v>
      </c>
      <c r="D46" t="str">
        <f>TEXT(C46,"aaa")</f>
        <v>金</v>
      </c>
      <c r="E46" t="str">
        <v>外国語</v>
      </c>
      <c r="G46" t="str">
        <v>算数</v>
      </c>
      <c r="H46" t="str">
        <v>1/10</v>
      </c>
      <c r="I46" t="str">
        <v>図工</v>
      </c>
      <c r="J46" t="str">
        <v>1/4</v>
      </c>
      <c r="K46" t="str">
        <v>図工</v>
      </c>
      <c r="L46" t="str">
        <v>2/4</v>
      </c>
      <c r="M46" t="str">
        <v>国語</v>
      </c>
      <c r="N46" t="str">
        <v>3/7</v>
      </c>
      <c r="O46" t="str">
        <v>家庭</v>
      </c>
      <c r="Q46" t="str">
        <v>プール清掃⑥</v>
      </c>
      <c r="Z46">
        <v>22</v>
      </c>
      <c r="AA46">
        <f>IF(ISBLANK(B46)=TRUE,"  ",B46)</f>
        <v>46164</v>
      </c>
      <c r="AB46">
        <f>WEEKDAY(AA46,1)</f>
        <v>6</v>
      </c>
      <c r="AC46" t="str">
        <f>TEXT(AB46,"aaa")</f>
        <v>金</v>
      </c>
      <c r="AD46" t="e">
        <f>IF(ISBLANK(#REF!)=TRUE,"  ",#REF!)</f>
        <v>#REF!</v>
      </c>
      <c r="AE46" t="str">
        <f>IF(ISBLANK(E46)=TRUE,"  ",E46)</f>
        <v>外国語</v>
      </c>
      <c r="AF46" t="str">
        <f>IF(ISBLANK(G46)=TRUE,"  ",G46)</f>
        <v>算数</v>
      </c>
      <c r="AG46" t="str">
        <f>IF(ISBLANK(I46)=TRUE,"  ",I46)</f>
        <v>図工</v>
      </c>
      <c r="AH46" t="str">
        <f>IF(ISBLANK(K46)=TRUE,"  ",K46)</f>
        <v>図工</v>
      </c>
      <c r="AI46" t="str">
        <f>IF(ISBLANK(M46)=TRUE,"  ",M46)</f>
        <v>国語</v>
      </c>
      <c r="AJ46" t="str">
        <f>IF(ISBLANK(O46)=TRUE,"  ",O46)</f>
        <v>家庭</v>
      </c>
      <c r="AK46" t="str">
        <f>IF(ISBLANK(Q46)=TRUE,"  ",Q46)</f>
        <v>プール清掃⑥</v>
      </c>
      <c r="AL46">
        <v>0.6527777777777778</v>
      </c>
    </row>
    <row r="47">
      <c r="E47" t="str">
        <v>渡部先生の案による</v>
      </c>
      <c r="G47" t="str">
        <v>かけ算の世界を広げよう</v>
      </c>
      <c r="I47" t="str">
        <v>のぞくと広がる　ひみつの景色</v>
      </c>
      <c r="K47" t="str">
        <v>のぞくと広がる　ひみつの景色</v>
      </c>
      <c r="M47" t="str">
        <v>見立てる</v>
      </c>
      <c r="O47" t="str">
        <v>舞子先生の案による</v>
      </c>
    </row>
    <row r="48">
      <c r="A48">
        <v>23</v>
      </c>
      <c r="B48">
        <f>DATE($E$1,$D$2,A48)</f>
        <v>46165</v>
      </c>
      <c r="C48">
        <f>WEEKDAY(B48,1)</f>
        <v>7</v>
      </c>
      <c r="D48" t="str">
        <f>TEXT(C48,"aaa")</f>
        <v>土</v>
      </c>
      <c r="Z48">
        <v>23</v>
      </c>
      <c r="AA48">
        <f>IF(ISBLANK(B48)=TRUE,"  ",B48)</f>
        <v>46165</v>
      </c>
      <c r="AB48">
        <f>WEEKDAY(AA48,1)</f>
        <v>7</v>
      </c>
      <c r="AC48" t="str">
        <f>TEXT(AB48,"aaa")</f>
        <v>土</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46166</v>
      </c>
      <c r="C50">
        <f>WEEKDAY(B50,1)</f>
        <v>1</v>
      </c>
      <c r="D50" t="str">
        <f>TEXT(C50,"aaa")</f>
        <v>日</v>
      </c>
      <c r="Z50">
        <v>24</v>
      </c>
      <c r="AA50">
        <f>IF(ISBLANK(B50)=TRUE,"  ",B50)</f>
        <v>46166</v>
      </c>
      <c r="AB50">
        <f>WEEKDAY(AA50,1)</f>
        <v>1</v>
      </c>
      <c r="AC50" t="str">
        <f>TEXT(AB50,"aaa")</f>
        <v>日</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46167</v>
      </c>
      <c r="C52">
        <f>WEEKDAY(B52,1)</f>
        <v>2</v>
      </c>
      <c r="D52" t="str">
        <f>TEXT(C52,"aaa")</f>
        <v>月</v>
      </c>
      <c r="E52" t="str">
        <v>道徳</v>
      </c>
      <c r="F52" t="str">
        <v>5/35</v>
      </c>
      <c r="G52" t="str">
        <v>算数</v>
      </c>
      <c r="H52" t="str">
        <v>2/10</v>
      </c>
      <c r="I52" t="str">
        <v>理科</v>
      </c>
      <c r="K52" t="str">
        <v>音楽</v>
      </c>
      <c r="L52" t="str">
        <v>2/5</v>
      </c>
      <c r="M52" t="str">
        <v>学活</v>
      </c>
      <c r="N52" t="str">
        <v>5/36</v>
      </c>
      <c r="O52" t="str">
        <v>体育</v>
      </c>
      <c r="P52" t="str">
        <v>2/2</v>
      </c>
      <c r="Q52" t="str">
        <v>全校集会（南達陸上選手励ます会）</v>
      </c>
      <c r="Z52">
        <v>25</v>
      </c>
      <c r="AA52">
        <f>IF(ISBLANK(B52)=TRUE,"  ",B52)</f>
        <v>46167</v>
      </c>
      <c r="AB52">
        <f>WEEKDAY(AA52,1)</f>
        <v>2</v>
      </c>
      <c r="AC52" t="str">
        <f>TEXT(AB52,"aaa")</f>
        <v>月</v>
      </c>
      <c r="AD52" t="e">
        <f>IF(ISBLANK(#REF!)=TRUE,"  ",#REF!)</f>
        <v>#REF!</v>
      </c>
      <c r="AE52" t="str">
        <f>IF(ISBLANK(E52)=TRUE,"  ",E52)</f>
        <v>道徳</v>
      </c>
      <c r="AF52" t="str">
        <f>IF(ISBLANK(G52)=TRUE,"  ",G52)</f>
        <v>算数</v>
      </c>
      <c r="AG52" t="str">
        <f>IF(ISBLANK(I52)=TRUE,"  ",I52)</f>
        <v>理科</v>
      </c>
      <c r="AH52" t="str">
        <f>IF(ISBLANK(K52)=TRUE,"  ",K52)</f>
        <v>音楽</v>
      </c>
      <c r="AI52" t="str">
        <f>IF(ISBLANK(M52)=TRUE,"  ",M52)</f>
        <v>学活</v>
      </c>
      <c r="AJ52" t="str">
        <f>IF(ISBLANK(O52)=TRUE,"  ",O52)</f>
        <v>体育</v>
      </c>
      <c r="AK52" t="str">
        <f>IF(ISBLANK(Q52)=TRUE,"  ",Q52)</f>
        <v>全校集会（南達陸上選手励ます会）</v>
      </c>
      <c r="AL52">
        <v>0.6666666666666666</v>
      </c>
    </row>
    <row r="53">
      <c r="E53" t="str">
        <v>遠足の子どもたち</v>
      </c>
      <c r="G53" t="str">
        <v>かけ算の世界を広げよう</v>
      </c>
      <c r="I53" t="str">
        <v>佐藤（和）先生の案による</v>
      </c>
      <c r="K53" t="str">
        <v>和音や低音</v>
      </c>
      <c r="M53" t="str">
        <v>放射線について考えよう</v>
      </c>
      <c r="O53" t="str">
        <v>表現</v>
      </c>
    </row>
    <row r="54">
      <c r="A54">
        <v>26</v>
      </c>
      <c r="B54">
        <f>DATE($E$1,$D$2,A54)</f>
        <v>46168</v>
      </c>
      <c r="C54">
        <f>WEEKDAY(B54,1)</f>
        <v>3</v>
      </c>
      <c r="D54" t="str">
        <f>TEXT(C54,"aaa")</f>
        <v>火</v>
      </c>
      <c r="E54" t="str">
        <v>社会</v>
      </c>
      <c r="F54" t="str">
        <v>2/3</v>
      </c>
      <c r="G54" t="str">
        <v>国語</v>
      </c>
      <c r="H54" t="str">
        <v>4/7</v>
      </c>
      <c r="I54" t="str">
        <v>体育</v>
      </c>
      <c r="K54" t="str">
        <v>理科</v>
      </c>
      <c r="M54" t="str">
        <v>書写</v>
      </c>
      <c r="O54" t="str">
        <v>算数</v>
      </c>
      <c r="P54" t="str">
        <v>3/10</v>
      </c>
      <c r="Q54" t="str">
        <v>求午後出張</v>
      </c>
      <c r="Z54">
        <v>26</v>
      </c>
      <c r="AA54">
        <f>IF(ISBLANK(B54)=TRUE,"  ",B54)</f>
        <v>46168</v>
      </c>
      <c r="AB54">
        <f>WEEKDAY(AA54,1)</f>
        <v>3</v>
      </c>
      <c r="AC54" t="str">
        <f>TEXT(AB54,"aaa")</f>
        <v>火</v>
      </c>
      <c r="AD54" t="e">
        <f>IF(ISBLANK(#REF!)=TRUE,"  ",#REF!)</f>
        <v>#REF!</v>
      </c>
      <c r="AE54" t="str">
        <f>IF(ISBLANK(E54)=TRUE,"  ",E54)</f>
        <v>社会</v>
      </c>
      <c r="AF54" t="str">
        <f>IF(ISBLANK(G54)=TRUE,"  ",G54)</f>
        <v>国語</v>
      </c>
      <c r="AG54" t="str">
        <f>IF(ISBLANK(I54)=TRUE,"  ",I54)</f>
        <v>体育</v>
      </c>
      <c r="AH54" t="str">
        <f>IF(ISBLANK(K54)=TRUE,"  ",K54)</f>
        <v>理科</v>
      </c>
      <c r="AI54" t="str">
        <f>IF(ISBLANK(M54)=TRUE,"  ",M54)</f>
        <v>書写</v>
      </c>
      <c r="AJ54" t="str">
        <f>IF(ISBLANK(O54)=TRUE,"  ",O54)</f>
        <v>算数</v>
      </c>
      <c r="AK54" t="str">
        <f>IF(ISBLANK(Q54)=TRUE,"  ",Q54)</f>
        <v>求午後出張</v>
      </c>
      <c r="AL54">
        <v>0.6666666666666666</v>
      </c>
    </row>
    <row r="55">
      <c r="E55" t="str">
        <v>国土の気候の特色</v>
      </c>
      <c r="G55" t="str">
        <v>見立てる</v>
      </c>
      <c r="I55" t="str">
        <v>表現</v>
      </c>
      <c r="K55" t="str">
        <v>佐藤（和）先生の案による</v>
      </c>
      <c r="M55" t="str">
        <v>大浦先生の案による</v>
      </c>
      <c r="O55" t="str">
        <v>かけ算の世界を広げよう</v>
      </c>
    </row>
    <row r="56">
      <c r="A56">
        <v>27</v>
      </c>
      <c r="B56">
        <f>DATE($E$1,$D$2,A56)</f>
        <v>46169</v>
      </c>
      <c r="C56">
        <f>WEEKDAY(B56,1)</f>
        <v>4</v>
      </c>
      <c r="D56" t="str">
        <f>TEXT(C56,"aaa")</f>
        <v>水</v>
      </c>
      <c r="E56" t="str">
        <v>書写</v>
      </c>
      <c r="G56" t="str">
        <v>理科</v>
      </c>
      <c r="I56" t="str">
        <v>算数</v>
      </c>
      <c r="J56" t="str">
        <v>4/10</v>
      </c>
      <c r="K56" t="str">
        <v>総合</v>
      </c>
      <c r="M56" t="str">
        <v>社会</v>
      </c>
      <c r="N56" t="str">
        <v>3/3</v>
      </c>
      <c r="Q56" t="str">
        <v>弁当日・求午前出張</v>
      </c>
      <c r="Z56">
        <v>27</v>
      </c>
      <c r="AA56">
        <f>IF(ISBLANK(B56)=TRUE,"  ",B56)</f>
        <v>46169</v>
      </c>
      <c r="AB56">
        <f>WEEKDAY(AA56,1)</f>
        <v>4</v>
      </c>
      <c r="AC56" t="str">
        <f>TEXT(AB56,"aaa")</f>
        <v>水</v>
      </c>
      <c r="AD56" t="e">
        <f>IF(ISBLANK(#REF!)=TRUE,"  ",#REF!)</f>
        <v>#REF!</v>
      </c>
      <c r="AE56" t="str">
        <f>IF(ISBLANK(E56)=TRUE,"  ",E56)</f>
        <v>書写</v>
      </c>
      <c r="AF56" t="str">
        <f>IF(ISBLANK(G56)=TRUE,"  ",G56)</f>
        <v>理科</v>
      </c>
      <c r="AG56" t="str">
        <f>IF(ISBLANK(I56)=TRUE,"  ",I56)</f>
        <v>算数</v>
      </c>
      <c r="AH56" t="str">
        <f>IF(ISBLANK(K56)=TRUE,"  ",K56)</f>
        <v>総合</v>
      </c>
      <c r="AI56" t="str">
        <f>IF(ISBLANK(M56)=TRUE,"  ",M56)</f>
        <v>社会</v>
      </c>
      <c r="AJ56" t="str">
        <f>IF(ISBLANK(O56)=TRUE,"  ",O56)</f>
        <v xml:space="preserve">  </v>
      </c>
      <c r="AK56" t="str">
        <f>IF(ISBLANK(Q56)=TRUE,"  ",Q56)</f>
        <v>弁当日・求午前出張</v>
      </c>
      <c r="AL56">
        <v>0.6180555555555556</v>
      </c>
    </row>
    <row r="57">
      <c r="E57" t="str">
        <v>大浦先生の案による</v>
      </c>
      <c r="G57" t="str">
        <v>佐藤（和）先生の案による</v>
      </c>
      <c r="I57" t="str">
        <v>かけ算の世界を広げよう</v>
      </c>
      <c r="K57" t="str">
        <v>オリエンテーション</v>
      </c>
      <c r="M57" t="str">
        <v>国土の気候の特色</v>
      </c>
    </row>
    <row r="58">
      <c r="A58">
        <v>28</v>
      </c>
      <c r="B58">
        <f>DATE($E$1,$D$2,A58)</f>
        <v>46170</v>
      </c>
      <c r="C58">
        <f>WEEKDAY(B58,1)</f>
        <v>5</v>
      </c>
      <c r="D58" t="str">
        <f>TEXT(C58,"aaa")</f>
        <v>木</v>
      </c>
      <c r="E58" t="str">
        <v>家庭</v>
      </c>
      <c r="G58" t="str">
        <v>家庭</v>
      </c>
      <c r="I58" t="str">
        <v>家庭</v>
      </c>
      <c r="K58" t="str">
        <v>外国語</v>
      </c>
      <c r="M58" t="str">
        <v>算数</v>
      </c>
      <c r="N58" t="str">
        <v>5/10</v>
      </c>
      <c r="O58" t="str">
        <v>国語</v>
      </c>
      <c r="P58" t="str">
        <v>5/7</v>
      </c>
      <c r="Z58">
        <v>28</v>
      </c>
      <c r="AA58">
        <f>IF(ISBLANK(B58)=TRUE,"  ",B58)</f>
        <v>46170</v>
      </c>
      <c r="AB58">
        <f>WEEKDAY(AA58,1)</f>
        <v>5</v>
      </c>
      <c r="AC58" t="str">
        <f>IF(ISBLANK(Z58)=TRUE,"  ",D58)</f>
        <v>木</v>
      </c>
      <c r="AD58" t="e">
        <f>IF(ISBLANK(#REF!)=TRUE,"  ",#REF!)</f>
        <v>#REF!</v>
      </c>
      <c r="AE58" t="str">
        <f>IF(ISBLANK(E58)=TRUE,"  ",E58)</f>
        <v>家庭</v>
      </c>
      <c r="AF58" t="str">
        <f>IF(ISBLANK(G58)=TRUE,"  ",G58)</f>
        <v>家庭</v>
      </c>
      <c r="AG58" t="str">
        <f>IF(ISBLANK(I58)=TRUE,"  ",I58)</f>
        <v>家庭</v>
      </c>
      <c r="AH58" t="str">
        <f>IF(ISBLANK(K58)=TRUE,"  ",K58)</f>
        <v>外国語</v>
      </c>
      <c r="AI58" t="str">
        <f>IF(ISBLANK(M58)=TRUE,"  ",M58)</f>
        <v>算数</v>
      </c>
      <c r="AJ58" t="str">
        <f>IF(ISBLANK(O58)=TRUE,"  ",O58)</f>
        <v>国語</v>
      </c>
      <c r="AK58" t="str">
        <f>IF(ISBLANK(Q58)=TRUE,"  ",Q58)</f>
        <v xml:space="preserve">  </v>
      </c>
      <c r="AL58">
        <v>0.6354166666666666</v>
      </c>
    </row>
    <row r="59">
      <c r="E59" t="str">
        <v>舞子先生の案による</v>
      </c>
      <c r="G59" t="str">
        <v>舞子先生の案による</v>
      </c>
      <c r="I59" t="str">
        <v>舞子先生の案による</v>
      </c>
      <c r="K59" t="str">
        <v>渡部先生の案による</v>
      </c>
      <c r="M59" t="str">
        <v>かけ算の世界を広げよう</v>
      </c>
      <c r="O59" t="str">
        <v>見立てる</v>
      </c>
    </row>
    <row r="60">
      <c r="A60">
        <v>29</v>
      </c>
      <c r="B60">
        <f>DATE($E$1,$D$2,A60)</f>
        <v>46171</v>
      </c>
      <c r="C60">
        <f>WEEKDAY(B60,1)</f>
        <v>6</v>
      </c>
      <c r="D60" t="str">
        <f>TEXT(C60,"aaa")</f>
        <v>金</v>
      </c>
      <c r="E60" t="str">
        <v>外国語</v>
      </c>
      <c r="G60" t="str">
        <v>算数</v>
      </c>
      <c r="H60" t="str">
        <v>6/10</v>
      </c>
      <c r="I60" t="str">
        <v>図工</v>
      </c>
      <c r="J60" t="str">
        <v>3/4</v>
      </c>
      <c r="K60" t="str">
        <v>図工</v>
      </c>
      <c r="L60" t="str">
        <v>4/4</v>
      </c>
      <c r="M60" t="str">
        <v>社会</v>
      </c>
      <c r="N60" t="str">
        <v>1/4</v>
      </c>
      <c r="Q60" t="str">
        <v>弁当日</v>
      </c>
      <c r="Z60">
        <v>29</v>
      </c>
      <c r="AA60">
        <f>IF(ISBLANK(B60)=TRUE,"  ",B60)</f>
        <v>46171</v>
      </c>
      <c r="AB60">
        <f>WEEKDAY(AA60,1)</f>
        <v>6</v>
      </c>
      <c r="AC60" t="str">
        <f>IF(ISBLANK(Z60)=TRUE,"  ",D60)</f>
        <v>金</v>
      </c>
      <c r="AD60" t="e">
        <f>IF(ISBLANK(#REF!)=TRUE,"  ",#REF!)</f>
        <v>#REF!</v>
      </c>
      <c r="AE60" t="str">
        <f>IF(ISBLANK(E60)=TRUE,"  ",E60)</f>
        <v>外国語</v>
      </c>
      <c r="AF60" t="str">
        <f>IF(ISBLANK(G60)=TRUE,"  ",G60)</f>
        <v>算数</v>
      </c>
      <c r="AG60" t="str">
        <f>IF(ISBLANK(I60)=TRUE,"  ",I60)</f>
        <v>図工</v>
      </c>
      <c r="AH60" t="str">
        <f>IF(ISBLANK(K60)=TRUE,"  ",K60)</f>
        <v>図工</v>
      </c>
      <c r="AI60" t="str">
        <f>IF(ISBLANK(M60)=TRUE,"  ",M60)</f>
        <v>社会</v>
      </c>
      <c r="AJ60" t="str">
        <f>IF(ISBLANK(O60)=TRUE,"  ",O60)</f>
        <v xml:space="preserve">  </v>
      </c>
      <c r="AK60" t="str">
        <f>IF(ISBLANK(Q60)=TRUE,"  ",Q60)</f>
        <v>弁当日</v>
      </c>
      <c r="AL60">
        <v>0.6180555555555556</v>
      </c>
    </row>
    <row r="61">
      <c r="E61" t="str">
        <v>渡部先生の案による</v>
      </c>
      <c r="G61" t="str">
        <v>かけ算の世界を広げよう</v>
      </c>
      <c r="I61" t="str">
        <v>のぞくと広がる　ひみつの景色</v>
      </c>
      <c r="K61" t="str">
        <v>のぞくと広がる　ひみつの景色</v>
      </c>
      <c r="M61" t="str">
        <v>寒い土地のくらし</v>
      </c>
    </row>
    <row r="62">
      <c r="A62">
        <v>30</v>
      </c>
      <c r="B62">
        <f>DATE($E$1,$D$2,A62)</f>
        <v>46172</v>
      </c>
      <c r="C62">
        <f>WEEKDAY(B62,1)</f>
        <v>7</v>
      </c>
      <c r="D62" t="str">
        <f>TEXT(C62,"aaa")</f>
        <v>土</v>
      </c>
      <c r="Z62">
        <v>30</v>
      </c>
      <c r="AA62">
        <f>IF(ISBLANK(B62)=TRUE,"  ",B62)</f>
        <v>46172</v>
      </c>
      <c r="AB62">
        <f>WEEKDAY(AA62,1)</f>
        <v>7</v>
      </c>
      <c r="AC62" t="str">
        <f>IF(ISBLANK(Z62)=TRUE,"  ",D62)</f>
        <v>土</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46173</v>
      </c>
      <c r="C64">
        <f>WEEKDAY(B64,1)</f>
        <v>1</v>
      </c>
      <c r="D64" t="str">
        <f>IF(ISBLANK(A64)=TRUE," ",TEXT(C64,"aaa"))</f>
        <v>日</v>
      </c>
      <c r="Z64">
        <v>31</v>
      </c>
      <c r="AA64">
        <f>IF(ISBLANK(B64)=TRUE,"  ",B64)</f>
        <v>46173</v>
      </c>
      <c r="AB64">
        <f>WEEKDAY(AA64,1)</f>
        <v>1</v>
      </c>
      <c r="AC64" t="str">
        <f>IF(ISBLANK(Z64)=TRUE,"  ",D64)</f>
        <v>日</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5</v>
      </c>
      <c r="E67" t="str">
        <v>月　授業実施報告書</v>
      </c>
      <c r="K67" t="str">
        <f>CELL("prefix",G69)</f>
        <v/>
      </c>
      <c r="M67" t="str">
        <f>IF(ISBLANK(M2)=TRUE,"　",M2)</f>
        <v>5年2組</v>
      </c>
      <c r="Z67">
        <f>D67</f>
        <v>5</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金</v>
      </c>
      <c r="E69" t="str">
        <f>IF(ISBLANK(E4)=TRUE,"　",E4)</f>
        <v>理科</v>
      </c>
      <c r="F69" t="str">
        <f>IF(ISBLANK(F4)=TRUE,"　",F4)</f>
        <v xml:space="preserve">　</v>
      </c>
      <c r="G69" t="str">
        <f>IF(ISBLANK(G4)=TRUE,"　",G4)</f>
        <v>算数</v>
      </c>
      <c r="H69" t="str">
        <f>IF(ISBLANK(H4)=TRUE,"　",H4)</f>
        <v>6/8</v>
      </c>
      <c r="I69" t="str">
        <f>IF(ISBLANK(I4)=TRUE,"　",I4)</f>
        <v>社会</v>
      </c>
      <c r="J69" t="str">
        <f>IF(ISBLANK(J4)=TRUE,"　",J4)</f>
        <v>3/3</v>
      </c>
      <c r="K69" t="str">
        <f>IF(ISBLANK(K4)=TRUE,"　",K4)</f>
        <v>体育</v>
      </c>
      <c r="L69" t="str">
        <f>IF(ISBLANK(L4)=TRUE,"　",L4)</f>
        <v>1/3</v>
      </c>
      <c r="M69" t="str">
        <f>IF(ISBLANK(M4)=TRUE,"　",M4)</f>
        <v>外国語</v>
      </c>
      <c r="N69" t="str">
        <f>IF(ISBLANK(N4)=TRUE,"　",N4)</f>
        <v xml:space="preserve">　</v>
      </c>
      <c r="O69" t="str">
        <f>IF(ISBLANK(O4)=TRUE,"　",O4)</f>
        <v xml:space="preserve">　</v>
      </c>
      <c r="P69" t="str">
        <f>IF(ISBLANK(P4)=TRUE,"　",P4)</f>
        <v xml:space="preserve">　</v>
      </c>
      <c r="Q69" t="str">
        <f>IF(ISBLANK(Q4)=TRUE,"　",Q4)</f>
        <v>運動会係打合せ</v>
      </c>
      <c r="R69" t="str">
        <f>IF(R4="","",R4)</f>
        <v/>
      </c>
      <c r="S69" t="str">
        <v>教科</v>
      </c>
      <c r="T69" t="str">
        <v>予定</v>
      </c>
      <c r="U69" t="str">
        <v>計画</v>
      </c>
      <c r="V69" t="str">
        <v>過不足</v>
      </c>
      <c r="Z69">
        <v>1</v>
      </c>
      <c r="AA69" t="e">
        <f>IF(ISBLANK(B69)=TRUE,"  ",B69)</f>
        <v>#REF!</v>
      </c>
      <c r="AB69" t="e">
        <f>WEEKDAY(AA69,1)</f>
        <v>#REF!</v>
      </c>
      <c r="AC69" t="str">
        <f>AC4</f>
        <v>金</v>
      </c>
      <c r="AD69" t="e">
        <f>IF(ISBLANK(#REF!)=TRUE,"  ",#REF!)</f>
        <v>#REF!</v>
      </c>
      <c r="AE69" t="str">
        <f>IF(ISBLANK(E4)=TRUE,"  ",VLOOKUP(E4,ひらがな変換,2))</f>
        <v>りか</v>
      </c>
      <c r="AF69" t="str">
        <f>IF(ISBLANK(G4)=TRUE,"  ",VLOOKUP(G4,ひらがな変換,2))</f>
        <v>さんすう</v>
      </c>
      <c r="AG69" t="str">
        <f>IF(ISBLANK(I4)=TRUE,"  ",VLOOKUP(I4,ひらがな変換,2))</f>
        <v>しゃかい</v>
      </c>
      <c r="AH69" t="str">
        <f>IF(ISBLANK(K4)=TRUE,"  ",VLOOKUP(K4,ひらがな変換,2))</f>
        <v>たいいく</v>
      </c>
      <c r="AI69" t="str">
        <f>IF(ISBLANK(M4)=TRUE,"  ",VLOOKUP(M4,ひらがな変換,2))</f>
        <v>がいこくご</v>
      </c>
      <c r="AJ69" t="str">
        <f>IF(ISBLANK(O4)=TRUE,"  ",VLOOKUP(O4,ひらがな変換,2))</f>
        <v xml:space="preserve">  </v>
      </c>
    </row>
    <row r="70">
      <c r="A70" t="str">
        <f>IF(ISBLANK(A5)=TRUE,"　",A5)</f>
        <v xml:space="preserve">　</v>
      </c>
      <c r="D70" t="str">
        <f>IF(ISBLANK(D5)=TRUE,"　",D5)</f>
        <v xml:space="preserve">　</v>
      </c>
      <c r="E70" t="str">
        <f>IF(ISBLANK(E5)=TRUE,"　",E5)</f>
        <v>佐藤（和）先生の案による</v>
      </c>
      <c r="G70" t="str">
        <f>IF(ISBLANK(G5)=TRUE,"　",G5)</f>
        <v>直方体や立方体のかさ</v>
      </c>
      <c r="I70" t="str">
        <f>IF(ISBLANK(I5)=TRUE,"　",I5)</f>
        <v>国土の地形の特色</v>
      </c>
      <c r="K70" t="str">
        <f>IF(ISBLANK(K5)=TRUE,"　",K5)</f>
        <v>鉄棒運動</v>
      </c>
      <c r="M70" t="str">
        <f>IF(ISBLANK(M5)=TRUE,"　",M5)</f>
        <v>渡部先生の案による</v>
      </c>
      <c r="O70" t="str">
        <f>IF(ISBLANK(O5)=TRUE,"　",O5)</f>
        <v xml:space="preserve">　</v>
      </c>
      <c r="Q70" t="str">
        <f>IF(ISBLANK(Q5)=TRUE,"　",Q5)</f>
        <v xml:space="preserve">　</v>
      </c>
      <c r="S70" t="str">
        <v>国語</v>
      </c>
      <c r="T70">
        <f>IF(ISBLANK(T5)=TRUE,"　",T5)</f>
        <v>15</v>
      </c>
      <c r="U70">
        <f>IF(ISBLANK(U5)=TRUE,"　",U5)</f>
        <v>14</v>
      </c>
      <c r="V70">
        <f>U70-T70</f>
        <v>-1</v>
      </c>
    </row>
    <row r="71">
      <c r="A71">
        <f>IF(ISBLANK(A6)=TRUE,"　",A6)</f>
        <v>2</v>
      </c>
      <c r="B71" t="e">
        <f>DATE($E$1,#REF!,A71)</f>
        <v>#REF!</v>
      </c>
      <c r="C71" t="e">
        <f>WEEKDAY(B71,1)</f>
        <v>#REF!</v>
      </c>
      <c r="D71" t="str">
        <f>IF(ISBLANK(D6)=TRUE,"　",D6)</f>
        <v>土</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10</v>
      </c>
      <c r="U71">
        <f>IF(ISBLANK(U6)=TRUE,"　",U6)</f>
        <v>10</v>
      </c>
      <c r="V71">
        <f>U71-T71</f>
        <v>0</v>
      </c>
      <c r="Z71">
        <v>2</v>
      </c>
      <c r="AA71" t="e">
        <f>IF(ISBLANK(B71)=TRUE,"  ",B71)</f>
        <v>#REF!</v>
      </c>
      <c r="AB71" t="e">
        <f>WEEKDAY(AA71,1)</f>
        <v>#REF!</v>
      </c>
      <c r="AC71" t="str">
        <f>AC6</f>
        <v>土</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14</v>
      </c>
      <c r="U72">
        <f>IF(ISBLANK(U7)=TRUE,"　",U7)</f>
        <v>14</v>
      </c>
      <c r="V72">
        <f>U72-T72</f>
        <v>0</v>
      </c>
    </row>
    <row r="73">
      <c r="A73">
        <f>IF(ISBLANK(A8)=TRUE,"　",A8)</f>
        <v>3</v>
      </c>
      <c r="B73" t="e">
        <f>DATE($E$1,#REF!,A73)</f>
        <v>#REF!</v>
      </c>
      <c r="C73" t="e">
        <f>WEEKDAY(B73,1)</f>
        <v>#REF!</v>
      </c>
      <c r="D73" t="str">
        <f>IF(ISBLANK(D8)=TRUE,"　",D8)</f>
        <v>日</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憲法記念日</v>
      </c>
      <c r="R73" t="str">
        <f>IF(R8="","",R8)</f>
        <v/>
      </c>
      <c r="S73" t="str">
        <v>理科</v>
      </c>
      <c r="T73">
        <f>IF(ISBLANK(T8)=TRUE,"　",T8)</f>
        <v>10</v>
      </c>
      <c r="U73">
        <f>IF(ISBLANK(U8)=TRUE,"　",U8)</f>
        <v>10</v>
      </c>
      <c r="V73">
        <f>U73-T73</f>
        <v>0</v>
      </c>
      <c r="Z73">
        <v>3</v>
      </c>
      <c r="AA73" t="e">
        <f>IF(ISBLANK(B73)=TRUE,"  ",B73)</f>
        <v>#REF!</v>
      </c>
      <c r="AB73" t="e">
        <f>WEEKDAY(AA73,1)</f>
        <v>#REF!</v>
      </c>
      <c r="AC73" t="str">
        <f>AC8</f>
        <v>日</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月</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みどりの日</v>
      </c>
      <c r="R75" t="str">
        <f>IF(R10="","",R10)</f>
        <v/>
      </c>
      <c r="S75" t="str">
        <v>音楽</v>
      </c>
      <c r="T75">
        <f>IF(ISBLANK(T10)=TRUE,"　",T10)</f>
        <v>4</v>
      </c>
      <c r="U75">
        <f>IF(ISBLANK(U10)=TRUE,"　",U10)</f>
        <v>4</v>
      </c>
      <c r="V75">
        <f>U75-T75</f>
        <v>0</v>
      </c>
      <c r="Z75">
        <v>4</v>
      </c>
      <c r="AA75" t="e">
        <f>IF(ISBLANK(B75)=TRUE,"  ",B75)</f>
        <v>#REF!</v>
      </c>
      <c r="AB75" t="e">
        <f>WEEKDAY(AA75,1)</f>
        <v>#REF!</v>
      </c>
      <c r="AC75" t="str">
        <f>AC10</f>
        <v>月</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4</v>
      </c>
      <c r="V76">
        <f>U76-T76</f>
        <v>0</v>
      </c>
    </row>
    <row r="77">
      <c r="A77">
        <f>IF(ISBLANK(A12)=TRUE,"　",A12)</f>
        <v>5</v>
      </c>
      <c r="B77" t="e">
        <f>DATE($E$1,#REF!,A77)</f>
        <v>#REF!</v>
      </c>
      <c r="C77" t="e">
        <f>WEEKDAY(B77,1)</f>
        <v>#REF!</v>
      </c>
      <c r="D77" t="str">
        <f>IF(ISBLANK(D12)=TRUE,"　",D12)</f>
        <v>火</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こどもの日</v>
      </c>
      <c r="R77" t="str">
        <f>IF(R12="","",R12)</f>
        <v/>
      </c>
      <c r="S77" t="str">
        <v>家庭</v>
      </c>
      <c r="T77">
        <f>IF(ISBLANK(T12)=TRUE,"　",T12)</f>
        <v>5</v>
      </c>
      <c r="U77">
        <f>IF(ISBLANK(U12)=TRUE,"　",U12)</f>
        <v>5</v>
      </c>
      <c r="V77">
        <f>U77-T77</f>
        <v>0</v>
      </c>
      <c r="Z77">
        <v>5</v>
      </c>
      <c r="AA77" t="e">
        <f>IF(ISBLANK(B77)=TRUE,"  ",B77)</f>
        <v>#REF!</v>
      </c>
      <c r="AB77" t="e">
        <f>WEEKDAY(AA77,1)</f>
        <v>#REF!</v>
      </c>
      <c r="AC77" t="str">
        <f>AC12</f>
        <v>火</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9</v>
      </c>
      <c r="U78">
        <f>IF(ISBLANK(U13)=TRUE,"　",U13)</f>
        <v>10</v>
      </c>
      <c r="V78">
        <f>U78-T78</f>
        <v>1</v>
      </c>
    </row>
    <row r="79">
      <c r="A79">
        <f>IF(ISBLANK(A14)=TRUE,"　",A14)</f>
        <v>6</v>
      </c>
      <c r="B79" t="e">
        <f>DATE($E$1,#REF!,A79)</f>
        <v>#REF!</v>
      </c>
      <c r="C79" t="e">
        <f>WEEKDAY(B79,1)</f>
        <v>#REF!</v>
      </c>
      <c r="D79" t="str">
        <f>IF(ISBLANK(D14)=TRUE,"　",D14)</f>
        <v>水</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ふりかえ休日</v>
      </c>
      <c r="R79" t="str">
        <f>IF(R14="","",R14)</f>
        <v/>
      </c>
      <c r="S79" t="str">
        <v>道徳</v>
      </c>
      <c r="T79">
        <f>IF(ISBLANK(T14)=TRUE,"　",T14)</f>
        <v>3</v>
      </c>
      <c r="U79">
        <f>IF(ISBLANK(U14)=TRUE,"　",U14)</f>
        <v>3</v>
      </c>
      <c r="V79">
        <f>U79-T79</f>
        <v>0</v>
      </c>
      <c r="Z79">
        <v>6</v>
      </c>
      <c r="AA79" t="e">
        <f>IF(ISBLANK(B79)=TRUE,"  ",B79)</f>
        <v>#REF!</v>
      </c>
      <c r="AB79" t="e">
        <f>WEEKDAY(AA79,1)</f>
        <v>#REF!</v>
      </c>
      <c r="AC79" t="str">
        <f>AC14</f>
        <v>水</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6</v>
      </c>
      <c r="U80">
        <f>IF(ISBLANK(U15)=TRUE,"　",U15)</f>
        <v>7</v>
      </c>
      <c r="V80">
        <f>U80-T80</f>
        <v>1</v>
      </c>
    </row>
    <row r="81">
      <c r="A81">
        <f>IF(ISBLANK(A16)=TRUE,"　",A16)</f>
        <v>7</v>
      </c>
      <c r="B81" t="e">
        <f>DATE($E$1,#REF!,A81)</f>
        <v>#REF!</v>
      </c>
      <c r="C81" t="e">
        <f>WEEKDAY(B81,1)</f>
        <v>#REF!</v>
      </c>
      <c r="D81" t="str">
        <f>IF(ISBLANK(D16)=TRUE,"　",D16)</f>
        <v>木</v>
      </c>
      <c r="E81" t="str">
        <f>IF(ISBLANK(E16)=TRUE,"　",E16)</f>
        <v>理科</v>
      </c>
      <c r="F81" t="str">
        <f>IF(ISBLANK(F16)=TRUE,"　",F16)</f>
        <v xml:space="preserve">　</v>
      </c>
      <c r="G81" t="str">
        <f>IF(ISBLANK(G16)=TRUE,"　",G16)</f>
        <v>算数</v>
      </c>
      <c r="H81" t="str">
        <f>IF(ISBLANK(H16)=TRUE,"　",H16)</f>
        <v>7/8</v>
      </c>
      <c r="I81" t="str">
        <f>IF(ISBLANK(I16)=TRUE,"　",I16)</f>
        <v>国語</v>
      </c>
      <c r="J81" t="str">
        <f>IF(ISBLANK(J16)=TRUE,"　",J16)</f>
        <v>2/6</v>
      </c>
      <c r="K81" t="str">
        <f>IF(ISBLANK(K16)=TRUE,"　",K16)</f>
        <v>国語</v>
      </c>
      <c r="L81" t="str">
        <f>IF(ISBLANK(L16)=TRUE,"　",L16)</f>
        <v>3/6</v>
      </c>
      <c r="M81" t="str">
        <f>IF(ISBLANK(M16)=TRUE,"　",M16)</f>
        <v>外国語</v>
      </c>
      <c r="N81" t="str">
        <f>IF(ISBLANK(N16)=TRUE,"　",N16)</f>
        <v xml:space="preserve">　</v>
      </c>
      <c r="O81" t="str">
        <f>IF(ISBLANK(O16)=TRUE,"　",O16)</f>
        <v>総合</v>
      </c>
      <c r="P81" t="str">
        <f>IF(ISBLANK(P16)=TRUE,"　",P16)</f>
        <v xml:space="preserve">　</v>
      </c>
      <c r="Q81" t="str">
        <f>IF(ISBLANK(Q16)=TRUE,"　",Q16)</f>
        <v xml:space="preserve">　</v>
      </c>
      <c r="R81" t="str">
        <f>IF(R16="","",R16)</f>
        <v/>
      </c>
      <c r="S81" t="str">
        <v>総合</v>
      </c>
      <c r="T81">
        <f>IF(ISBLANK(T16)=TRUE,"　",T16)</f>
        <v>6</v>
      </c>
      <c r="U81">
        <f>IF(ISBLANK(U16)=TRUE,"　",U16)</f>
        <v>6</v>
      </c>
      <c r="V81">
        <f>U81-T81</f>
        <v>0</v>
      </c>
      <c r="Z81">
        <v>7</v>
      </c>
      <c r="AA81" t="e">
        <f>IF(ISBLANK(B81)=TRUE,"  ",B81)</f>
        <v>#REF!</v>
      </c>
      <c r="AB81" t="e">
        <f>WEEKDAY(AA81,1)</f>
        <v>#REF!</v>
      </c>
      <c r="AC81" t="str">
        <f>AC16</f>
        <v>木</v>
      </c>
      <c r="AD81" t="e">
        <f>IF(ISBLANK(#REF!)=TRUE,"  ",#REF!)</f>
        <v>#REF!</v>
      </c>
      <c r="AE81" t="str">
        <f>IF(ISBLANK(E16)=TRUE,"  ",VLOOKUP(E16,ひらがな変換,2))</f>
        <v>りか</v>
      </c>
      <c r="AF81" t="str">
        <f>IF(ISBLANK(G16)=TRUE,"  ",VLOOKUP(G16,ひらがな変換,2))</f>
        <v>さんすう</v>
      </c>
      <c r="AG81" t="str">
        <f>IF(ISBLANK(I16)=TRUE,"  ",VLOOKUP(I16,ひらがな変換,2))</f>
        <v>こくご</v>
      </c>
      <c r="AH81" t="str">
        <f>IF(ISBLANK(K16)=TRUE,"  ",VLOOKUP(K16,ひらがな変換,2))</f>
        <v>こくご</v>
      </c>
      <c r="AI81" t="str">
        <f>IF(ISBLANK(M16)=TRUE,"  ",VLOOKUP(M16,ひらがな変換,2))</f>
        <v>がいこくご</v>
      </c>
      <c r="AJ81" t="str">
        <f>IF(ISBLANK(O16)=TRUE,"  ",VLOOKUP(O16,ひらがな変換,2))</f>
        <v>そうごう</v>
      </c>
    </row>
    <row r="82">
      <c r="A82" t="str">
        <f>IF(ISBLANK(A17)=TRUE,"　",A17)</f>
        <v xml:space="preserve">　</v>
      </c>
      <c r="D82" t="str">
        <f>IF(ISBLANK(D17)=TRUE,"　",D17)</f>
        <v xml:space="preserve">　</v>
      </c>
      <c r="E82" t="str">
        <f>IF(ISBLANK(E17)=TRUE,"　",E17)</f>
        <v>佐藤（和）先生の案による</v>
      </c>
      <c r="G82" t="str">
        <f>IF(ISBLANK(G17)=TRUE,"　",G17)</f>
        <v>直方体や立方体のかさ</v>
      </c>
      <c r="I82" t="str">
        <f>IF(ISBLANK(I17)=TRUE,"　",I17)</f>
        <v>きいてきいてきいてみよう</v>
      </c>
      <c r="K82" t="str">
        <f>IF(ISBLANK(K17)=TRUE,"　",K17)</f>
        <v>きいてきいてきいてみよう</v>
      </c>
      <c r="M82" t="str">
        <f>IF(ISBLANK(M17)=TRUE,"　",M17)</f>
        <v>渡部先生の案による</v>
      </c>
      <c r="O82" t="str">
        <f>IF(ISBLANK(O17)=TRUE,"　",O17)</f>
        <v>鼓笛</v>
      </c>
      <c r="Q82" t="str">
        <f>IF(ISBLANK(Q17)=TRUE,"　",Q17)</f>
        <v xml:space="preserve">　</v>
      </c>
      <c r="S82" t="str">
        <v>小　計</v>
      </c>
      <c r="T82">
        <f>SUM(T70:T81)</f>
        <v>86</v>
      </c>
      <c r="U82">
        <f>SUM(U70:U81)</f>
        <v>87</v>
      </c>
      <c r="V82">
        <f>U82-T82</f>
        <v>1</v>
      </c>
    </row>
    <row r="83">
      <c r="A83">
        <f>IF(ISBLANK(A18)=TRUE,"　",A18)</f>
        <v>8</v>
      </c>
      <c r="B83" t="e">
        <f>DATE($E$1,#REF!,A83)</f>
        <v>#REF!</v>
      </c>
      <c r="C83" t="e">
        <f>WEEKDAY(B83,1)</f>
        <v>#REF!</v>
      </c>
      <c r="D83" t="str">
        <f>IF(ISBLANK(D18)=TRUE,"　",D18)</f>
        <v>金</v>
      </c>
      <c r="E83" t="str">
        <f>IF(ISBLANK(E18)=TRUE,"　",E18)</f>
        <v>外国語</v>
      </c>
      <c r="F83" t="str">
        <f>IF(ISBLANK(F18)=TRUE,"　",F18)</f>
        <v xml:space="preserve">　</v>
      </c>
      <c r="G83" t="str">
        <f>IF(ISBLANK(G18)=TRUE,"　",G18)</f>
        <v>体育</v>
      </c>
      <c r="H83" t="str">
        <f>IF(ISBLANK(H18)=TRUE,"　",H18)</f>
        <v xml:space="preserve">　</v>
      </c>
      <c r="I83" t="str">
        <f>IF(ISBLANK(I18)=TRUE,"　",I18)</f>
        <v>国語</v>
      </c>
      <c r="J83" t="str">
        <f>IF(ISBLANK(J18)=TRUE,"　",J18)</f>
        <v>4/6</v>
      </c>
      <c r="K83" t="str">
        <f>IF(ISBLANK(K18)=TRUE,"　",K18)</f>
        <v>社会</v>
      </c>
      <c r="L83" t="str">
        <f>IF(ISBLANK(L18)=TRUE,"　",L18)</f>
        <v>1/5</v>
      </c>
      <c r="M83" t="str">
        <f>IF(ISBLANK(M18)=TRUE,"　",M18)</f>
        <v>算数</v>
      </c>
      <c r="N83" t="str">
        <f>IF(ISBLANK(N18)=TRUE,"　",N18)</f>
        <v>8/8</v>
      </c>
      <c r="O83" t="str">
        <f>IF(ISBLANK(O18)=TRUE,"　",O18)</f>
        <v xml:space="preserve">　</v>
      </c>
      <c r="P83" t="str">
        <f>IF(ISBLANK(P18)=TRUE,"　",P18)</f>
        <v xml:space="preserve">　</v>
      </c>
      <c r="Q83" t="str">
        <f>IF(ISBLANK(Q18)=TRUE,"　",Q18)</f>
        <v>【短】運動会全体練習②</v>
      </c>
      <c r="R83" t="str">
        <f>IF(R18="","",R18)</f>
        <v/>
      </c>
      <c r="S83" t="str">
        <v>学活</v>
      </c>
      <c r="T83">
        <f>IF(ISBLANK(T18)=TRUE,"　",T18)</f>
        <v>3</v>
      </c>
      <c r="U83">
        <f>IF(ISBLANK(U18)=TRUE,"　",U18)</f>
        <v>3</v>
      </c>
      <c r="V83">
        <f>U83-T83</f>
        <v>0</v>
      </c>
      <c r="Z83">
        <v>8</v>
      </c>
      <c r="AA83" t="e">
        <f>IF(ISBLANK(B83)=TRUE,"  ",B83)</f>
        <v>#REF!</v>
      </c>
      <c r="AB83" t="e">
        <f>WEEKDAY(AA83,1)</f>
        <v>#REF!</v>
      </c>
      <c r="AC83" t="str">
        <f>AC18</f>
        <v>金</v>
      </c>
      <c r="AD83" t="e">
        <f>IF(ISBLANK(#REF!)=TRUE,"  ",#REF!)</f>
        <v>#REF!</v>
      </c>
      <c r="AE83" t="str">
        <f>IF(ISBLANK(E18)=TRUE,"  ",VLOOKUP(E18,ひらがな変換,2))</f>
        <v>がいこくご</v>
      </c>
      <c r="AF83" t="str">
        <f>IF(ISBLANK(G18)=TRUE,"  ",VLOOKUP(G18,ひらがな変換,2))</f>
        <v>たいいく</v>
      </c>
      <c r="AG83" t="str">
        <f>IF(ISBLANK(I18)=TRUE,"  ",VLOOKUP(I18,ひらがな変換,2))</f>
        <v>こくご</v>
      </c>
      <c r="AH83" t="str">
        <f>IF(ISBLANK(K18)=TRUE,"  ",VLOOKUP(K18,ひらがな変換,2))</f>
        <v>しゃかい</v>
      </c>
      <c r="AI83" t="str">
        <f>IF(ISBLANK(M18)=TRUE,"  ",VLOOKUP(M18,ひらがな変換,2))</f>
        <v>さんすう</v>
      </c>
      <c r="AJ83" t="str">
        <f>IF(ISBLANK(O18)=TRUE,"  ",VLOOKUP(O18,ひらがな変換,2))</f>
        <v xml:space="preserve">  </v>
      </c>
    </row>
    <row r="84">
      <c r="A84" t="str">
        <f>IF(ISBLANK(A19)=TRUE,"　",A19)</f>
        <v xml:space="preserve">　</v>
      </c>
      <c r="D84" t="str">
        <f>IF(ISBLANK(D19)=TRUE,"　",D19)</f>
        <v xml:space="preserve">　</v>
      </c>
      <c r="E84" t="str">
        <f>IF(ISBLANK(E19)=TRUE,"　",E19)</f>
        <v>渡部先生の案による</v>
      </c>
      <c r="G84" t="str">
        <f>IF(ISBLANK(G19)=TRUE,"　",G19)</f>
        <v>全体練習</v>
      </c>
      <c r="I84" t="str">
        <f>IF(ISBLANK(I19)=TRUE,"　",I19)</f>
        <v>きいてきいてきいてみよう</v>
      </c>
      <c r="K84" t="str">
        <f>IF(ISBLANK(K19)=TRUE,"　",K19)</f>
        <v>低い土地のくらし</v>
      </c>
      <c r="M84" t="str">
        <f>IF(ISBLANK(M19)=TRUE,"　",M19)</f>
        <v>直方体や立方体のかさ</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土</v>
      </c>
      <c r="E85" t="str">
        <f>IF(ISBLANK(E20)=TRUE,"　",E20)</f>
        <v>①行事</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運動会</v>
      </c>
      <c r="R85" t="str">
        <f>IF(R20="","",R20)</f>
        <v/>
      </c>
      <c r="S85" t="str">
        <v>クラブ</v>
      </c>
      <c r="T85">
        <f>IF(ISBLANK(T20)=TRUE,"　",T20)</f>
        <v>1</v>
      </c>
      <c r="U85">
        <f>IF(ISBLANK(U20)=TRUE,"　",U20)</f>
        <v>0</v>
      </c>
      <c r="V85">
        <f>U85-T85</f>
        <v>-1</v>
      </c>
      <c r="Z85">
        <v>9</v>
      </c>
      <c r="AA85" t="e">
        <f>IF(ISBLANK(B85)=TRUE,"  ",B85)</f>
        <v>#REF!</v>
      </c>
      <c r="AB85" t="e">
        <f>WEEKDAY(AA85,1)</f>
        <v>#REF!</v>
      </c>
      <c r="AC85" t="str">
        <f>AC20</f>
        <v>土</v>
      </c>
      <c r="AD85" t="e">
        <f>IF(ISBLANK(#REF!)=TRUE,"  ",#REF!)</f>
        <v>#REF!</v>
      </c>
      <c r="AE85" t="str">
        <f>IF(ISBLANK(E20)=TRUE,"  ",VLOOKUP(E20,ひらがな変換,2))</f>
        <v>ぎょうじ</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1</v>
      </c>
      <c r="U86">
        <f>IF(ISBLANK(U21)=TRUE,"　",U21)</f>
        <v>1</v>
      </c>
      <c r="V86">
        <f>U86-T86</f>
        <v>0</v>
      </c>
    </row>
    <row r="87">
      <c r="A87">
        <f>IF(ISBLANK(A22)=TRUE,"　",A22)</f>
        <v>10</v>
      </c>
      <c r="B87" t="e">
        <f>DATE($E$1,#REF!,A87)</f>
        <v>#REF!</v>
      </c>
      <c r="C87" t="e">
        <f>WEEKDAY(B87,1)</f>
        <v>#REF!</v>
      </c>
      <c r="D87" t="str">
        <f>IF(ISBLANK(D22)=TRUE,"　",D22)</f>
        <v>日</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4</v>
      </c>
      <c r="U87">
        <f>IF(ISBLANK(U22)=TRUE,"　",U22)</f>
        <v>4</v>
      </c>
      <c r="V87">
        <f>U87-T87</f>
        <v>0</v>
      </c>
      <c r="Z87">
        <v>10</v>
      </c>
      <c r="AA87" t="e">
        <f>IF(ISBLANK(B87)=TRUE,"  ",B87)</f>
        <v>#REF!</v>
      </c>
      <c r="AB87" t="e">
        <f>WEEKDAY(AA87,1)</f>
        <v>#REF!</v>
      </c>
      <c r="AC87" t="str">
        <f>AC22</f>
        <v>日</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1</v>
      </c>
      <c r="U88">
        <f>U86</f>
        <v>1</v>
      </c>
      <c r="V88">
        <f>U88-T88</f>
        <v>0</v>
      </c>
    </row>
    <row r="89">
      <c r="A89">
        <f>IF(ISBLANK(A24)=TRUE,"　",A24)</f>
        <v>11</v>
      </c>
      <c r="B89" t="e">
        <f>DATE($E$1,#REF!,A89)</f>
        <v>#REF!</v>
      </c>
      <c r="C89" t="e">
        <f>WEEKDAY(B89,1)</f>
        <v>#REF!</v>
      </c>
      <c r="D89" t="str">
        <f>IF(ISBLANK(D24)=TRUE,"　",D24)</f>
        <v>月</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くりかえ休業日</v>
      </c>
      <c r="R89" t="str">
        <f>IF(R24="","",R24)</f>
        <v/>
      </c>
      <c r="T89">
        <f>SUM(T83:T85)+T87</f>
        <v>8</v>
      </c>
      <c r="U89">
        <f>SUM(U83:U85)+U87</f>
        <v>7</v>
      </c>
      <c r="V89">
        <f>U89-T89</f>
        <v>-1</v>
      </c>
      <c r="Z89">
        <v>11</v>
      </c>
      <c r="AA89" t="e">
        <f>IF(ISBLANK(B89)=TRUE,"  ",B89)</f>
        <v>#REF!</v>
      </c>
      <c r="AB89" t="e">
        <f>WEEKDAY(AA89,1)</f>
        <v>#REF!</v>
      </c>
      <c r="AC89" t="str">
        <f>AC24</f>
        <v>月</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1</v>
      </c>
      <c r="U90">
        <f>U88</f>
        <v>1</v>
      </c>
      <c r="V90">
        <f>U90-T90</f>
        <v>0</v>
      </c>
    </row>
    <row r="91">
      <c r="A91">
        <f>IF(ISBLANK(A26)=TRUE,"　",A26)</f>
        <v>12</v>
      </c>
      <c r="B91" t="e">
        <f>DATE($E$1,#REF!,A91)</f>
        <v>#REF!</v>
      </c>
      <c r="C91" t="e">
        <f>WEEKDAY(B91,1)</f>
        <v>#REF!</v>
      </c>
      <c r="D91" t="str">
        <f>IF(ISBLANK(D26)=TRUE,"　",D26)</f>
        <v>火</v>
      </c>
      <c r="E91" t="str">
        <f>IF(ISBLANK(E26)=TRUE,"　",E26)</f>
        <v>社会</v>
      </c>
      <c r="F91" t="str">
        <f>IF(ISBLANK(F26)=TRUE,"　",F26)</f>
        <v>2/5</v>
      </c>
      <c r="G91" t="str">
        <f>IF(ISBLANK(G26)=TRUE,"　",G26)</f>
        <v>国語</v>
      </c>
      <c r="H91" t="str">
        <f>IF(ISBLANK(H26)=TRUE,"　",H26)</f>
        <v>5/6</v>
      </c>
      <c r="I91" t="str">
        <f>IF(ISBLANK(I26)=TRUE,"　",I26)</f>
        <v>体育</v>
      </c>
      <c r="J91" t="str">
        <f>IF(ISBLANK(J26)=TRUE,"　",J26)</f>
        <v>3/3</v>
      </c>
      <c r="K91" t="str">
        <f>IF(ISBLANK(K26)=TRUE,"　",K26)</f>
        <v>理科</v>
      </c>
      <c r="L91" t="str">
        <f>IF(ISBLANK(L26)=TRUE,"　",L26)</f>
        <v xml:space="preserve">　</v>
      </c>
      <c r="M91" t="str">
        <f>IF(ISBLANK(M26)=TRUE,"　",M26)</f>
        <v>道徳</v>
      </c>
      <c r="N91" t="str">
        <f>IF(ISBLANK(N26)=TRUE,"　",N26)</f>
        <v>3/35</v>
      </c>
      <c r="O91" t="str">
        <f>IF(ISBLANK(O26)=TRUE,"　",O26)</f>
        <v>算数</v>
      </c>
      <c r="P91" t="str">
        <f>IF(ISBLANK(P26)=TRUE,"　",P26)</f>
        <v>1/4</v>
      </c>
      <c r="Q91" t="str">
        <f>IF(ISBLANK(Q26)=TRUE,"　",Q26)</f>
        <v>登校班長会議</v>
      </c>
      <c r="R91" t="str">
        <f>IF(R26="","",R26)</f>
        <v/>
      </c>
      <c r="T91">
        <f>SUM(T82,T89)</f>
        <v>94</v>
      </c>
      <c r="U91">
        <f>SUM(U82,U89)</f>
        <v>94</v>
      </c>
      <c r="V91">
        <f>U91-T91</f>
        <v>0</v>
      </c>
      <c r="Z91">
        <v>12</v>
      </c>
      <c r="AA91" t="e">
        <f>IF(ISBLANK(B91)=TRUE,"  ",B91)</f>
        <v>#REF!</v>
      </c>
      <c r="AB91" t="e">
        <f>WEEKDAY(AA91,1)</f>
        <v>#REF!</v>
      </c>
      <c r="AC91" t="str">
        <f>AC26</f>
        <v>火</v>
      </c>
      <c r="AD91" t="e">
        <f>IF(ISBLANK(#REF!)=TRUE,"  ",#REF!)</f>
        <v>#REF!</v>
      </c>
      <c r="AE91" t="str">
        <f>IF(ISBLANK(E26)=TRUE,"  ",VLOOKUP(E26,ひらがな変換,2))</f>
        <v>しゃかい</v>
      </c>
      <c r="AF91" t="str">
        <f>IF(ISBLANK(G26)=TRUE,"  ",VLOOKUP(G26,ひらがな変換,2))</f>
        <v>こくご</v>
      </c>
      <c r="AG91" t="str">
        <f>IF(ISBLANK(I26)=TRUE,"  ",VLOOKUP(I26,ひらがな変換,2))</f>
        <v>たいいく</v>
      </c>
      <c r="AH91" t="str">
        <f>IF(ISBLANK(K26)=TRUE,"  ",VLOOKUP(K26,ひらがな変換,2))</f>
        <v>りか</v>
      </c>
      <c r="AI91" t="str">
        <f>IF(ISBLANK(M26)=TRUE,"  ",VLOOKUP(M26,ひらがな変換,2))</f>
        <v>どうとく</v>
      </c>
      <c r="AJ91" t="str">
        <f>IF(ISBLANK(O26)=TRUE,"  ",VLOOKUP(O26,ひらがな変換,2))</f>
        <v>さんすう</v>
      </c>
    </row>
    <row r="92">
      <c r="A92" t="str">
        <f>IF(ISBLANK(A27)=TRUE,"　",A27)</f>
        <v xml:space="preserve">　</v>
      </c>
      <c r="D92" t="str">
        <f>IF(ISBLANK(D27)=TRUE,"　",D27)</f>
        <v xml:space="preserve">　</v>
      </c>
      <c r="E92" t="str">
        <f>IF(ISBLANK(E27)=TRUE,"　",E27)</f>
        <v>低い土地のくらし</v>
      </c>
      <c r="G92" t="str">
        <f>IF(ISBLANK(G27)=TRUE,"　",G27)</f>
        <v>きいてきいてきいてみよう</v>
      </c>
      <c r="I92" t="str">
        <f>IF(ISBLANK(I27)=TRUE,"　",I27)</f>
        <v>鉄棒運動</v>
      </c>
      <c r="K92" t="str">
        <f>IF(ISBLANK(K27)=TRUE,"　",K27)</f>
        <v>佐藤（和）先生の案による</v>
      </c>
      <c r="M92" t="str">
        <f>IF(ISBLANK(M27)=TRUE,"　",M27)</f>
        <v>お父さんは救急救命士</v>
      </c>
      <c r="O92" t="str">
        <f>IF(ISBLANK(O27)=TRUE,"　",O27)</f>
        <v>変わり方を調べよう</v>
      </c>
      <c r="Q92" t="str">
        <f>IF(ISBLANK(Q27)=TRUE,"　",Q27)</f>
        <v xml:space="preserve">　</v>
      </c>
      <c r="S92" t="str">
        <v>実施時数集計</v>
      </c>
    </row>
    <row r="93">
      <c r="A93">
        <f>IF(ISBLANK(A28)=TRUE,"　",A28)</f>
        <v>13</v>
      </c>
      <c r="B93" t="e">
        <f>DATE($E$1,#REF!,A93)</f>
        <v>#REF!</v>
      </c>
      <c r="C93" t="e">
        <f>WEEKDAY(B93,1)</f>
        <v>#REF!</v>
      </c>
      <c r="D93" t="str">
        <f>IF(ISBLANK(D28)=TRUE,"　",D28)</f>
        <v>水</v>
      </c>
      <c r="E93" t="str">
        <f>IF(ISBLANK(E28)=TRUE,"　",E28)</f>
        <v>行事</v>
      </c>
      <c r="F93" t="str">
        <f>IF(ISBLANK(F28)=TRUE,"　",F28)</f>
        <v xml:space="preserve">　</v>
      </c>
      <c r="G93" t="str">
        <f>IF(ISBLANK(G28)=TRUE,"　",G28)</f>
        <v>行事</v>
      </c>
      <c r="H93" t="str">
        <f>IF(ISBLANK(H28)=TRUE,"　",H28)</f>
        <v xml:space="preserve">　</v>
      </c>
      <c r="I93" t="str">
        <f>IF(ISBLANK(I28)=TRUE,"　",I28)</f>
        <v>音楽</v>
      </c>
      <c r="J93" t="str">
        <f>IF(ISBLANK(J28)=TRUE,"　",J28)</f>
        <v>1/5</v>
      </c>
      <c r="K93" t="str">
        <f>IF(ISBLANK(K28)=TRUE,"　",K28)</f>
        <v>総合</v>
      </c>
      <c r="L93" t="str">
        <f>IF(ISBLANK(L28)=TRUE,"　",L28)</f>
        <v xml:space="preserve">　</v>
      </c>
      <c r="M93" t="str">
        <f>IF(ISBLANK(M28)=TRUE,"　",M28)</f>
        <v>体育</v>
      </c>
      <c r="N93" t="str">
        <f>IF(ISBLANK(N28)=TRUE,"　",N28)</f>
        <v>1/4</v>
      </c>
      <c r="O93" t="str">
        <f>IF(ISBLANK(O28)=TRUE,"　",O28)</f>
        <v xml:space="preserve">　</v>
      </c>
      <c r="P93" t="str">
        <f>IF(ISBLANK(P28)=TRUE,"　",P28)</f>
        <v xml:space="preserve">　</v>
      </c>
      <c r="Q93" t="str">
        <f>IF(ISBLANK(Q28)=TRUE,"　",Q28)</f>
        <v>鼓笛パレード</v>
      </c>
      <c r="R93" t="str">
        <f>IF(R28="","",R28)</f>
        <v/>
      </c>
      <c r="S93" t="str">
        <v>教科</v>
      </c>
      <c r="T93" t="str">
        <v>予定</v>
      </c>
      <c r="U93" t="str">
        <v>実施</v>
      </c>
      <c r="V93" t="str">
        <v>過不足</v>
      </c>
      <c r="Z93">
        <v>13</v>
      </c>
      <c r="AA93" t="e">
        <f>IF(ISBLANK(B93)=TRUE,"  ",B93)</f>
        <v>#REF!</v>
      </c>
      <c r="AB93" t="e">
        <f>WEEKDAY(AA93,1)</f>
        <v>#REF!</v>
      </c>
      <c r="AC93" t="str">
        <f>AC28</f>
        <v>水</v>
      </c>
      <c r="AD93" t="e">
        <f>IF(ISBLANK(#REF!)=TRUE,"  ",#REF!)</f>
        <v>#REF!</v>
      </c>
      <c r="AE93" t="str">
        <f>IF(ISBLANK(E28)=TRUE,"  ",VLOOKUP(E28,ひらがな変換,2))</f>
        <v>ぎょうじ</v>
      </c>
      <c r="AF93" t="str">
        <f>IF(ISBLANK(G28)=TRUE,"  ",VLOOKUP(G28,ひらがな変換,2))</f>
        <v>ぎょうじ</v>
      </c>
      <c r="AG93" t="str">
        <f>IF(ISBLANK(I28)=TRUE,"  ",VLOOKUP(I28,ひらがな変換,2))</f>
        <v>おんがく</v>
      </c>
      <c r="AH93" t="str">
        <f>IF(ISBLANK(K28)=TRUE,"  ",VLOOKUP(K28,ひらがな変換,2))</f>
        <v>そうごう</v>
      </c>
      <c r="AI93" t="str">
        <f>IF(ISBLANK(M28)=TRUE,"  ",VLOOKUP(M28,ひらがな変換,2))</f>
        <v>たいいく</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和音や低音</v>
      </c>
      <c r="K94" t="str">
        <f>IF(ISBLANK(K29)=TRUE,"　",K29)</f>
        <v>鼓笛パレード</v>
      </c>
      <c r="M94" t="str">
        <f>IF(ISBLANK(M29)=TRUE,"　",M29)</f>
        <v>ハードル走</v>
      </c>
      <c r="O94" t="str">
        <f>IF(ISBLANK(O29)=TRUE,"　",O29)</f>
        <v xml:space="preserve">　</v>
      </c>
      <c r="Q94" t="str">
        <f>IF(ISBLANK(Q29)=TRUE,"　",Q29)</f>
        <v xml:space="preserve">　</v>
      </c>
      <c r="S94" t="str">
        <v>国語</v>
      </c>
      <c r="T94">
        <f>IF(ISBLANK(T5)=TRUE,"　",T5)</f>
        <v>15</v>
      </c>
      <c r="U94">
        <f>COUNTIF($E$69:$P$130,"国語")+COUNTIF($E$69:$P$130,"書写")+COUNTIF($R$69:$R$130,"国語")/3+COUNTIF($R$69:$R$130,"書写")/3</f>
        <v>14</v>
      </c>
      <c r="V94">
        <f>U94-T94</f>
        <v>-1</v>
      </c>
    </row>
    <row r="95">
      <c r="A95">
        <f>IF(ISBLANK(A30)=TRUE,"　",A30)</f>
        <v>14</v>
      </c>
      <c r="B95" t="e">
        <f>DATE($E$1,#REF!,A95)</f>
        <v>#REF!</v>
      </c>
      <c r="C95" t="e">
        <f>WEEKDAY(B95,1)</f>
        <v>#REF!</v>
      </c>
      <c r="D95" t="str">
        <f>IF(ISBLANK(D30)=TRUE,"　",D30)</f>
        <v>木</v>
      </c>
      <c r="E95" t="str">
        <f>IF(ISBLANK(E30)=TRUE,"　",E30)</f>
        <v>理科</v>
      </c>
      <c r="F95" t="str">
        <f>IF(ISBLANK(F30)=TRUE,"　",F30)</f>
        <v xml:space="preserve">　</v>
      </c>
      <c r="G95" t="str">
        <f>IF(ISBLANK(G30)=TRUE,"　",G30)</f>
        <v>算数</v>
      </c>
      <c r="H95" t="str">
        <f>IF(ISBLANK(H30)=TRUE,"　",H30)</f>
        <v>2/4</v>
      </c>
      <c r="I95" t="str">
        <f>IF(ISBLANK(I30)=TRUE,"　",I30)</f>
        <v>道徳</v>
      </c>
      <c r="J95" t="str">
        <f>IF(ISBLANK(J30)=TRUE,"　",J30)</f>
        <v>4/35</v>
      </c>
      <c r="K95" t="str">
        <f>IF(ISBLANK(K30)=TRUE,"　",K30)</f>
        <v>音楽</v>
      </c>
      <c r="L95" t="str">
        <f>IF(ISBLANK(L30)=TRUE,"　",L30)</f>
        <v>1/2</v>
      </c>
      <c r="M95" t="str">
        <f>IF(ISBLANK(M30)=TRUE,"　",M30)</f>
        <v>社会</v>
      </c>
      <c r="N95" t="str">
        <f>IF(ISBLANK(N30)=TRUE,"　",N30)</f>
        <v>3/5</v>
      </c>
      <c r="O95" t="str">
        <f>IF(ISBLANK(O30)=TRUE,"　",O30)</f>
        <v>国語</v>
      </c>
      <c r="P95" t="str">
        <f>IF(ISBLANK(P30)=TRUE,"　",P30)</f>
        <v>6/6</v>
      </c>
      <c r="Q95" t="str">
        <f>IF(ISBLANK(Q30)=TRUE,"　",Q30)</f>
        <v>鼓笛パレード予備日</v>
      </c>
      <c r="R95" t="str">
        <f>IF(R30="","",R30)</f>
        <v/>
      </c>
      <c r="S95" t="str">
        <v>社会</v>
      </c>
      <c r="T95">
        <f>IF(ISBLANK(T6)=TRUE,"　",T6)</f>
        <v>10</v>
      </c>
      <c r="U95">
        <f>COUNTIF($E$69:$P$130,S95)+COUNTIF($R$69:$R$130,S95)/3</f>
        <v>10</v>
      </c>
      <c r="V95">
        <f>U95-T95</f>
        <v>0</v>
      </c>
      <c r="Z95">
        <v>14</v>
      </c>
      <c r="AA95" t="e">
        <f>IF(ISBLANK(B95)=TRUE,"  ",B95)</f>
        <v>#REF!</v>
      </c>
      <c r="AB95" t="e">
        <f>WEEKDAY(AA95,1)</f>
        <v>#REF!</v>
      </c>
      <c r="AC95" t="str">
        <f>AC30</f>
        <v>木</v>
      </c>
      <c r="AD95" t="e">
        <f>IF(ISBLANK(#REF!)=TRUE,"  ",#REF!)</f>
        <v>#REF!</v>
      </c>
      <c r="AE95" t="str">
        <f>IF(ISBLANK(E30)=TRUE,"  ",VLOOKUP(E30,ひらがな変換,2))</f>
        <v>りか</v>
      </c>
      <c r="AF95" t="str">
        <f>IF(ISBLANK(G30)=TRUE,"  ",VLOOKUP(G30,ひらがな変換,2))</f>
        <v>さんすう</v>
      </c>
      <c r="AG95" t="str">
        <f>IF(ISBLANK(I30)=TRUE,"  ",VLOOKUP(I30,ひらがな変換,2))</f>
        <v>どうとく</v>
      </c>
      <c r="AH95" t="str">
        <f>IF(ISBLANK(K30)=TRUE,"  ",VLOOKUP(K30,ひらがな変換,2))</f>
        <v>おんがく</v>
      </c>
      <c r="AI95" t="str">
        <f>IF(ISBLANK(M30)=TRUE,"  ",VLOOKUP(M30,ひらがな変換,2))</f>
        <v>しゃかい</v>
      </c>
      <c r="AJ95" t="str">
        <f>IF(ISBLANK(O30)=TRUE,"  ",VLOOKUP(O30,ひらがな変換,2))</f>
        <v>こくご</v>
      </c>
    </row>
    <row r="96">
      <c r="A96" t="str">
        <f>IF(ISBLANK(A31)=TRUE,"　",A31)</f>
        <v xml:space="preserve">　</v>
      </c>
      <c r="D96" t="str">
        <f>IF(ISBLANK(D31)=TRUE,"　",D31)</f>
        <v xml:space="preserve">　</v>
      </c>
      <c r="E96" t="str">
        <f>IF(ISBLANK(E31)=TRUE,"　",E31)</f>
        <v>佐藤（和）先生の案による</v>
      </c>
      <c r="G96" t="str">
        <f>IF(ISBLANK(G31)=TRUE,"　",G31)</f>
        <v>変わり方を調べよう</v>
      </c>
      <c r="I96" t="str">
        <f>IF(ISBLANK(I31)=TRUE,"　",I31)</f>
        <v>「ヒヤリ・ハット」</v>
      </c>
      <c r="K96" t="str">
        <f>IF(ISBLANK(K31)=TRUE,"　",K31)</f>
        <v>にっぽんのうたみんなのうた</v>
      </c>
      <c r="M96" t="str">
        <f>IF(ISBLANK(M31)=TRUE,"　",M31)</f>
        <v>低い土地のくらし</v>
      </c>
      <c r="O96" t="str">
        <f>IF(ISBLANK(O31)=TRUE,"　",O31)</f>
        <v>きいてきいてきいてみよう</v>
      </c>
      <c r="Q96" t="str">
        <f>IF(ISBLANK(Q31)=TRUE,"　",Q31)</f>
        <v xml:space="preserve">　</v>
      </c>
      <c r="S96" t="str">
        <v>算数</v>
      </c>
      <c r="T96">
        <f>IF(ISBLANK(T7)=TRUE,"　",T7)</f>
        <v>14</v>
      </c>
      <c r="U96">
        <f>COUNTIF($E$69:$P$130,S96)+COUNTIF($R$69:$R$130,S96)/3</f>
        <v>14</v>
      </c>
      <c r="V96">
        <f>U96-T96</f>
        <v>0</v>
      </c>
    </row>
    <row r="97">
      <c r="A97">
        <f>IF(ISBLANK(A32)=TRUE,"　",A32)</f>
        <v>15</v>
      </c>
      <c r="B97" t="e">
        <f>DATE($E$1,#REF!,A97)</f>
        <v>#REF!</v>
      </c>
      <c r="C97" t="e">
        <f>WEEKDAY(B97,1)</f>
        <v>#REF!</v>
      </c>
      <c r="D97" t="str">
        <f>IF(ISBLANK(D32)=TRUE,"　",D32)</f>
        <v>金</v>
      </c>
      <c r="E97" t="str">
        <f>IF(ISBLANK(E32)=TRUE,"　",E32)</f>
        <v>理科</v>
      </c>
      <c r="F97" t="str">
        <f>IF(ISBLANK(F32)=TRUE,"　",F32)</f>
        <v xml:space="preserve">　</v>
      </c>
      <c r="G97" t="str">
        <f>IF(ISBLANK(G32)=TRUE,"　",G32)</f>
        <v>体育</v>
      </c>
      <c r="H97" t="str">
        <f>IF(ISBLANK(H32)=TRUE,"　",H32)</f>
        <v>2/4</v>
      </c>
      <c r="I97" t="str">
        <f>IF(ISBLANK(I32)=TRUE,"　",I32)</f>
        <v>音楽</v>
      </c>
      <c r="J97" t="str">
        <f>IF(ISBLANK(J32)=TRUE,"　",J32)</f>
        <v>2/2</v>
      </c>
      <c r="K97" t="str">
        <f>IF(ISBLANK(K32)=TRUE,"　",K32)</f>
        <v>行事</v>
      </c>
      <c r="L97" t="str">
        <f>IF(ISBLANK(L32)=TRUE,"　",L32)</f>
        <v xml:space="preserve">　</v>
      </c>
      <c r="M97" t="str">
        <f>IF(ISBLANK(M32)=TRUE,"　",M32)</f>
        <v>書写</v>
      </c>
      <c r="N97" t="str">
        <f>IF(ISBLANK(N32)=TRUE,"　",N32)</f>
        <v xml:space="preserve">　</v>
      </c>
      <c r="O97" t="str">
        <f>IF(ISBLANK(O32)=TRUE,"　",O32)</f>
        <v xml:space="preserve">　</v>
      </c>
      <c r="P97" t="str">
        <f>IF(ISBLANK(P32)=TRUE,"　",P32)</f>
        <v xml:space="preserve">　</v>
      </c>
      <c r="Q97" t="str">
        <f>IF(ISBLANK(Q32)=TRUE,"　",Q32)</f>
        <v>鑑賞教室③④</v>
      </c>
      <c r="R97" t="str">
        <f>IF(R32="","",R32)</f>
        <v/>
      </c>
      <c r="S97" t="str">
        <v>理科</v>
      </c>
      <c r="T97">
        <f>IF(ISBLANK(T8)=TRUE,"　",T8)</f>
        <v>10</v>
      </c>
      <c r="U97">
        <f>COUNTIF($E$69:$P$130,S97)+COUNTIF($R$69:$R$130,S97)/3</f>
        <v>10</v>
      </c>
      <c r="V97">
        <f>U97-T97</f>
        <v>0</v>
      </c>
      <c r="Z97">
        <v>15</v>
      </c>
      <c r="AA97" t="e">
        <f>IF(ISBLANK(B97)=TRUE,"  ",B97)</f>
        <v>#REF!</v>
      </c>
      <c r="AB97" t="e">
        <f>WEEKDAY(AA97,1)</f>
        <v>#REF!</v>
      </c>
      <c r="AC97" t="str">
        <f>AC32</f>
        <v>金</v>
      </c>
      <c r="AD97" t="e">
        <f>IF(ISBLANK(#REF!)=TRUE,"  ",#REF!)</f>
        <v>#REF!</v>
      </c>
      <c r="AE97" t="str">
        <f>IF(ISBLANK(E32)=TRUE,"  ",VLOOKUP(E32,ひらがな変換,2))</f>
        <v>りか</v>
      </c>
      <c r="AF97" t="str">
        <f>IF(ISBLANK(G32)=TRUE,"  ",VLOOKUP(G32,ひらがな変換,2))</f>
        <v>たいいく</v>
      </c>
      <c r="AG97" t="str">
        <f>IF(ISBLANK(I32)=TRUE,"  ",VLOOKUP(I32,ひらがな変換,2))</f>
        <v>おんがく</v>
      </c>
      <c r="AH97" t="str">
        <f>IF(ISBLANK(K32)=TRUE,"  ",VLOOKUP(K32,ひらがな変換,2))</f>
        <v>ぎょうじ</v>
      </c>
      <c r="AI97" t="str">
        <f>IF(ISBLANK(M32)=TRUE,"  ",VLOOKUP(M32,ひらがな変換,2))</f>
        <v>しょしゃ</v>
      </c>
      <c r="AJ97" t="str">
        <f>IF(ISBLANK(O32)=TRUE,"  ",VLOOKUP(O32,ひらがな変換,2))</f>
        <v xml:space="preserve">  </v>
      </c>
    </row>
    <row r="98">
      <c r="A98" t="str">
        <f>IF(ISBLANK(A33)=TRUE,"　",A33)</f>
        <v xml:space="preserve">　</v>
      </c>
      <c r="D98" t="str">
        <f>IF(ISBLANK(D33)=TRUE,"　",D33)</f>
        <v xml:space="preserve">　</v>
      </c>
      <c r="E98" t="str">
        <f>IF(ISBLANK(E33)=TRUE,"　",E33)</f>
        <v>佐藤（和）先生の案による</v>
      </c>
      <c r="G98" t="str">
        <f>IF(ISBLANK(G33)=TRUE,"　",G33)</f>
        <v>ハードル走</v>
      </c>
      <c r="I98" t="str">
        <f>IF(ISBLANK(I33)=TRUE,"　",I33)</f>
        <v>にっぽんのうたみんなのうた</v>
      </c>
      <c r="K98" t="str">
        <f>IF(ISBLANK(K33)=TRUE,"　",K33)</f>
        <v>鑑賞教室</v>
      </c>
      <c r="M98" t="str">
        <f>IF(ISBLANK(M33)=TRUE,"　",M33)</f>
        <v>大浦先生の案による</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土</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4</v>
      </c>
      <c r="U99">
        <f>COUNTIF($E$69:$P$130,S99)+COUNTIF($R$69:$R$130,S99)/3</f>
        <v>4</v>
      </c>
      <c r="V99">
        <f>U99-T99</f>
        <v>0</v>
      </c>
      <c r="Z99">
        <v>16</v>
      </c>
      <c r="AA99" t="e">
        <f>IF(ISBLANK(B99)=TRUE,"  ",B99)</f>
        <v>#REF!</v>
      </c>
      <c r="AB99" t="e">
        <f>WEEKDAY(AA99,1)</f>
        <v>#REF!</v>
      </c>
      <c r="AC99" t="str">
        <f>AC34</f>
        <v>土</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4</v>
      </c>
      <c r="V100">
        <f>U100-T100</f>
        <v>0</v>
      </c>
    </row>
    <row r="101">
      <c r="A101">
        <f>IF(ISBLANK(A36)=TRUE,"　",A36)</f>
        <v>17</v>
      </c>
      <c r="B101" t="e">
        <f>DATE($E$1,#REF!,A101)</f>
        <v>#REF!</v>
      </c>
      <c r="C101" t="e">
        <f>WEEKDAY(B101,1)</f>
        <v>#REF!</v>
      </c>
      <c r="D101" t="str">
        <f>IF(ISBLANK(D36)=TRUE,"　",D36)</f>
        <v>日</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5</v>
      </c>
      <c r="U101">
        <f>COUNTIF($E$69:$P$130,S101)+COUNTIF($R$69:$R$130,S101)/3</f>
        <v>5</v>
      </c>
      <c r="V101">
        <f>U101-T101</f>
        <v>0</v>
      </c>
      <c r="Z101">
        <v>17</v>
      </c>
      <c r="AA101" t="e">
        <f>IF(ISBLANK(B101)=TRUE,"  ",B101)</f>
        <v>#REF!</v>
      </c>
      <c r="AB101" t="e">
        <f>WEEKDAY(AA101,1)</f>
        <v>#REF!</v>
      </c>
      <c r="AC101" t="str">
        <f>AC36</f>
        <v>日</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9</v>
      </c>
      <c r="U102">
        <f>COUNTIF($E$69:$P$130,S102)+COUNTIF($R$69:$R$130,S102)/3</f>
        <v>10</v>
      </c>
      <c r="V102">
        <f>U102-T102</f>
        <v>1</v>
      </c>
    </row>
    <row r="103">
      <c r="A103">
        <f>IF(ISBLANK(A38)=TRUE,"　",A38)</f>
        <v>18</v>
      </c>
      <c r="B103" t="e">
        <f>DATE($E$1,#REF!,A103)</f>
        <v>#REF!</v>
      </c>
      <c r="C103" t="e">
        <f>WEEKDAY(B103,1)</f>
        <v>#REF!</v>
      </c>
      <c r="D103" t="str">
        <f>IF(ISBLANK(D38)=TRUE,"　",D38)</f>
        <v>月</v>
      </c>
      <c r="E103" t="str">
        <f>IF(ISBLANK(E38)=TRUE,"　",E38)</f>
        <v>国語</v>
      </c>
      <c r="F103" t="str">
        <f>IF(ISBLANK(F38)=TRUE,"　",F38)</f>
        <v>1/7</v>
      </c>
      <c r="G103" t="str">
        <f>IF(ISBLANK(G38)=TRUE,"　",G38)</f>
        <v>総合</v>
      </c>
      <c r="H103" t="str">
        <f>IF(ISBLANK(H38)=TRUE,"　",H38)</f>
        <v xml:space="preserve">　</v>
      </c>
      <c r="I103" t="str">
        <f>IF(ISBLANK(I38)=TRUE,"　",I38)</f>
        <v>総合</v>
      </c>
      <c r="J103" t="str">
        <f>IF(ISBLANK(J38)=TRUE,"　",J38)</f>
        <v xml:space="preserve">　</v>
      </c>
      <c r="K103" t="str">
        <f>IF(ISBLANK(K38)=TRUE,"　",K38)</f>
        <v>総合</v>
      </c>
      <c r="L103" t="str">
        <f>IF(ISBLANK(L38)=TRUE,"　",L38)</f>
        <v xml:space="preserve">　</v>
      </c>
      <c r="M103" t="str">
        <f>IF(ISBLANK(M38)=TRUE,"　",M38)</f>
        <v>社会</v>
      </c>
      <c r="N103" t="str">
        <f>IF(ISBLANK(N38)=TRUE,"　",N38)</f>
        <v>4/5</v>
      </c>
      <c r="O103" t="str">
        <f>IF(ISBLANK(O38)=TRUE,"　",O38)</f>
        <v xml:space="preserve">　</v>
      </c>
      <c r="P103" t="str">
        <f>IF(ISBLANK(P38)=TRUE,"　",P38)</f>
        <v xml:space="preserve">　</v>
      </c>
      <c r="Q103" t="str">
        <f>IF(ISBLANK(Q38)=TRUE,"　",Q38)</f>
        <v>田植え,児童会活動日</v>
      </c>
      <c r="R103" t="str">
        <f>IF(R38="","",R38)</f>
        <v/>
      </c>
      <c r="S103" t="str">
        <v>道徳</v>
      </c>
      <c r="T103">
        <f>IF(ISBLANK(T14)=TRUE,"　",T14)</f>
        <v>3</v>
      </c>
      <c r="U103">
        <f>COUNTIF($E$69:$P$130,S103)+COUNTIF($R$69:$R$130,S103)/3</f>
        <v>3</v>
      </c>
      <c r="V103">
        <f>U103-T103</f>
        <v>0</v>
      </c>
      <c r="Z103">
        <v>18</v>
      </c>
      <c r="AA103" t="e">
        <f>IF(ISBLANK(B103)=TRUE,"  ",B103)</f>
        <v>#REF!</v>
      </c>
      <c r="AB103" t="e">
        <f>WEEKDAY(AA103,1)</f>
        <v>#REF!</v>
      </c>
      <c r="AC103" t="str">
        <f>AC38</f>
        <v>月</v>
      </c>
      <c r="AD103" t="e">
        <f>IF(ISBLANK(#REF!)=TRUE,"  ",#REF!)</f>
        <v>#REF!</v>
      </c>
      <c r="AE103" t="str">
        <f>IF(ISBLANK(E38)=TRUE,"  ",VLOOKUP(E38,ひらがな変換,2))</f>
        <v>こくご</v>
      </c>
      <c r="AF103" t="str">
        <f>IF(ISBLANK(G38)=TRUE,"  ",VLOOKUP(G38,ひらがな変換,2))</f>
        <v>そうごう</v>
      </c>
      <c r="AG103" t="str">
        <f>IF(ISBLANK(I38)=TRUE,"  ",VLOOKUP(I38,ひらがな変換,2))</f>
        <v>そうごう</v>
      </c>
      <c r="AH103" t="str">
        <f>IF(ISBLANK(K38)=TRUE,"  ",VLOOKUP(K38,ひらがな変換,2))</f>
        <v>そうごう</v>
      </c>
      <c r="AI103" t="str">
        <f>IF(ISBLANK(M38)=TRUE,"  ",VLOOKUP(M38,ひらがな変換,2))</f>
        <v>しゃかい</v>
      </c>
      <c r="AJ103" t="str">
        <f>IF(ISBLANK(O38)=TRUE,"  ",VLOOKUP(O38,ひらがな変換,2))</f>
        <v xml:space="preserve">  </v>
      </c>
    </row>
    <row r="104">
      <c r="A104" t="str">
        <f>IF(ISBLANK(A39)=TRUE,"　",A39)</f>
        <v xml:space="preserve">　</v>
      </c>
      <c r="D104" t="str">
        <f>IF(ISBLANK(D39)=TRUE,"　",D39)</f>
        <v xml:space="preserve">　</v>
      </c>
      <c r="E104" t="str">
        <f>IF(ISBLANK(E39)=TRUE,"　",E39)</f>
        <v>見立てる</v>
      </c>
      <c r="G104" t="str">
        <f>IF(ISBLANK(G39)=TRUE,"　",G39)</f>
        <v>田植え</v>
      </c>
      <c r="I104" t="str">
        <f>IF(ISBLANK(I39)=TRUE,"　",I39)</f>
        <v>田植え</v>
      </c>
      <c r="K104" t="str">
        <f>IF(ISBLANK(K39)=TRUE,"　",K39)</f>
        <v>田植え</v>
      </c>
      <c r="M104" t="str">
        <f>IF(ISBLANK(M39)=TRUE,"　",M39)</f>
        <v>低い土地のくらし</v>
      </c>
      <c r="O104" t="str">
        <f>IF(ISBLANK(O39)=TRUE,"　",O39)</f>
        <v xml:space="preserve">　</v>
      </c>
      <c r="Q104" t="str">
        <f>IF(ISBLANK(Q39)=TRUE,"　",Q39)</f>
        <v xml:space="preserve">　</v>
      </c>
      <c r="S104" t="str">
        <v>外国語</v>
      </c>
      <c r="T104">
        <f>IF(ISBLANK(T15)=TRUE,"　",T15)</f>
        <v>6</v>
      </c>
      <c r="U104">
        <f>COUNTIF($E$69:$P$130,S104)+COUNTIF($R$69:$R$130,S104)/3</f>
        <v>7</v>
      </c>
      <c r="V104">
        <f>U104-T104</f>
        <v>1</v>
      </c>
    </row>
    <row r="105">
      <c r="A105">
        <f>IF(ISBLANK(A40)=TRUE,"　",A40)</f>
        <v>19</v>
      </c>
      <c r="B105" t="e">
        <f>DATE($E$1,#REF!,A105)</f>
        <v>#REF!</v>
      </c>
      <c r="C105" t="e">
        <f>WEEKDAY(B105,1)</f>
        <v>#REF!</v>
      </c>
      <c r="D105" t="str">
        <f>IF(ISBLANK(D40)=TRUE,"　",D40)</f>
        <v>火</v>
      </c>
      <c r="E105" t="str">
        <f>IF(ISBLANK(E40)=TRUE,"　",E40)</f>
        <v>社会</v>
      </c>
      <c r="F105" t="str">
        <f>IF(ISBLANK(F40)=TRUE,"　",F40)</f>
        <v>5/5</v>
      </c>
      <c r="G105" t="str">
        <f>IF(ISBLANK(G40)=TRUE,"　",G40)</f>
        <v>国語</v>
      </c>
      <c r="H105" t="str">
        <f>IF(ISBLANK(H40)=TRUE,"　",H40)</f>
        <v xml:space="preserve">　</v>
      </c>
      <c r="I105" t="str">
        <f>IF(ISBLANK(I40)=TRUE,"　",I40)</f>
        <v>算数</v>
      </c>
      <c r="J105" t="str">
        <f>IF(ISBLANK(J40)=TRUE,"　",J40)</f>
        <v xml:space="preserve">　</v>
      </c>
      <c r="K105" t="str">
        <f>IF(ISBLANK(K40)=TRUE,"　",K40)</f>
        <v>学活</v>
      </c>
      <c r="L105" t="str">
        <f>IF(ISBLANK(L40)=TRUE,"　",L40)</f>
        <v xml:space="preserve">　</v>
      </c>
      <c r="M105" t="str">
        <f>IF(ISBLANK(M40)=TRUE,"　",M40)</f>
        <v>体育</v>
      </c>
      <c r="N105" t="str">
        <f>IF(ISBLANK(N40)=TRUE,"　",N40)</f>
        <v>3/4</v>
      </c>
      <c r="O105" t="str">
        <f>IF(ISBLANK(O40)=TRUE,"　",O40)</f>
        <v>体育</v>
      </c>
      <c r="P105" t="str">
        <f>IF(ISBLANK(P40)=TRUE,"　",P40)</f>
        <v>4/4</v>
      </c>
      <c r="Q105" t="str">
        <f>IF(ISBLANK(Q40)=TRUE,"　",Q40)</f>
        <v>ふくしま学力調査</v>
      </c>
      <c r="R105" t="str">
        <f>IF(R40="","",R40)</f>
        <v/>
      </c>
      <c r="S105" t="str">
        <v>総合</v>
      </c>
      <c r="T105">
        <f>IF(ISBLANK(T16)=TRUE,"　",T16)</f>
        <v>6</v>
      </c>
      <c r="U105">
        <f>COUNTIF($E$69:$P$130,S105)+COUNTIF($R$69:$R$130,S105)/3</f>
        <v>6</v>
      </c>
      <c r="V105">
        <f>U105-T105</f>
        <v>0</v>
      </c>
      <c r="Z105">
        <v>19</v>
      </c>
      <c r="AA105" t="e">
        <f>IF(ISBLANK(B105)=TRUE,"  ",B105)</f>
        <v>#REF!</v>
      </c>
      <c r="AB105" t="e">
        <f>WEEKDAY(AA105,1)</f>
        <v>#REF!</v>
      </c>
      <c r="AC105" t="str">
        <f>AC40</f>
        <v>火</v>
      </c>
      <c r="AD105" t="e">
        <f>IF(ISBLANK(#REF!)=TRUE,"  ",#REF!)</f>
        <v>#REF!</v>
      </c>
      <c r="AE105" t="str">
        <f>IF(ISBLANK(E40)=TRUE,"  ",VLOOKUP(E40,ひらがな変換,2))</f>
        <v>しゃかい</v>
      </c>
      <c r="AF105" t="str">
        <f>IF(ISBLANK(G40)=TRUE,"  ",VLOOKUP(G40,ひらがな変換,2))</f>
        <v>こくご</v>
      </c>
      <c r="AG105" t="str">
        <f>IF(ISBLANK(I40)=TRUE,"  ",VLOOKUP(I40,ひらがな変換,2))</f>
        <v>さんすう</v>
      </c>
      <c r="AH105" t="str">
        <f>IF(ISBLANK(K40)=TRUE,"  ",VLOOKUP(K40,ひらがな変換,2))</f>
        <v>がっかつ</v>
      </c>
      <c r="AI105" t="str">
        <f>IF(ISBLANK(M40)=TRUE,"  ",VLOOKUP(M40,ひらがな変換,2))</f>
        <v>たいいく</v>
      </c>
      <c r="AJ105" t="str">
        <f>IF(ISBLANK(O40)=TRUE,"  ",VLOOKUP(O40,ひらがな変換,2))</f>
        <v>たいいく</v>
      </c>
    </row>
    <row r="106">
      <c r="A106" t="str">
        <f>IF(ISBLANK(A41)=TRUE,"　",A41)</f>
        <v xml:space="preserve">　</v>
      </c>
      <c r="D106" t="str">
        <f>IF(ISBLANK(D41)=TRUE,"　",D41)</f>
        <v xml:space="preserve">　</v>
      </c>
      <c r="E106" t="str">
        <f>IF(ISBLANK(E41)=TRUE,"　",E41)</f>
        <v>低い土地のくらし</v>
      </c>
      <c r="G106" t="str">
        <f>IF(ISBLANK(G41)=TRUE,"　",G41)</f>
        <v>ふくしま学調</v>
      </c>
      <c r="I106" t="str">
        <f>IF(ISBLANK(I41)=TRUE,"　",I41)</f>
        <v>ふくしま学調</v>
      </c>
      <c r="K106" t="str">
        <f>IF(ISBLANK(K41)=TRUE,"　",K41)</f>
        <v>ふくしま学調</v>
      </c>
      <c r="M106" t="str">
        <f>IF(ISBLANK(M41)=TRUE,"　",M41)</f>
        <v>ハードル走</v>
      </c>
      <c r="O106" t="str">
        <f>IF(ISBLANK(O41)=TRUE,"　",O41)</f>
        <v>ハードル走</v>
      </c>
      <c r="Q106" t="str">
        <f>IF(ISBLANK(Q41)=TRUE,"　",Q41)</f>
        <v xml:space="preserve">　</v>
      </c>
      <c r="S106" t="str">
        <v>小　計</v>
      </c>
      <c r="T106">
        <f>SUM(T94:T105)</f>
        <v>86</v>
      </c>
      <c r="U106">
        <f>SUM(U94:U105)</f>
        <v>87</v>
      </c>
      <c r="V106">
        <f>U106-T106</f>
        <v>1</v>
      </c>
    </row>
    <row r="107">
      <c r="A107">
        <f>IF(ISBLANK(A42)=TRUE,"　",A42)</f>
        <v>20</v>
      </c>
      <c r="B107" t="e">
        <f>DATE($E$1,#REF!,A107)</f>
        <v>#REF!</v>
      </c>
      <c r="C107" t="e">
        <f>WEEKDAY(B107,1)</f>
        <v>#REF!</v>
      </c>
      <c r="D107" t="str">
        <f>IF(ISBLANK(D42)=TRUE,"　",D42)</f>
        <v>水</v>
      </c>
      <c r="E107" t="str">
        <f>IF(ISBLANK(E42)=TRUE,"　",E42)</f>
        <v>国語</v>
      </c>
      <c r="F107" t="str">
        <f>IF(ISBLANK(F42)=TRUE,"　",F42)</f>
        <v>2/7</v>
      </c>
      <c r="G107" t="str">
        <f>IF(ISBLANK(G42)=TRUE,"　",G42)</f>
        <v>学活</v>
      </c>
      <c r="H107" t="str">
        <f>IF(ISBLANK(H42)=TRUE,"　",H42)</f>
        <v>4/36</v>
      </c>
      <c r="I107" t="str">
        <f>IF(ISBLANK(I42)=TRUE,"　",I42)</f>
        <v>算数</v>
      </c>
      <c r="J107" t="str">
        <f>IF(ISBLANK(J42)=TRUE,"　",J42)</f>
        <v>3/4</v>
      </c>
      <c r="K107" t="str">
        <f>IF(ISBLANK(K42)=TRUE,"　",K42)</f>
        <v>社会</v>
      </c>
      <c r="L107" t="str">
        <f>IF(ISBLANK(L42)=TRUE,"　",L42)</f>
        <v>1/3</v>
      </c>
      <c r="M107" t="str">
        <f>IF(ISBLANK(M42)=TRUE,"　",M42)</f>
        <v>体育</v>
      </c>
      <c r="N107" t="str">
        <f>IF(ISBLANK(N42)=TRUE,"　",N42)</f>
        <v>1/2</v>
      </c>
      <c r="O107" t="str">
        <f>IF(ISBLANK(O42)=TRUE,"　",O42)</f>
        <v>理科</v>
      </c>
      <c r="P107" t="str">
        <f>IF(ISBLANK(P42)=TRUE,"　",P42)</f>
        <v xml:space="preserve">　</v>
      </c>
      <c r="Q107" t="str">
        <f>IF(ISBLANK(Q42)=TRUE,"　",Q42)</f>
        <v>QUテスト（業間）・求午後出張</v>
      </c>
      <c r="R107" t="str">
        <f>IF(R42="","",R42)</f>
        <v/>
      </c>
      <c r="S107" t="str">
        <v>学活</v>
      </c>
      <c r="T107">
        <f>IF(ISBLANK(T18)=TRUE,"　",T18)</f>
        <v>3</v>
      </c>
      <c r="U107">
        <f>COUNTIF(E$69:P$130,"学活")</f>
        <v>3</v>
      </c>
      <c r="V107">
        <f>U107-T107</f>
        <v>0</v>
      </c>
      <c r="Z107">
        <v>20</v>
      </c>
      <c r="AA107" t="e">
        <f>IF(ISBLANK(B107)=TRUE,"  ",B107)</f>
        <v>#REF!</v>
      </c>
      <c r="AB107" t="e">
        <f>WEEKDAY(AA107,1)</f>
        <v>#REF!</v>
      </c>
      <c r="AC107" t="str">
        <f>AC42</f>
        <v>水</v>
      </c>
      <c r="AD107" t="e">
        <f>IF(ISBLANK(#REF!)=TRUE,"  ",#REF!)</f>
        <v>#REF!</v>
      </c>
      <c r="AE107" t="str">
        <f>IF(ISBLANK(E42)=TRUE,"  ",VLOOKUP(E42,ひらがな変換,2))</f>
        <v>こくご</v>
      </c>
      <c r="AF107" t="str">
        <f>IF(ISBLANK(G42)=TRUE,"  ",VLOOKUP(G42,ひらがな変換,2))</f>
        <v>がっかつ</v>
      </c>
      <c r="AG107" t="str">
        <f>IF(ISBLANK(I42)=TRUE,"  ",VLOOKUP(I42,ひらがな変換,2))</f>
        <v>さんすう</v>
      </c>
      <c r="AH107" t="str">
        <f>IF(ISBLANK(K42)=TRUE,"  ",VLOOKUP(K42,ひらがな変換,2))</f>
        <v>しゃかい</v>
      </c>
      <c r="AI107" t="str">
        <f>IF(ISBLANK(M42)=TRUE,"  ",VLOOKUP(M42,ひらがな変換,2))</f>
        <v>たいいく</v>
      </c>
      <c r="AJ107" t="str">
        <f>IF(ISBLANK(O42)=TRUE,"  ",VLOOKUP(O42,ひらがな変換,2))</f>
        <v>りか</v>
      </c>
    </row>
    <row r="108">
      <c r="A108" t="str">
        <f>IF(ISBLANK(A43)=TRUE,"　",A43)</f>
        <v xml:space="preserve">　</v>
      </c>
      <c r="D108" t="str">
        <f>IF(ISBLANK(D43)=TRUE,"　",D43)</f>
        <v xml:space="preserve">　</v>
      </c>
      <c r="E108" t="str">
        <f>IF(ISBLANK(E43)=TRUE,"　",E43)</f>
        <v>見立てる</v>
      </c>
      <c r="G108" t="str">
        <f>IF(ISBLANK(G43)=TRUE,"　",G43)</f>
        <v>学級会</v>
      </c>
      <c r="I108" t="str">
        <f>IF(ISBLANK(I43)=TRUE,"　",I43)</f>
        <v>変わり方を調べよう</v>
      </c>
      <c r="K108" t="str">
        <f>IF(ISBLANK(K43)=TRUE,"　",K43)</f>
        <v>国土の気候の特色</v>
      </c>
      <c r="M108" t="str">
        <f>IF(ISBLANK(M43)=TRUE,"　",M43)</f>
        <v>表現</v>
      </c>
      <c r="O108" t="str">
        <f>IF(ISBLANK(O43)=TRUE,"　",O43)</f>
        <v>佐藤（和）先生の案による</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木</v>
      </c>
      <c r="E109" t="str">
        <f>IF(ISBLANK(E44)=TRUE,"　",E44)</f>
        <v>理科</v>
      </c>
      <c r="F109" t="str">
        <f>IF(ISBLANK(F44)=TRUE,"　",F44)</f>
        <v xml:space="preserve">　</v>
      </c>
      <c r="G109" t="str">
        <f>IF(ISBLANK(G44)=TRUE,"　",G44)</f>
        <v>外国語</v>
      </c>
      <c r="H109" t="str">
        <f>IF(ISBLANK(H44)=TRUE,"　",H44)</f>
        <v xml:space="preserve">　</v>
      </c>
      <c r="I109" t="str">
        <f>IF(ISBLANK(I44)=TRUE,"　",I44)</f>
        <v>行事</v>
      </c>
      <c r="J109" t="str">
        <f>IF(ISBLANK(J44)=TRUE,"　",J44)</f>
        <v xml:space="preserve">　</v>
      </c>
      <c r="K109" t="str">
        <f>IF(ISBLANK(K44)=TRUE,"　",K44)</f>
        <v>家庭</v>
      </c>
      <c r="L109" t="str">
        <f>IF(ISBLANK(L44)=TRUE,"　",L44)</f>
        <v xml:space="preserve">　</v>
      </c>
      <c r="M109" t="str">
        <f>IF(ISBLANK(M44)=TRUE,"　",M44)</f>
        <v>算数</v>
      </c>
      <c r="N109" t="str">
        <f>IF(ISBLANK(N44)=TRUE,"　",N44)</f>
        <v>4/4</v>
      </c>
      <c r="O109" t="str">
        <f>IF(ISBLANK(O44)=TRUE,"　",O44)</f>
        <v xml:space="preserve">　</v>
      </c>
      <c r="P109" t="str">
        <f>IF(ISBLANK(P44)=TRUE,"　",P44)</f>
        <v xml:space="preserve">　</v>
      </c>
      <c r="Q109" t="str">
        <f>IF(ISBLANK(Q44)=TRUE,"　",Q44)</f>
        <v>【短】歯科検診、尿検査</v>
      </c>
      <c r="R109" t="str">
        <f>IF(R44="","",R44)</f>
        <v/>
      </c>
      <c r="S109" t="str">
        <v>クラブ</v>
      </c>
      <c r="T109">
        <f>IF(ISBLANK(T20)=TRUE,"　",T20)</f>
        <v>1</v>
      </c>
      <c r="U109">
        <f>COUNTIF($E$69:$P$130,S109)+COUNTIF($R$69:$R$130,S109)/3</f>
        <v>0</v>
      </c>
      <c r="V109">
        <f>U109-T109</f>
        <v>-1</v>
      </c>
      <c r="Z109">
        <v>21</v>
      </c>
      <c r="AA109" t="e">
        <f>IF(ISBLANK(B109)=TRUE,"  ",B109)</f>
        <v>#REF!</v>
      </c>
      <c r="AB109" t="e">
        <f>WEEKDAY(AA109,1)</f>
        <v>#REF!</v>
      </c>
      <c r="AC109" t="str">
        <f>AC44</f>
        <v>木</v>
      </c>
      <c r="AD109" t="e">
        <f>IF(ISBLANK(#REF!)=TRUE,"  ",#REF!)</f>
        <v>#REF!</v>
      </c>
      <c r="AE109" t="str">
        <f>IF(ISBLANK(E44)=TRUE,"  ",VLOOKUP(E44,ひらがな変換,2))</f>
        <v>りか</v>
      </c>
      <c r="AF109" t="str">
        <f>IF(ISBLANK(G44)=TRUE,"  ",VLOOKUP(G44,ひらがな変換,2))</f>
        <v>がいこくご</v>
      </c>
      <c r="AG109" t="str">
        <f>IF(ISBLANK(I44)=TRUE,"  ",VLOOKUP(I44,ひらがな変換,2))</f>
        <v>ぎょうじ</v>
      </c>
      <c r="AH109" t="str">
        <f>IF(ISBLANK(K44)=TRUE,"  ",VLOOKUP(K44,ひらがな変換,2))</f>
        <v>かてい</v>
      </c>
      <c r="AI109" t="str">
        <f>IF(ISBLANK(M44)=TRUE,"  ",VLOOKUP(M44,ひらがな変換,2))</f>
        <v>さんすう</v>
      </c>
      <c r="AJ109" t="str">
        <f>IF(ISBLANK(O44)=TRUE,"  ",VLOOKUP(O44,ひらがな変換,2))</f>
        <v xml:space="preserve">  </v>
      </c>
    </row>
    <row r="110">
      <c r="A110" t="str">
        <f>IF(ISBLANK(A45)=TRUE,"　",A45)</f>
        <v xml:space="preserve">　</v>
      </c>
      <c r="D110" t="str">
        <f>IF(ISBLANK(D45)=TRUE,"　",D45)</f>
        <v xml:space="preserve">　</v>
      </c>
      <c r="E110" t="str">
        <f>IF(ISBLANK(E45)=TRUE,"　",E45)</f>
        <v>佐藤（和）先生の案による</v>
      </c>
      <c r="G110" t="str">
        <f>IF(ISBLANK(G45)=TRUE,"　",G45)</f>
        <v>渡部先生の案による</v>
      </c>
      <c r="I110" t="str">
        <f>IF(ISBLANK(I45)=TRUE,"　",I45)</f>
        <v>歯科検診</v>
      </c>
      <c r="K110" t="str">
        <f>IF(ISBLANK(K45)=TRUE,"　",K45)</f>
        <v>舞子先生の案による</v>
      </c>
      <c r="M110" t="str">
        <f>IF(ISBLANK(M45)=TRUE,"　",M45)</f>
        <v>変わり方を調べよう</v>
      </c>
      <c r="O110" t="str">
        <f>IF(ISBLANK(O45)=TRUE,"　",O45)</f>
        <v xml:space="preserve">　</v>
      </c>
      <c r="Q110" t="str">
        <f>IF(ISBLANK(Q45)=TRUE,"　",Q45)</f>
        <v xml:space="preserve">　</v>
      </c>
      <c r="S110" t="str">
        <v>行事（日）</v>
      </c>
      <c r="T110">
        <f>IF(ISBLANK(T21)=TRUE,"　",T21)</f>
        <v>1</v>
      </c>
      <c r="U110">
        <f>COUNTIF(E$69:P$130,"①行事")</f>
        <v>1</v>
      </c>
      <c r="V110">
        <f>U110-T110</f>
        <v>0</v>
      </c>
    </row>
    <row r="111">
      <c r="A111">
        <f>IF(ISBLANK(A46)=TRUE,"　",A46)</f>
        <v>22</v>
      </c>
      <c r="B111" t="e">
        <f>DATE($E$1,#REF!,A111)</f>
        <v>#REF!</v>
      </c>
      <c r="C111" t="e">
        <f>WEEKDAY(B111,1)</f>
        <v>#REF!</v>
      </c>
      <c r="D111" t="str">
        <f>IF(ISBLANK(D46)=TRUE,"　",D46)</f>
        <v>金</v>
      </c>
      <c r="E111" t="str">
        <f>IF(ISBLANK(E46)=TRUE,"　",E46)</f>
        <v>外国語</v>
      </c>
      <c r="F111" t="str">
        <f>IF(ISBLANK(F46)=TRUE,"　",F46)</f>
        <v xml:space="preserve">　</v>
      </c>
      <c r="G111" t="str">
        <f>IF(ISBLANK(G46)=TRUE,"　",G46)</f>
        <v>算数</v>
      </c>
      <c r="H111" t="str">
        <f>IF(ISBLANK(H46)=TRUE,"　",H46)</f>
        <v>1/10</v>
      </c>
      <c r="I111" t="str">
        <f>IF(ISBLANK(I46)=TRUE,"　",I46)</f>
        <v>図工</v>
      </c>
      <c r="J111" t="str">
        <f>IF(ISBLANK(J46)=TRUE,"　",J46)</f>
        <v>1/4</v>
      </c>
      <c r="K111" t="str">
        <f>IF(ISBLANK(K46)=TRUE,"　",K46)</f>
        <v>図工</v>
      </c>
      <c r="L111" t="str">
        <f>IF(ISBLANK(L46)=TRUE,"　",L46)</f>
        <v>2/4</v>
      </c>
      <c r="M111" t="str">
        <f>IF(ISBLANK(M46)=TRUE,"　",M46)</f>
        <v>国語</v>
      </c>
      <c r="N111" t="str">
        <f>IF(ISBLANK(N46)=TRUE,"　",N46)</f>
        <v>3/7</v>
      </c>
      <c r="O111" t="str">
        <f>IF(ISBLANK(O46)=TRUE,"　",O46)</f>
        <v>家庭</v>
      </c>
      <c r="P111" t="str">
        <f>IF(ISBLANK(P46)=TRUE,"　",P46)</f>
        <v xml:space="preserve">　</v>
      </c>
      <c r="Q111" t="str">
        <f>IF(ISBLANK(Q46)=TRUE,"　",Q46)</f>
        <v>プール清掃⑥</v>
      </c>
      <c r="R111" t="str">
        <f>IF(R46="","",R46)</f>
        <v/>
      </c>
      <c r="S111" t="str">
        <v>行事（時）</v>
      </c>
      <c r="T111">
        <f>IF(ISBLANK(T22)=TRUE,"　",T22)</f>
        <v>4</v>
      </c>
      <c r="U111">
        <f>COUNTIF(E$69:P$130,"行事")</f>
        <v>4</v>
      </c>
      <c r="V111">
        <f>U111-T111</f>
        <v>0</v>
      </c>
      <c r="Z111">
        <v>22</v>
      </c>
      <c r="AA111" t="e">
        <f>IF(ISBLANK(B111)=TRUE,"  ",B111)</f>
        <v>#REF!</v>
      </c>
      <c r="AB111" t="e">
        <f>WEEKDAY(AA111,1)</f>
        <v>#REF!</v>
      </c>
      <c r="AC111" t="str">
        <f>AC46</f>
        <v>金</v>
      </c>
      <c r="AD111" t="e">
        <f>IF(ISBLANK(#REF!)=TRUE,"  ",#REF!)</f>
        <v>#REF!</v>
      </c>
      <c r="AE111" t="str">
        <f>IF(ISBLANK(E46)=TRUE,"  ",VLOOKUP(E46,ひらがな変換,2))</f>
        <v>がいこくご</v>
      </c>
      <c r="AF111" t="str">
        <f>IF(ISBLANK(G46)=TRUE,"  ",VLOOKUP(G46,ひらがな変換,2))</f>
        <v>さんすう</v>
      </c>
      <c r="AG111" t="str">
        <f>IF(ISBLANK(I46)=TRUE,"  ",VLOOKUP(I46,ひらがな変換,2))</f>
        <v>ずこう</v>
      </c>
      <c r="AH111" t="str">
        <f>IF(ISBLANK(K46)=TRUE,"  ",VLOOKUP(K46,ひらがな変換,2))</f>
        <v>ずこう</v>
      </c>
      <c r="AI111" t="str">
        <f>IF(ISBLANK(M46)=TRUE,"  ",VLOOKUP(M46,ひらがな変換,2))</f>
        <v>こくご</v>
      </c>
      <c r="AJ111" t="str">
        <f>IF(ISBLANK(O46)=TRUE,"  ",VLOOKUP(O46,ひらがな変換,2))</f>
        <v>かてい</v>
      </c>
    </row>
    <row r="112" xml:space="preserve">
      <c r="A112" t="str">
        <f>IF(ISBLANK(A47)=TRUE,"　",A47)</f>
        <v xml:space="preserve">　</v>
      </c>
      <c r="D112" t="str">
        <f>IF(ISBLANK(D47)=TRUE,"　",D47)</f>
        <v xml:space="preserve">　</v>
      </c>
      <c r="E112" t="str">
        <f>IF(ISBLANK(E47)=TRUE,"　",E47)</f>
        <v>渡部先生の案による</v>
      </c>
      <c r="G112" t="str">
        <f>IF(ISBLANK(G47)=TRUE,"　",G47)</f>
        <v>かけ算の世界を広げよう</v>
      </c>
      <c r="I112" t="str">
        <f>IF(ISBLANK(I47)=TRUE,"　",I47)</f>
        <v>のぞくと広がる　ひみつの景色</v>
      </c>
      <c r="K112" t="str">
        <f>IF(ISBLANK(K47)=TRUE,"　",K47)</f>
        <v>のぞくと広がる　ひみつの景色</v>
      </c>
      <c r="M112" t="str">
        <f>IF(ISBLANK(M47)=TRUE,"　",M47)</f>
        <v>見立てる</v>
      </c>
      <c r="O112" t="str">
        <f>IF(ISBLANK(O47)=TRUE,"　",O47)</f>
        <v>舞子先生の案による</v>
      </c>
      <c r="Q112" t="str">
        <f>IF(ISBLANK(Q47)=TRUE,"　",Q47)</f>
        <v xml:space="preserve">　</v>
      </c>
      <c r="S112" t="str" xml:space="preserve">
        <v xml:space="preserve">小計　日_x000d_
時</v>
      </c>
      <c r="T112">
        <f>IF(ISBLANK(T23)=TRUE,"　",T23)</f>
        <v>1</v>
      </c>
      <c r="U112">
        <f>U110</f>
        <v>1</v>
      </c>
      <c r="V112">
        <f>U112-T112</f>
        <v>0</v>
      </c>
    </row>
    <row r="113">
      <c r="A113">
        <f>IF(ISBLANK(A48)=TRUE,"　",A48)</f>
        <v>23</v>
      </c>
      <c r="B113" t="e">
        <f>DATE($E$1,#REF!,A113)</f>
        <v>#REF!</v>
      </c>
      <c r="C113" t="e">
        <f>WEEKDAY(B113,1)</f>
        <v>#REF!</v>
      </c>
      <c r="D113" t="str">
        <f>IF(ISBLANK(D48)=TRUE,"　",D48)</f>
        <v>土</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8</v>
      </c>
      <c r="U113">
        <f>SUM(U107:U109)+U111</f>
        <v>7</v>
      </c>
      <c r="V113">
        <f>U113-T113</f>
        <v>-1</v>
      </c>
      <c r="Z113">
        <v>23</v>
      </c>
      <c r="AA113" t="e">
        <f>IF(ISBLANK(B113)=TRUE,"  ",B113)</f>
        <v>#REF!</v>
      </c>
      <c r="AB113" t="e">
        <f>WEEKDAY(AA113,1)</f>
        <v>#REF!</v>
      </c>
      <c r="AC113" t="str">
        <f>AC48</f>
        <v>土</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1</v>
      </c>
      <c r="U114">
        <f>U112</f>
        <v>1</v>
      </c>
      <c r="V114">
        <f>U114-T114</f>
        <v>0</v>
      </c>
    </row>
    <row r="115">
      <c r="A115">
        <f>IF(ISBLANK(A50)=TRUE,"　",A50)</f>
        <v>24</v>
      </c>
      <c r="B115" t="e">
        <f>DATE($E$1,#REF!,A115)</f>
        <v>#REF!</v>
      </c>
      <c r="C115" t="e">
        <f>WEEKDAY(B115,1)</f>
        <v>#REF!</v>
      </c>
      <c r="D115" t="str">
        <f>IF(ISBLANK(D50)=TRUE,"　",D50)</f>
        <v>日</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94</v>
      </c>
      <c r="U115">
        <f>SUM(U106,U113)</f>
        <v>94</v>
      </c>
      <c r="V115">
        <f>U115-T115</f>
        <v>0</v>
      </c>
      <c r="Z115">
        <v>24</v>
      </c>
      <c r="AA115" t="e">
        <f>IF(ISBLANK(B115)=TRUE,"  ",B115)</f>
        <v>#REF!</v>
      </c>
      <c r="AB115" t="e">
        <f>WEEKDAY(AA115,1)</f>
        <v>#REF!</v>
      </c>
      <c r="AC115" t="str">
        <f>AC50</f>
        <v>日</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月</v>
      </c>
      <c r="E117" t="str">
        <f>IF(ISBLANK(E52)=TRUE,"　",E52)</f>
        <v>道徳</v>
      </c>
      <c r="F117" t="str">
        <f>IF(ISBLANK(F52)=TRUE,"　",F52)</f>
        <v>5/35</v>
      </c>
      <c r="G117" t="str">
        <f>IF(ISBLANK(G52)=TRUE,"　",G52)</f>
        <v>算数</v>
      </c>
      <c r="H117" t="str">
        <f>IF(ISBLANK(H52)=TRUE,"　",H52)</f>
        <v>2/10</v>
      </c>
      <c r="I117" t="str">
        <f>IF(ISBLANK(I52)=TRUE,"　",I52)</f>
        <v>理科</v>
      </c>
      <c r="J117" t="str">
        <f>IF(ISBLANK(J52)=TRUE,"　",J52)</f>
        <v xml:space="preserve">　</v>
      </c>
      <c r="K117" t="str">
        <f>IF(ISBLANK(K52)=TRUE,"　",K52)</f>
        <v>音楽</v>
      </c>
      <c r="L117" t="str">
        <f>IF(ISBLANK(L52)=TRUE,"　",L52)</f>
        <v>2/5</v>
      </c>
      <c r="M117" t="str">
        <f>IF(ISBLANK(M52)=TRUE,"　",M52)</f>
        <v>学活</v>
      </c>
      <c r="N117" t="str">
        <f>IF(ISBLANK(N52)=TRUE,"　",N52)</f>
        <v>5/36</v>
      </c>
      <c r="O117" t="str">
        <f>IF(ISBLANK(O52)=TRUE,"　",O52)</f>
        <v>体育</v>
      </c>
      <c r="P117" t="str">
        <f>IF(ISBLANK(P52)=TRUE,"　",P52)</f>
        <v>2/2</v>
      </c>
      <c r="Q117" t="str">
        <f>IF(ISBLANK(Q52)=TRUE,"　",Q52)</f>
        <v>全校集会（南達陸上選手励ます会）</v>
      </c>
      <c r="R117" t="str">
        <f>IF(R52="","",R52)</f>
        <v/>
      </c>
      <c r="S117" t="str">
        <v>運動会、鼓笛パレード、南達陸上と行事続きの5月が終了した。子ども達はだんだんとクラスの雰囲気にも慣れてきて、良い部分と同時に気を抜いている部分も見えてきた。6月は宿泊学習が控えているので、子ども達が自分で「適切な判断」ができるように引き続き指導を続けてたい。</v>
      </c>
      <c r="Z117">
        <v>25</v>
      </c>
      <c r="AA117" t="e">
        <f>IF(ISBLANK(B117)=TRUE,"  ",B117)</f>
        <v>#REF!</v>
      </c>
      <c r="AB117" t="e">
        <f>WEEKDAY(AA117,1)</f>
        <v>#REF!</v>
      </c>
      <c r="AC117" t="str">
        <f>AC52</f>
        <v>月</v>
      </c>
      <c r="AD117" t="e">
        <f>IF(ISBLANK(#REF!)=TRUE,"  ",#REF!)</f>
        <v>#REF!</v>
      </c>
      <c r="AE117" t="str">
        <f>IF(ISBLANK(E52)=TRUE,"  ",VLOOKUP(E52,ひらがな変換,2))</f>
        <v>どうとく</v>
      </c>
      <c r="AF117" t="str">
        <f>IF(ISBLANK(G52)=TRUE,"  ",VLOOKUP(G52,ひらがな変換,2))</f>
        <v>さんすう</v>
      </c>
      <c r="AG117" t="str">
        <f>IF(ISBLANK(I52)=TRUE,"  ",VLOOKUP(I52,ひらがな変換,2))</f>
        <v>りか</v>
      </c>
      <c r="AH117" t="str">
        <f>IF(ISBLANK(K52)=TRUE,"  ",VLOOKUP(K52,ひらがな変換,2))</f>
        <v>おんがく</v>
      </c>
      <c r="AI117" t="str">
        <f>IF(ISBLANK(M52)=TRUE,"  ",VLOOKUP(M52,ひらがな変換,2))</f>
        <v>がっかつ</v>
      </c>
      <c r="AJ117" t="str">
        <f>IF(ISBLANK(O52)=TRUE,"  ",VLOOKUP(O52,ひらがな変換,2))</f>
        <v>たいいく</v>
      </c>
    </row>
    <row r="118">
      <c r="A118" t="str">
        <f>IF(ISBLANK(A53)=TRUE,"　",A53)</f>
        <v xml:space="preserve">　</v>
      </c>
      <c r="D118" t="str">
        <f>IF(ISBLANK(D53)=TRUE,"　",D53)</f>
        <v xml:space="preserve">　</v>
      </c>
      <c r="E118" t="str">
        <f>IF(ISBLANK(E53)=TRUE,"　",E53)</f>
        <v>遠足の子どもたち</v>
      </c>
      <c r="G118" t="str">
        <f>IF(ISBLANK(G53)=TRUE,"　",G53)</f>
        <v>かけ算の世界を広げよう</v>
      </c>
      <c r="I118" t="str">
        <f>IF(ISBLANK(I53)=TRUE,"　",I53)</f>
        <v>佐藤（和）先生の案による</v>
      </c>
      <c r="K118" t="str">
        <f>IF(ISBLANK(K53)=TRUE,"　",K53)</f>
        <v>和音や低音</v>
      </c>
      <c r="M118" t="str">
        <f>IF(ISBLANK(M53)=TRUE,"　",M53)</f>
        <v>放射線について考えよう</v>
      </c>
      <c r="O118" t="str">
        <f>IF(ISBLANK(O53)=TRUE,"　",O53)</f>
        <v>表現</v>
      </c>
      <c r="Q118" t="str">
        <f>IF(ISBLANK(Q53)=TRUE,"　",Q53)</f>
        <v xml:space="preserve">　</v>
      </c>
    </row>
    <row r="119">
      <c r="A119">
        <f>IF(ISBLANK(A54)=TRUE,"　",A54)</f>
        <v>26</v>
      </c>
      <c r="B119" t="e">
        <f>DATE($E$1,#REF!,A119)</f>
        <v>#REF!</v>
      </c>
      <c r="C119" t="e">
        <f>WEEKDAY(B119,1)</f>
        <v>#REF!</v>
      </c>
      <c r="D119" t="str">
        <f>IF(ISBLANK(D54)=TRUE,"　",D54)</f>
        <v>火</v>
      </c>
      <c r="E119" t="str">
        <f>IF(ISBLANK(E54)=TRUE,"　",E54)</f>
        <v>社会</v>
      </c>
      <c r="F119" t="str">
        <f>IF(ISBLANK(F54)=TRUE,"　",F54)</f>
        <v>2/3</v>
      </c>
      <c r="G119" t="str">
        <f>IF(ISBLANK(G54)=TRUE,"　",G54)</f>
        <v>国語</v>
      </c>
      <c r="H119" t="str">
        <f>IF(ISBLANK(H54)=TRUE,"　",H54)</f>
        <v>4/7</v>
      </c>
      <c r="I119" t="str">
        <f>IF(ISBLANK(I54)=TRUE,"　",I54)</f>
        <v>体育</v>
      </c>
      <c r="J119" t="str">
        <f>IF(ISBLANK(J54)=TRUE,"　",J54)</f>
        <v xml:space="preserve">　</v>
      </c>
      <c r="K119" t="str">
        <f>IF(ISBLANK(K54)=TRUE,"　",K54)</f>
        <v>理科</v>
      </c>
      <c r="L119" t="str">
        <f>IF(ISBLANK(L54)=TRUE,"　",L54)</f>
        <v xml:space="preserve">　</v>
      </c>
      <c r="M119" t="str">
        <f>IF(ISBLANK(M54)=TRUE,"　",M54)</f>
        <v>書写</v>
      </c>
      <c r="N119" t="str">
        <f>IF(ISBLANK(N54)=TRUE,"　",N54)</f>
        <v xml:space="preserve">　</v>
      </c>
      <c r="O119" t="str">
        <f>IF(ISBLANK(O54)=TRUE,"　",O54)</f>
        <v>算数</v>
      </c>
      <c r="P119" t="str">
        <f>IF(ISBLANK(P54)=TRUE,"　",P54)</f>
        <v>3/10</v>
      </c>
      <c r="Q119" t="str">
        <f>IF(ISBLANK(Q54)=TRUE,"　",Q54)</f>
        <v>求午後出張</v>
      </c>
      <c r="R119" t="str">
        <f>IF(R54="","",R54)</f>
        <v/>
      </c>
      <c r="Z119">
        <v>26</v>
      </c>
      <c r="AA119" t="e">
        <f>IF(ISBLANK(B119)=TRUE,"  ",B119)</f>
        <v>#REF!</v>
      </c>
      <c r="AB119" t="e">
        <f>WEEKDAY(AA119,1)</f>
        <v>#REF!</v>
      </c>
      <c r="AC119" t="str">
        <f>AC54</f>
        <v>火</v>
      </c>
      <c r="AD119" t="e">
        <f>IF(ISBLANK(#REF!)=TRUE,"  ",#REF!)</f>
        <v>#REF!</v>
      </c>
      <c r="AE119" t="str">
        <f>IF(ISBLANK(E54)=TRUE,"  ",VLOOKUP(E54,ひらがな変換,2))</f>
        <v>しゃかい</v>
      </c>
      <c r="AF119" t="str">
        <f>IF(ISBLANK(G54)=TRUE,"  ",VLOOKUP(G54,ひらがな変換,2))</f>
        <v>こくご</v>
      </c>
      <c r="AG119" t="str">
        <f>IF(ISBLANK(I54)=TRUE,"  ",VLOOKUP(I54,ひらがな変換,2))</f>
        <v>たいいく</v>
      </c>
      <c r="AH119" t="str">
        <f>IF(ISBLANK(K54)=TRUE,"  ",VLOOKUP(K54,ひらがな変換,2))</f>
        <v>りか</v>
      </c>
      <c r="AI119" t="str">
        <f>IF(ISBLANK(M54)=TRUE,"  ",VLOOKUP(M54,ひらがな変換,2))</f>
        <v>しょしゃ</v>
      </c>
      <c r="AJ119" t="str">
        <f>IF(ISBLANK(O54)=TRUE,"  ",VLOOKUP(O54,ひらがな変換,2))</f>
        <v>さんすう</v>
      </c>
    </row>
    <row r="120">
      <c r="A120" t="str">
        <f>IF(ISBLANK(A55)=TRUE,"　",A55)</f>
        <v xml:space="preserve">　</v>
      </c>
      <c r="D120" t="str">
        <f>IF(ISBLANK(D55)=TRUE,"　",D55)</f>
        <v xml:space="preserve">　</v>
      </c>
      <c r="E120" t="str">
        <f>IF(ISBLANK(E55)=TRUE,"　",E55)</f>
        <v>国土の気候の特色</v>
      </c>
      <c r="G120" t="str">
        <f>IF(ISBLANK(G55)=TRUE,"　",G55)</f>
        <v>見立てる</v>
      </c>
      <c r="I120" t="str">
        <f>IF(ISBLANK(I55)=TRUE,"　",I55)</f>
        <v>表現</v>
      </c>
      <c r="K120" t="str">
        <f>IF(ISBLANK(M55)=TRUE,"　",M55)</f>
        <v>大浦先生の案による</v>
      </c>
      <c r="M120" t="e">
        <f>IF(ISBLANK(#REF!)=TRUE,"　",#REF!)</f>
        <v>#REF!</v>
      </c>
      <c r="O120" t="str">
        <f>IF(ISBLANK(O55)=TRUE,"　",O55)</f>
        <v>かけ算の世界を広げよう</v>
      </c>
      <c r="Q120" t="str">
        <f>IF(ISBLANK(Q55)=TRUE,"　",Q55)</f>
        <v xml:space="preserve">　</v>
      </c>
    </row>
    <row r="121">
      <c r="A121">
        <f>IF(ISBLANK(A56)=TRUE,"　",A56)</f>
        <v>27</v>
      </c>
      <c r="B121" t="e">
        <f>DATE($E$1,#REF!,A121)</f>
        <v>#REF!</v>
      </c>
      <c r="C121" t="e">
        <f>WEEKDAY(B121,1)</f>
        <v>#REF!</v>
      </c>
      <c r="D121" t="str">
        <f>IF(ISBLANK(D56)=TRUE,"　",D56)</f>
        <v>水</v>
      </c>
      <c r="E121" t="str">
        <f>IF(ISBLANK(E56)=TRUE,"　",E56)</f>
        <v>書写</v>
      </c>
      <c r="F121" t="str">
        <f>IF(ISBLANK(F56)=TRUE,"　",F56)</f>
        <v xml:space="preserve">　</v>
      </c>
      <c r="G121" t="str">
        <f>IF(ISBLANK(G56)=TRUE,"　",G56)</f>
        <v>理科</v>
      </c>
      <c r="H121" t="str">
        <f>IF(ISBLANK(H56)=TRUE,"　",H56)</f>
        <v xml:space="preserve">　</v>
      </c>
      <c r="I121" t="str">
        <f>IF(ISBLANK(I56)=TRUE,"　",I56)</f>
        <v>算数</v>
      </c>
      <c r="J121" t="str">
        <f>IF(ISBLANK(J56)=TRUE,"　",J56)</f>
        <v>4/10</v>
      </c>
      <c r="K121" t="str">
        <f>IF(ISBLANK(K56)=TRUE,"　",K56)</f>
        <v>総合</v>
      </c>
      <c r="L121" t="str">
        <f>IF(ISBLANK(L56)=TRUE,"　",L56)</f>
        <v xml:space="preserve">　</v>
      </c>
      <c r="M121" t="str">
        <f>IF(ISBLANK(M56)=TRUE,"　",M56)</f>
        <v>社会</v>
      </c>
      <c r="N121" t="str">
        <f>IF(ISBLANK(N56)=TRUE,"　",N56)</f>
        <v>3/3</v>
      </c>
      <c r="O121" t="str">
        <f>IF(ISBLANK(O56)=TRUE,"　",O56)</f>
        <v xml:space="preserve">　</v>
      </c>
      <c r="P121" t="str">
        <f>IF(ISBLANK(P56)=TRUE,"　",P56)</f>
        <v xml:space="preserve">　</v>
      </c>
      <c r="Q121" t="str">
        <f>IF(ISBLANK(Q56)=TRUE,"　",Q56)</f>
        <v>弁当日・求午前出張</v>
      </c>
      <c r="R121" t="str">
        <f>IF(R56="","",R56)</f>
        <v/>
      </c>
      <c r="Z121">
        <v>27</v>
      </c>
      <c r="AA121" t="e">
        <f>IF(ISBLANK(B121)=TRUE,"  ",B121)</f>
        <v>#REF!</v>
      </c>
      <c r="AB121" t="e">
        <f>WEEKDAY(AA121,1)</f>
        <v>#REF!</v>
      </c>
      <c r="AC121" t="str">
        <f>AC56</f>
        <v>水</v>
      </c>
      <c r="AD121" t="e">
        <f>IF(ISBLANK(#REF!)=TRUE,"  ",#REF!)</f>
        <v>#REF!</v>
      </c>
      <c r="AE121" t="str">
        <f>IF(ISBLANK(E56)=TRUE,"  ",VLOOKUP(E56,ひらがな変換,2))</f>
        <v>しょしゃ</v>
      </c>
      <c r="AF121" t="str">
        <f>IF(ISBLANK(G56)=TRUE,"  ",VLOOKUP(G56,ひらがな変換,2))</f>
        <v>りか</v>
      </c>
      <c r="AG121" t="str">
        <f>IF(ISBLANK(I56)=TRUE,"  ",VLOOKUP(I56,ひらがな変換,2))</f>
        <v>さんすう</v>
      </c>
      <c r="AH121" t="str">
        <f>IF(ISBLANK(K56)=TRUE,"  ",VLOOKUP(K56,ひらがな変換,2))</f>
        <v>そうごう</v>
      </c>
      <c r="AI121" t="str">
        <f>IF(ISBLANK(M56)=TRUE,"  ",VLOOKUP(M56,ひらがな変換,2))</f>
        <v>しゃかい</v>
      </c>
      <c r="AJ121" t="str">
        <f>IF(ISBLANK(O56)=TRUE,"  ",VLOOKUP(O56,ひらがな変換,2))</f>
        <v xml:space="preserve">  </v>
      </c>
    </row>
    <row r="122">
      <c r="A122" t="str">
        <f>IF(ISBLANK(A57)=TRUE,"　",A57)</f>
        <v xml:space="preserve">　</v>
      </c>
      <c r="D122" t="str">
        <f>IF(ISBLANK(D57)=TRUE,"　",D57)</f>
        <v xml:space="preserve">　</v>
      </c>
      <c r="E122" t="str">
        <f>IF(ISBLANK(E57)=TRUE,"　",E57)</f>
        <v>大浦先生の案による</v>
      </c>
      <c r="G122" t="str">
        <f>IF(ISBLANK(G57)=TRUE,"　",G57)</f>
        <v>佐藤（和）先生の案による</v>
      </c>
      <c r="I122" t="str">
        <f>IF(ISBLANK(I57)=TRUE,"　",I57)</f>
        <v>かけ算の世界を広げよう</v>
      </c>
      <c r="K122" t="str">
        <f>IF(ISBLANK(K57)=TRUE,"　",K57)</f>
        <v>オリエンテーション</v>
      </c>
      <c r="M122" t="str">
        <f>IF(ISBLANK(M57)=TRUE,"　",M57)</f>
        <v>国土の気候の特色</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木</v>
      </c>
      <c r="E123" t="str">
        <f>IF(ISBLANK(E58)=TRUE,"　",E58)</f>
        <v>家庭</v>
      </c>
      <c r="F123" t="str">
        <f>IF(ISBLANK(F58)=TRUE,"　",F58)</f>
        <v xml:space="preserve">　</v>
      </c>
      <c r="G123" t="str">
        <f>IF(ISBLANK(G58)=TRUE,"　",G58)</f>
        <v>家庭</v>
      </c>
      <c r="H123" t="str">
        <f>IF(ISBLANK(H58)=TRUE,"　",H58)</f>
        <v xml:space="preserve">　</v>
      </c>
      <c r="I123" t="str">
        <f>IF(ISBLANK(I58)=TRUE,"　",I58)</f>
        <v>家庭</v>
      </c>
      <c r="J123" t="str">
        <f>IF(ISBLANK(J58)=TRUE,"　",J58)</f>
        <v xml:space="preserve">　</v>
      </c>
      <c r="K123" t="str">
        <f>IF(ISBLANK(K58)=TRUE,"　",K58)</f>
        <v>外国語</v>
      </c>
      <c r="L123" t="str">
        <f>IF(ISBLANK(L58)=TRUE,"　",L58)</f>
        <v xml:space="preserve">　</v>
      </c>
      <c r="M123" t="str">
        <f>IF(ISBLANK(M58)=TRUE,"　",M58)</f>
        <v>算数</v>
      </c>
      <c r="N123" t="str">
        <f>IF(ISBLANK(N58)=TRUE,"　",N58)</f>
        <v>5/10</v>
      </c>
      <c r="O123" t="str">
        <f>IF(ISBLANK(O58)=TRUE,"　",O58)</f>
        <v>国語</v>
      </c>
      <c r="P123" t="str">
        <f>IF(ISBLANK(P58)=TRUE,"　",P58)</f>
        <v>5/7</v>
      </c>
      <c r="Q123" t="str">
        <f>IF(ISBLANK(Q58)=TRUE,"　",Q58)</f>
        <v xml:space="preserve">　</v>
      </c>
      <c r="R123" t="str">
        <f>IF(R58="","",R58)</f>
        <v/>
      </c>
      <c r="Z123">
        <v>28</v>
      </c>
      <c r="AA123" t="e">
        <f>IF(ISBLANK(B123)=TRUE,"  ",B123)</f>
        <v>#REF!</v>
      </c>
      <c r="AB123" t="e">
        <f>WEEKDAY(AA123,1)</f>
        <v>#REF!</v>
      </c>
      <c r="AC123" t="str">
        <f>AC58</f>
        <v>木</v>
      </c>
      <c r="AD123" t="e">
        <f>IF(ISBLANK(#REF!)=TRUE,"  ",#REF!)</f>
        <v>#REF!</v>
      </c>
      <c r="AE123" t="str">
        <f>IF(ISBLANK(E58)=TRUE,"  ",VLOOKUP(E58,ひらがな変換,2))</f>
        <v>かてい</v>
      </c>
      <c r="AF123" t="str">
        <f>IF(ISBLANK(G58)=TRUE,"  ",VLOOKUP(G58,ひらがな変換,2))</f>
        <v>かてい</v>
      </c>
      <c r="AG123" t="str">
        <f>IF(ISBLANK(I58)=TRUE,"  ",VLOOKUP(I58,ひらがな変換,2))</f>
        <v>かてい</v>
      </c>
      <c r="AH123" t="str">
        <f>IF(ISBLANK(K58)=TRUE,"  ",VLOOKUP(K58,ひらがな変換,2))</f>
        <v>がいこくご</v>
      </c>
      <c r="AI123" t="str">
        <f>IF(ISBLANK(M58)=TRUE,"  ",VLOOKUP(M58,ひらがな変換,2))</f>
        <v>さんすう</v>
      </c>
      <c r="AJ123" t="str">
        <f>IF(ISBLANK(O58)=TRUE,"  ",VLOOKUP(O58,ひらがな変換,2))</f>
        <v>こくご</v>
      </c>
    </row>
    <row r="124">
      <c r="A124" t="str">
        <f>IF(ISBLANK(A59)=TRUE,"　",A59)</f>
        <v xml:space="preserve">　</v>
      </c>
      <c r="D124" t="str">
        <f>IF(ISBLANK(D59)=TRUE,"　",D59)</f>
        <v xml:space="preserve">　</v>
      </c>
      <c r="E124" t="str">
        <f>IF(ISBLANK(E59)=TRUE,"　",E59)</f>
        <v>舞子先生の案による</v>
      </c>
      <c r="G124" t="str">
        <f>IF(ISBLANK(G59)=TRUE,"　",G59)</f>
        <v>舞子先生の案による</v>
      </c>
      <c r="I124" t="str">
        <f>IF(ISBLANK(I59)=TRUE,"　",I59)</f>
        <v>舞子先生の案による</v>
      </c>
      <c r="K124" t="str">
        <f>IF(ISBLANK(K59)=TRUE,"　",K59)</f>
        <v>渡部先生の案による</v>
      </c>
      <c r="M124" t="str">
        <f>IF(ISBLANK(M59)=TRUE,"　",M59)</f>
        <v>かけ算の世界を広げよう</v>
      </c>
      <c r="O124" t="str">
        <f>IF(ISBLANK(O59)=TRUE,"　",O59)</f>
        <v>見立てる</v>
      </c>
      <c r="Q124" t="str">
        <f>IF(ISBLANK(Q59)=TRUE,"　",Q59)</f>
        <v xml:space="preserve">　</v>
      </c>
    </row>
    <row r="125">
      <c r="A125">
        <f>IF(ISBLANK(A60)=TRUE,"　",A60)</f>
        <v>29</v>
      </c>
      <c r="B125" t="e">
        <f>DATE($E$1,#REF!,A125)</f>
        <v>#REF!</v>
      </c>
      <c r="C125" t="e">
        <f>WEEKDAY(B125,1)</f>
        <v>#REF!</v>
      </c>
      <c r="D125" t="str">
        <f>IF(ISBLANK(D60)=TRUE,"　",D60)</f>
        <v>金</v>
      </c>
      <c r="E125" t="str">
        <f>IF(ISBLANK(E60)=TRUE,"　",E60)</f>
        <v>外国語</v>
      </c>
      <c r="F125" t="str">
        <f>IF(ISBLANK(F60)=TRUE,"　",F60)</f>
        <v xml:space="preserve">　</v>
      </c>
      <c r="G125" t="str">
        <f>IF(ISBLANK(G60)=TRUE,"　",G60)</f>
        <v>算数</v>
      </c>
      <c r="H125" t="str">
        <f>IF(ISBLANK(H60)=TRUE,"　",H60)</f>
        <v>6/10</v>
      </c>
      <c r="I125" t="str">
        <f>IF(ISBLANK(I60)=TRUE,"　",I60)</f>
        <v>図工</v>
      </c>
      <c r="J125" t="str">
        <f>IF(ISBLANK(J60)=TRUE,"　",J60)</f>
        <v>3/4</v>
      </c>
      <c r="K125" t="str">
        <f>IF(ISBLANK(K60)=TRUE,"　",K60)</f>
        <v>図工</v>
      </c>
      <c r="L125" t="str">
        <f>IF(ISBLANK(L60)=TRUE,"　",L60)</f>
        <v>4/4</v>
      </c>
      <c r="M125" t="str">
        <f>IF(ISBLANK(M60)=TRUE,"　",M60)</f>
        <v>社会</v>
      </c>
      <c r="N125" t="str">
        <f>IF(ISBLANK(N60)=TRUE,"　",N60)</f>
        <v>1/4</v>
      </c>
      <c r="O125" t="str">
        <f>IF(ISBLANK(O60)=TRUE,"　",O60)</f>
        <v xml:space="preserve">　</v>
      </c>
      <c r="P125" t="str">
        <f>IF(ISBLANK(P60)=TRUE,"　",P60)</f>
        <v xml:space="preserve">　</v>
      </c>
      <c r="Q125" t="str">
        <f>IF(ISBLANK(Q60)=TRUE,"　",Q60)</f>
        <v>弁当日</v>
      </c>
      <c r="R125" t="str">
        <f>IF(R60="","",R60)</f>
        <v/>
      </c>
      <c r="Z125">
        <v>29</v>
      </c>
      <c r="AA125" t="e">
        <f>IF(ISBLANK(B125)=TRUE,"  ",B125)</f>
        <v>#REF!</v>
      </c>
      <c r="AB125" t="e">
        <f>WEEKDAY(AA125,1)</f>
        <v>#REF!</v>
      </c>
      <c r="AC125" t="str">
        <f>AC60</f>
        <v>金</v>
      </c>
      <c r="AD125" t="e">
        <f>IF(ISBLANK(#REF!)=TRUE,"  ",#REF!)</f>
        <v>#REF!</v>
      </c>
      <c r="AE125" t="str">
        <f>IF(ISBLANK(E60)=TRUE,"  ",VLOOKUP(E60,ひらがな変換,2))</f>
        <v>がいこくご</v>
      </c>
      <c r="AF125" t="str">
        <f>IF(ISBLANK(G60)=TRUE,"  ",VLOOKUP(G60,ひらがな変換,2))</f>
        <v>さんすう</v>
      </c>
      <c r="AG125" t="str">
        <f>IF(ISBLANK(I60)=TRUE,"  ",VLOOKUP(I60,ひらがな変換,2))</f>
        <v>ずこう</v>
      </c>
      <c r="AH125" t="str">
        <f>IF(ISBLANK(K60)=TRUE,"  ",VLOOKUP(K60,ひらがな変換,2))</f>
        <v>ずこう</v>
      </c>
      <c r="AI125" t="str">
        <f>IF(ISBLANK(M60)=TRUE,"  ",VLOOKUP(M60,ひらがな変換,2))</f>
        <v>しゃかい</v>
      </c>
      <c r="AJ125" t="str">
        <f>IF(ISBLANK(O60)=TRUE,"  ",VLOOKUP(O60,ひらがな変換,2))</f>
        <v xml:space="preserve">  </v>
      </c>
    </row>
    <row r="126">
      <c r="A126" t="str">
        <f>IF(ISBLANK(A61)=TRUE,"　",A61)</f>
        <v xml:space="preserve">　</v>
      </c>
      <c r="D126" t="str">
        <f>IF(ISBLANK(D61)=TRUE,"　",D61)</f>
        <v xml:space="preserve">　</v>
      </c>
      <c r="E126" t="str">
        <f>IF(ISBLANK(E61)=TRUE,"　",E61)</f>
        <v>渡部先生の案による</v>
      </c>
      <c r="G126" t="str">
        <f>IF(ISBLANK(G61)=TRUE,"　",G61)</f>
        <v>かけ算の世界を広げよう</v>
      </c>
      <c r="I126" t="str">
        <f>IF(ISBLANK(I61)=TRUE,"　",I61)</f>
        <v>のぞくと広がる　ひみつの景色</v>
      </c>
      <c r="K126" t="str">
        <f>IF(ISBLANK(K61)=TRUE,"　",K61)</f>
        <v>のぞくと広がる　ひみつの景色</v>
      </c>
      <c r="M126" t="str">
        <f>IF(ISBLANK(M61)=TRUE,"　",M61)</f>
        <v>寒い土地のくらし</v>
      </c>
      <c r="O126" t="str">
        <f>IF(ISBLANK(O61)=TRUE,"　",O61)</f>
        <v xml:space="preserve">　</v>
      </c>
      <c r="Q126" t="str">
        <f>IF(ISBLANK(Q61)=TRUE,"　",Q61)</f>
        <v xml:space="preserve">　</v>
      </c>
    </row>
    <row r="127">
      <c r="A127" t="str">
        <v xml:space="preserve"> </v>
      </c>
      <c r="B127" t="e">
        <f>DATE($E$1,#REF!,A127)</f>
        <v>#REF!</v>
      </c>
      <c r="C127" t="e">
        <f>WEEKDAY(B127,1)</f>
        <v>#REF!</v>
      </c>
      <c r="D127" t="str">
        <f>IF(ISBLANK(D62)=TRUE,"　",D62)</f>
        <v>土</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土</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日</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日</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J54:AJ55"/>
    <mergeCell ref="AJ56:AJ57"/>
    <mergeCell ref="AK56:AK57"/>
    <mergeCell ref="AI56:AI57"/>
    <mergeCell ref="AJ58:AJ59"/>
    <mergeCell ref="AI58:AI59"/>
    <mergeCell ref="AH54:AH55"/>
    <mergeCell ref="AI54:AI55"/>
    <mergeCell ref="AC54:AC55"/>
    <mergeCell ref="AD54:AD55"/>
    <mergeCell ref="AE54:AE55"/>
    <mergeCell ref="AF54:AF55"/>
    <mergeCell ref="A54:A55"/>
    <mergeCell ref="D54:D55"/>
    <mergeCell ref="Q54:Q55"/>
    <mergeCell ref="Z54:Z55"/>
    <mergeCell ref="O55:P55"/>
    <mergeCell ref="AG54:AG55"/>
    <mergeCell ref="E55:F55"/>
    <mergeCell ref="G55:H55"/>
    <mergeCell ref="I55:J55"/>
    <mergeCell ref="M55:N55"/>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K58:AK59"/>
    <mergeCell ref="AG58:AG59"/>
    <mergeCell ref="AH58:AH59"/>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58:A59"/>
    <mergeCell ref="D58:D59"/>
    <mergeCell ref="Q58:Q59"/>
    <mergeCell ref="Z58:Z59"/>
    <mergeCell ref="E59:F59"/>
    <mergeCell ref="I63:J63"/>
    <mergeCell ref="K63:L63"/>
    <mergeCell ref="AK62:AK63"/>
    <mergeCell ref="AG62:AG63"/>
    <mergeCell ref="AH62:AH63"/>
    <mergeCell ref="AI62:AI63"/>
    <mergeCell ref="AJ62:AJ63"/>
    <mergeCell ref="AC62:AC63"/>
    <mergeCell ref="M63:N63"/>
    <mergeCell ref="O63:P63"/>
    <mergeCell ref="D60:D61"/>
    <mergeCell ref="Q60:Q61"/>
    <mergeCell ref="E61:F61"/>
    <mergeCell ref="G61:H61"/>
    <mergeCell ref="I61:J61"/>
    <mergeCell ref="K61:L61"/>
    <mergeCell ref="Q62:Q63"/>
    <mergeCell ref="E63:F63"/>
    <mergeCell ref="AG60:AG61"/>
    <mergeCell ref="AH60:AH61"/>
    <mergeCell ref="AI60:AI61"/>
    <mergeCell ref="Z60:Z61"/>
    <mergeCell ref="AD62:AD63"/>
    <mergeCell ref="AE62:AE63"/>
    <mergeCell ref="AF62:AF63"/>
    <mergeCell ref="AF60:AF61"/>
    <mergeCell ref="Z62:Z63"/>
    <mergeCell ref="AK60:AK61"/>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Z127:Z12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K55:L55"/>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s>
  <pageMargins left="0.6902777777777778" right="0.19652777777777777" top="0.39375" bottom="0.39375" header="0.37" footer="0.5118055555555556"/>
  <ignoredErrors>
    <ignoredError numberStoredAsText="1" sqref="A1:AL130"/>
  </ignoredErrors>
</worksheet>
</file>

<file path=xl/worksheets/sheet3.xml><?xml version="1.0" encoding="utf-8"?>
<worksheet xmlns="http://schemas.openxmlformats.org/spreadsheetml/2006/main" xmlns:r="http://schemas.openxmlformats.org/officeDocument/2006/relationships">
  <sheetPr codeName="Sheet3"/>
  <dimension ref="A1:AL130"/>
  <sheetViews>
    <sheetView workbookViewId="0" rightToLeft="0"/>
  </sheetViews>
  <sheetData>
    <row r="1">
      <c r="E1">
        <f>予定表!A1</f>
        <v>2026</v>
      </c>
      <c r="F1" t="str">
        <v>年</v>
      </c>
      <c r="S1" t="str">
        <v>校　長</v>
      </c>
      <c r="T1" t="str">
        <v>教　頭</v>
      </c>
      <c r="U1" t="str">
        <v>教　務</v>
      </c>
      <c r="V1" t="str">
        <v>担　任</v>
      </c>
    </row>
    <row r="2">
      <c r="D2">
        <v>6</v>
      </c>
      <c r="E2" t="str">
        <v>月　学習予定表</v>
      </c>
      <c r="M2" t="str">
        <f>予定表!E1</f>
        <v>5年2組</v>
      </c>
      <c r="Z2">
        <f>D2</f>
        <v>6</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46174</v>
      </c>
      <c r="C4">
        <f>WEEKDAY(B4,1)</f>
        <v>2</v>
      </c>
      <c r="D4" t="str">
        <f>TEXT(C4,"aaa")</f>
        <v>月</v>
      </c>
      <c r="E4" t="str">
        <v>国語</v>
      </c>
      <c r="F4" t="str">
        <v>6/7</v>
      </c>
      <c r="G4" t="str">
        <v>算数</v>
      </c>
      <c r="H4" t="str">
        <v>7/10</v>
      </c>
      <c r="I4" t="str">
        <v>学活</v>
      </c>
      <c r="K4" t="str">
        <v>社会</v>
      </c>
      <c r="L4" t="str">
        <v>2/4</v>
      </c>
      <c r="M4" t="str">
        <v>国語</v>
      </c>
      <c r="N4" t="str">
        <v>7/7</v>
      </c>
      <c r="O4" t="str">
        <v>算数</v>
      </c>
      <c r="P4" t="str">
        <v>8/10</v>
      </c>
      <c r="Q4" t="str">
        <v>なかよし班交流タイム</v>
      </c>
      <c r="S4" t="str">
        <v>教科</v>
      </c>
      <c r="T4" t="str">
        <v>予定</v>
      </c>
      <c r="U4" t="str">
        <v>計画</v>
      </c>
      <c r="V4" t="str">
        <v>過不足</v>
      </c>
      <c r="Z4">
        <v>1</v>
      </c>
      <c r="AA4">
        <f>IF(ISBLANK(B4)=TRUE,"  ",B4)</f>
        <v>46174</v>
      </c>
      <c r="AB4">
        <f>WEEKDAY(AA4,1)</f>
        <v>2</v>
      </c>
      <c r="AC4" t="str">
        <f>TEXT(AB4,"aaa")</f>
        <v>月</v>
      </c>
      <c r="AD4" t="e">
        <f>IF(ISBLANK(#REF!)=TRUE,"  ",#REF!)</f>
        <v>#REF!</v>
      </c>
      <c r="AE4" t="str">
        <f>IF(ISBLANK(E4)=TRUE,"  ",E4)</f>
        <v>国語</v>
      </c>
      <c r="AF4" t="str">
        <f>IF(ISBLANK(G4)=TRUE,"  ",G4)</f>
        <v>算数</v>
      </c>
      <c r="AG4" t="str">
        <f>IF(ISBLANK(I4)=TRUE,"  ",I4)</f>
        <v>学活</v>
      </c>
      <c r="AH4" t="str">
        <f>IF(ISBLANK(K4)=TRUE,"  ",K4)</f>
        <v>社会</v>
      </c>
      <c r="AI4" t="str">
        <f>IF(ISBLANK(M4)=TRUE,"  ",M4)</f>
        <v>国語</v>
      </c>
      <c r="AJ4" t="str">
        <f>IF(ISBLANK(O4)=TRUE,"  ",O4)</f>
        <v>算数</v>
      </c>
      <c r="AK4" t="str">
        <f>IF(ISBLANK(Q4)=TRUE,"  ",Q4)</f>
        <v>なかよし班交流タイム</v>
      </c>
      <c r="AL4">
        <v>0.6527777777777778</v>
      </c>
    </row>
    <row r="5">
      <c r="E5" t="str">
        <v>見立てる</v>
      </c>
      <c r="G5" t="str">
        <v>かけ算の世界を広げよう</v>
      </c>
      <c r="K5" t="str">
        <v>寒い土地のくらし</v>
      </c>
      <c r="M5" t="str">
        <v>見立てる</v>
      </c>
      <c r="O5" t="str">
        <v>かけ算の世界を広げよう</v>
      </c>
      <c r="S5" t="str">
        <v>国語</v>
      </c>
      <c r="T5">
        <f>予定表!E3</f>
        <v>21</v>
      </c>
      <c r="U5">
        <f>COUNTIF($E$4:$P$65,"国語")+COUNTIF($E$4:$P$65,"書写")+COUNTIF($R$4:$R$65,"国語")/3+COUNTIF($R$4:$R$65,"書写")/3</f>
        <v>21</v>
      </c>
      <c r="V5">
        <f>U5-T5</f>
        <v>0</v>
      </c>
    </row>
    <row r="6">
      <c r="A6">
        <v>2</v>
      </c>
      <c r="B6">
        <f>DATE($E$1,$D$2,A6)</f>
        <v>46175</v>
      </c>
      <c r="C6">
        <f>WEEKDAY(B6,1)</f>
        <v>3</v>
      </c>
      <c r="D6" t="str">
        <f>TEXT(C6,"aaa")</f>
        <v>火</v>
      </c>
      <c r="E6" t="str">
        <v>国語</v>
      </c>
      <c r="F6" t="str">
        <v>1/2</v>
      </c>
      <c r="G6" t="str">
        <v>体育</v>
      </c>
      <c r="H6" t="str">
        <v>1/3</v>
      </c>
      <c r="I6" t="str">
        <v>体育</v>
      </c>
      <c r="J6" t="str">
        <v>2/3</v>
      </c>
      <c r="K6" t="str">
        <v>理科</v>
      </c>
      <c r="M6" t="str">
        <v>算数</v>
      </c>
      <c r="N6" t="str">
        <v>9/10</v>
      </c>
      <c r="Q6" t="str">
        <v>新体力テスト、尿検査</v>
      </c>
      <c r="S6" t="str">
        <v>社会</v>
      </c>
      <c r="T6">
        <f>予定表!E4</f>
        <v>12</v>
      </c>
      <c r="U6">
        <f>COUNTIF($E$4:$P$65,S6)+COUNTIF($R$4:$R$65,S6)/3</f>
        <v>12</v>
      </c>
      <c r="V6">
        <f>U6-T6</f>
        <v>0</v>
      </c>
      <c r="Z6">
        <v>2</v>
      </c>
      <c r="AA6">
        <f>IF(ISBLANK(B6)=TRUE,"  ",B6)</f>
        <v>46175</v>
      </c>
      <c r="AB6">
        <f>WEEKDAY(AA6,1)</f>
        <v>3</v>
      </c>
      <c r="AC6" t="str">
        <f>TEXT(AB6,"aaa")</f>
        <v>火</v>
      </c>
      <c r="AD6" t="e">
        <f>IF(ISBLANK(#REF!)=TRUE,"  ",#REF!)</f>
        <v>#REF!</v>
      </c>
      <c r="AE6" t="str">
        <f>IF(ISBLANK(E6)=TRUE,"  ",E6)</f>
        <v>国語</v>
      </c>
      <c r="AF6" t="str">
        <f>IF(ISBLANK(G6)=TRUE,"  ",G6)</f>
        <v>体育</v>
      </c>
      <c r="AG6" t="str">
        <f>IF(ISBLANK(I6)=TRUE,"  ",I6)</f>
        <v>体育</v>
      </c>
      <c r="AH6" t="str">
        <f>IF(ISBLANK(K6)=TRUE,"  ",K6)</f>
        <v>理科</v>
      </c>
      <c r="AI6" t="str">
        <f>IF(ISBLANK(M6)=TRUE,"  ",M6)</f>
        <v>算数</v>
      </c>
      <c r="AJ6" t="str">
        <f>IF(ISBLANK(O6)=TRUE,"  ",O6)</f>
        <v xml:space="preserve">  </v>
      </c>
      <c r="AK6" t="str">
        <f>IF(ISBLANK(Q6)=TRUE,"  ",Q6)</f>
        <v>新体力テスト、尿検査</v>
      </c>
      <c r="AL6">
        <v>0.6006944444444444</v>
      </c>
    </row>
    <row r="7">
      <c r="E7" t="str">
        <v>敬語</v>
      </c>
      <c r="G7" t="str">
        <v>新体力テスト</v>
      </c>
      <c r="I7" t="str">
        <v>新体力テスト</v>
      </c>
      <c r="K7" t="str">
        <v>佐藤（和）先生の案による</v>
      </c>
      <c r="M7" t="str">
        <v>かけ算の世界を広げよう</v>
      </c>
      <c r="S7" t="str">
        <v>算数</v>
      </c>
      <c r="T7">
        <f>予定表!E5</f>
        <v>24</v>
      </c>
      <c r="U7">
        <f>COUNTIF($E$4:$P$65,S7)+COUNTIF($R$4:$R$65,S7)/3</f>
        <v>24</v>
      </c>
      <c r="V7">
        <f>U7-T7</f>
        <v>0</v>
      </c>
    </row>
    <row r="8">
      <c r="A8">
        <v>3</v>
      </c>
      <c r="B8">
        <f>DATE($E$1,$D$2,A8)</f>
        <v>46176</v>
      </c>
      <c r="C8">
        <f>WEEKDAY(B8,1)</f>
        <v>4</v>
      </c>
      <c r="D8" t="str">
        <f>TEXT(C8,"aaa")</f>
        <v>水</v>
      </c>
      <c r="E8" t="str">
        <v>社会</v>
      </c>
      <c r="F8" t="str">
        <v>3/4</v>
      </c>
      <c r="G8" t="str">
        <v>算数</v>
      </c>
      <c r="H8" t="str">
        <v>10/10</v>
      </c>
      <c r="I8" t="str">
        <v>算数</v>
      </c>
      <c r="J8" t="str">
        <v>1/10</v>
      </c>
      <c r="K8" t="str">
        <v>社会</v>
      </c>
      <c r="L8" t="str">
        <v>4/4</v>
      </c>
      <c r="M8" t="str">
        <v>国語</v>
      </c>
      <c r="N8" t="str">
        <v>2/2</v>
      </c>
      <c r="O8" t="str">
        <v>総合</v>
      </c>
      <c r="S8" t="str">
        <v>理科</v>
      </c>
      <c r="T8">
        <f>予定表!E6</f>
        <v>11</v>
      </c>
      <c r="U8">
        <f>COUNTIF($E$4:$P$65,S8)+COUNTIF($R$4:$R$65,S8)/3</f>
        <v>11</v>
      </c>
      <c r="V8">
        <f>U8-T8</f>
        <v>0</v>
      </c>
      <c r="Z8">
        <v>3</v>
      </c>
      <c r="AA8">
        <f>IF(ISBLANK(B8)=TRUE,"  ",B8)</f>
        <v>46176</v>
      </c>
      <c r="AB8">
        <f>WEEKDAY(AA8,1)</f>
        <v>4</v>
      </c>
      <c r="AC8" t="str">
        <f>TEXT(AB8,"aaa")</f>
        <v>水</v>
      </c>
      <c r="AD8" t="e">
        <f>IF(ISBLANK(#REF!)=TRUE,"  ",#REF!)</f>
        <v>#REF!</v>
      </c>
      <c r="AE8" t="str">
        <f>IF(ISBLANK(E8)=TRUE,"  ",E8)</f>
        <v>社会</v>
      </c>
      <c r="AF8" t="str">
        <f>IF(ISBLANK(G8)=TRUE,"  ",G8)</f>
        <v>算数</v>
      </c>
      <c r="AG8" t="str">
        <f>IF(ISBLANK(I8)=TRUE,"  ",I8)</f>
        <v>算数</v>
      </c>
      <c r="AH8" t="str">
        <f>IF(ISBLANK(K8)=TRUE,"  ",K8)</f>
        <v>社会</v>
      </c>
      <c r="AI8" t="str">
        <f>IF(ISBLANK(M8)=TRUE,"  ",M8)</f>
        <v>国語</v>
      </c>
      <c r="AJ8" t="str">
        <f>IF(ISBLANK(O8)=TRUE,"  ",O8)</f>
        <v>総合</v>
      </c>
      <c r="AK8" t="str">
        <f>IF(ISBLANK(Q8)=TRUE,"  ",Q8)</f>
        <v xml:space="preserve">  </v>
      </c>
      <c r="AL8">
        <v>0.6527777777777778</v>
      </c>
    </row>
    <row r="9">
      <c r="E9" t="str">
        <v>寒い土地のくらし</v>
      </c>
      <c r="G9" t="str">
        <v>かけ算の世界を広げよう</v>
      </c>
      <c r="I9" t="str">
        <v>わり算の世界を広げよう</v>
      </c>
      <c r="K9" t="str">
        <v>寒い土地のくらし</v>
      </c>
      <c r="M9" t="str">
        <v>敬語</v>
      </c>
      <c r="O9" t="str">
        <v>宿泊</v>
      </c>
      <c r="S9" t="str">
        <v>生活</v>
      </c>
      <c r="T9">
        <f>予定表!E7</f>
        <v>0</v>
      </c>
      <c r="U9">
        <f>COUNTIF($E$4:$P$65,S9)+COUNTIF($R$4:$R$65,S9)/3</f>
        <v>0</v>
      </c>
      <c r="V9">
        <f>U9-T9</f>
        <v>0</v>
      </c>
    </row>
    <row r="10">
      <c r="A10">
        <v>4</v>
      </c>
      <c r="B10">
        <f>DATE($E$1,$D$2,A10)</f>
        <v>46177</v>
      </c>
      <c r="C10">
        <f>WEEKDAY(B10,1)</f>
        <v>5</v>
      </c>
      <c r="D10" t="str">
        <f>TEXT(C10,"aaa")</f>
        <v>木</v>
      </c>
      <c r="E10" t="str">
        <v>国語</v>
      </c>
      <c r="F10" t="str">
        <v>1/3</v>
      </c>
      <c r="G10" t="str">
        <v>算数</v>
      </c>
      <c r="H10" t="str">
        <v>2/10</v>
      </c>
      <c r="I10" t="str">
        <v>道徳</v>
      </c>
      <c r="J10" t="str">
        <v>6/35</v>
      </c>
      <c r="K10" t="str">
        <v>外国語</v>
      </c>
      <c r="M10" t="str">
        <v>社会</v>
      </c>
      <c r="N10" t="str">
        <v>1/1</v>
      </c>
      <c r="O10" t="str">
        <v>社会</v>
      </c>
      <c r="P10" t="str">
        <v>1/4</v>
      </c>
      <c r="Q10" t="str">
        <v>内科検診13:30～</v>
      </c>
      <c r="S10" t="str">
        <v>音楽</v>
      </c>
      <c r="T10">
        <f>予定表!E8</f>
        <v>5</v>
      </c>
      <c r="U10">
        <f>COUNTIF($E$4:$P$65,S10)+COUNTIF($R$4:$R$65,S10)/3</f>
        <v>5</v>
      </c>
      <c r="V10">
        <f>U10-T10</f>
        <v>0</v>
      </c>
      <c r="Z10">
        <v>4</v>
      </c>
      <c r="AA10">
        <f>IF(ISBLANK(B10)=TRUE,"  ",B10)</f>
        <v>46177</v>
      </c>
      <c r="AB10">
        <f>WEEKDAY(AA10,1)</f>
        <v>5</v>
      </c>
      <c r="AC10" t="str">
        <f>TEXT(AB10,"aaa")</f>
        <v>木</v>
      </c>
      <c r="AD10" t="e">
        <f>IF(ISBLANK(#REF!)=TRUE,"  ",#REF!)</f>
        <v>#REF!</v>
      </c>
      <c r="AE10" t="str">
        <f>IF(ISBLANK(E10)=TRUE,"  ",E10)</f>
        <v>国語</v>
      </c>
      <c r="AF10" t="str">
        <f>IF(ISBLANK(G10)=TRUE,"  ",G10)</f>
        <v>算数</v>
      </c>
      <c r="AG10" t="str">
        <f>IF(ISBLANK(I10)=TRUE,"  ",I10)</f>
        <v>道徳</v>
      </c>
      <c r="AH10" t="str">
        <f>IF(ISBLANK(K10)=TRUE,"  ",K10)</f>
        <v>外国語</v>
      </c>
      <c r="AI10" t="str">
        <f>IF(ISBLANK(M10)=TRUE,"  ",M10)</f>
        <v>社会</v>
      </c>
      <c r="AJ10" t="str">
        <f>IF(ISBLANK(O10)=TRUE,"  ",O10)</f>
        <v>社会</v>
      </c>
      <c r="AK10" t="str">
        <f>IF(ISBLANK(Q10)=TRUE,"  ",Q10)</f>
        <v>内科検診13:30～</v>
      </c>
      <c r="AL10">
        <v>0.6354166666666666</v>
      </c>
    </row>
    <row r="11">
      <c r="E11" t="str">
        <v>日常を十七音で</v>
      </c>
      <c r="G11" t="str">
        <v>わり算の世界を広げよう</v>
      </c>
      <c r="I11" t="str">
        <v>どうすればいいんだ</v>
      </c>
      <c r="K11" t="str">
        <v>渡部先生の案による</v>
      </c>
      <c r="M11" t="str">
        <v>導入</v>
      </c>
      <c r="O11" t="str">
        <v>くらしを支える食料生産</v>
      </c>
      <c r="S11" t="str">
        <v>図工</v>
      </c>
      <c r="T11">
        <f>予定表!E9</f>
        <v>6</v>
      </c>
      <c r="U11">
        <f>COUNTIF($E$4:$P$65,S11)+COUNTIF($R$4:$R$65,S11)/3</f>
        <v>6</v>
      </c>
      <c r="V11">
        <f>U11-T11</f>
        <v>0</v>
      </c>
    </row>
    <row r="12">
      <c r="A12">
        <v>5</v>
      </c>
      <c r="B12">
        <f>DATE($E$1,$D$2,A12)</f>
        <v>46178</v>
      </c>
      <c r="C12">
        <f>WEEKDAY(B12,1)</f>
        <v>6</v>
      </c>
      <c r="D12" t="str">
        <f>TEXT(C12,"aaa")</f>
        <v>金</v>
      </c>
      <c r="E12" t="str">
        <v>外国語</v>
      </c>
      <c r="G12" t="str">
        <v>算数</v>
      </c>
      <c r="H12" t="str">
        <v>4/10</v>
      </c>
      <c r="I12" t="str">
        <v>図工</v>
      </c>
      <c r="J12" t="str">
        <v>1/2</v>
      </c>
      <c r="K12" t="str">
        <v>図工</v>
      </c>
      <c r="L12" t="str">
        <v>2/2</v>
      </c>
      <c r="M12" t="str">
        <v>書写</v>
      </c>
      <c r="Q12" t="str">
        <v>全校集会（プール開き）</v>
      </c>
      <c r="S12" t="str">
        <v>家庭</v>
      </c>
      <c r="T12">
        <f>予定表!E10</f>
        <v>6</v>
      </c>
      <c r="U12">
        <f>COUNTIF($E$4:$P$65,S12)+COUNTIF($R$4:$R$65,S12)/3</f>
        <v>6</v>
      </c>
      <c r="V12">
        <f>U12-T12</f>
        <v>0</v>
      </c>
      <c r="Z12">
        <v>5</v>
      </c>
      <c r="AA12">
        <f>IF(ISBLANK(B12)=TRUE,"  ",B12)</f>
        <v>46178</v>
      </c>
      <c r="AB12">
        <f>WEEKDAY(AA12,1)</f>
        <v>6</v>
      </c>
      <c r="AC12" t="str">
        <f>TEXT(AB12,"aaa")</f>
        <v>金</v>
      </c>
      <c r="AD12" t="e">
        <f>IF(ISBLANK(#REF!)=TRUE,"  ",#REF!)</f>
        <v>#REF!</v>
      </c>
      <c r="AE12" t="str">
        <f>IF(ISBLANK(E12)=TRUE,"  ",E12)</f>
        <v>外国語</v>
      </c>
      <c r="AF12" t="str">
        <f>IF(ISBLANK(G12)=TRUE,"  ",G12)</f>
        <v>算数</v>
      </c>
      <c r="AG12" t="str">
        <f>IF(ISBLANK(I12)=TRUE,"  ",I12)</f>
        <v>図工</v>
      </c>
      <c r="AH12" t="str">
        <f>IF(ISBLANK(K12)=TRUE,"  ",K12)</f>
        <v>図工</v>
      </c>
      <c r="AI12" t="str">
        <f>IF(ISBLANK(M12)=TRUE,"  ",M12)</f>
        <v>書写</v>
      </c>
      <c r="AJ12" t="str">
        <f>IF(ISBLANK(O12)=TRUE,"  ",O12)</f>
        <v xml:space="preserve">  </v>
      </c>
      <c r="AK12" t="str">
        <f>IF(ISBLANK(Q12)=TRUE,"  ",Q12)</f>
        <v>全校集会（プール開き）</v>
      </c>
      <c r="AL12">
        <v>0.6180555555555556</v>
      </c>
    </row>
    <row r="13">
      <c r="E13" t="str">
        <v>渡部先生の案による</v>
      </c>
      <c r="G13" t="str">
        <v>わり算の世界を広げよう</v>
      </c>
      <c r="I13" t="str">
        <v>動きの形をつかまえよう</v>
      </c>
      <c r="K13" t="str">
        <v>動きの形をつかまえよう</v>
      </c>
      <c r="M13" t="str">
        <v>大浦先生の案による</v>
      </c>
      <c r="S13" t="str">
        <v>体育</v>
      </c>
      <c r="T13">
        <f>予定表!E11</f>
        <v>7</v>
      </c>
      <c r="U13">
        <f>COUNTIF($E$4:$P$65,S13)+COUNTIF($R$4:$R$65,S13)/3</f>
        <v>6</v>
      </c>
      <c r="V13">
        <f>U13-T13</f>
        <v>-1</v>
      </c>
    </row>
    <row r="14">
      <c r="A14">
        <v>6</v>
      </c>
      <c r="B14">
        <f>DATE($E$1,$D$2,A14)</f>
        <v>46179</v>
      </c>
      <c r="C14">
        <f>WEEKDAY(B14,1)</f>
        <v>7</v>
      </c>
      <c r="D14" t="str">
        <f>TEXT(C14,"aaa")</f>
        <v>土</v>
      </c>
      <c r="S14" t="str">
        <v>道徳</v>
      </c>
      <c r="T14">
        <f>予定表!E12</f>
        <v>4</v>
      </c>
      <c r="U14">
        <f>COUNTIF($E$4:$P$65,S14)+COUNTIF($R$4:$R$65,S14)/3</f>
        <v>4</v>
      </c>
      <c r="V14">
        <f>U14-T14</f>
        <v>0</v>
      </c>
      <c r="Z14">
        <v>6</v>
      </c>
      <c r="AA14">
        <f>IF(ISBLANK(B14)=TRUE,"  ",B14)</f>
        <v>46179</v>
      </c>
      <c r="AB14">
        <f>WEEKDAY(AA14,1)</f>
        <v>7</v>
      </c>
      <c r="AC14" t="str">
        <f>TEXT(AB14,"aaa")</f>
        <v>土</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予定表!E13</f>
        <v>7</v>
      </c>
      <c r="U15">
        <f>COUNTIF($E$4:$P$65,S15)+COUNTIF($R$4:$R$65,S15)/3</f>
        <v>7</v>
      </c>
      <c r="V15">
        <f>U15-T15</f>
        <v>0</v>
      </c>
    </row>
    <row r="16">
      <c r="A16">
        <v>7</v>
      </c>
      <c r="B16">
        <f>DATE($E$1,$D$2,A16)</f>
        <v>46180</v>
      </c>
      <c r="C16">
        <f>WEEKDAY(B16,1)</f>
        <v>1</v>
      </c>
      <c r="D16" t="str">
        <f>TEXT(C16,"aaa")</f>
        <v>日</v>
      </c>
      <c r="S16" t="str">
        <v>総合</v>
      </c>
      <c r="T16">
        <f>予定表!E14</f>
        <v>8</v>
      </c>
      <c r="U16">
        <f>COUNTIF($E$4:$P$65,S16)+COUNTIF($R$4:$R$65,S16)/3</f>
        <v>8</v>
      </c>
      <c r="V16">
        <f>U16-T16</f>
        <v>0</v>
      </c>
      <c r="Z16">
        <v>7</v>
      </c>
      <c r="AA16">
        <f>IF(ISBLANK(B16)=TRUE,"  ",B16)</f>
        <v>46180</v>
      </c>
      <c r="AB16">
        <f>WEEKDAY(AA16,1)</f>
        <v>1</v>
      </c>
      <c r="AC16" t="str">
        <f>TEXT(AB16,"aaa")</f>
        <v>日</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予定表!E15</f>
        <v>111</v>
      </c>
      <c r="U17">
        <f>SUM(U5:U16)</f>
        <v>110</v>
      </c>
      <c r="V17">
        <f>U17-T17</f>
        <v>-1</v>
      </c>
    </row>
    <row r="18">
      <c r="A18">
        <v>8</v>
      </c>
      <c r="B18">
        <f>DATE($E$1,$D$2,A18)</f>
        <v>46181</v>
      </c>
      <c r="C18">
        <f>WEEKDAY(B18,1)</f>
        <v>2</v>
      </c>
      <c r="D18" t="str">
        <f>TEXT(C18,"aaa")</f>
        <v>月</v>
      </c>
      <c r="E18" t="str">
        <v>国語</v>
      </c>
      <c r="F18" t="str">
        <v>2/3</v>
      </c>
      <c r="G18" t="str">
        <v>社会</v>
      </c>
      <c r="H18" t="str">
        <v>1/4</v>
      </c>
      <c r="I18" t="str">
        <v>体育</v>
      </c>
      <c r="J18" t="str">
        <v>3/3</v>
      </c>
      <c r="K18" t="str">
        <v>音楽</v>
      </c>
      <c r="L18" t="str">
        <v>3/5</v>
      </c>
      <c r="M18" t="str">
        <v>理科</v>
      </c>
      <c r="Q18" t="str">
        <v>児童会活動日</v>
      </c>
      <c r="S18" t="str">
        <v>学活</v>
      </c>
      <c r="T18">
        <f>予定表!E16</f>
        <v>4</v>
      </c>
      <c r="U18">
        <f>COUNTIF($E$4:$P$65,"学活")</f>
        <v>4</v>
      </c>
      <c r="V18">
        <f>U18-T18</f>
        <v>0</v>
      </c>
      <c r="Z18">
        <v>8</v>
      </c>
      <c r="AA18">
        <f>IF(ISBLANK(B18)=TRUE,"  ",B18)</f>
        <v>46181</v>
      </c>
      <c r="AB18">
        <f>WEEKDAY(AA18,1)</f>
        <v>2</v>
      </c>
      <c r="AC18" t="str">
        <f>TEXT(AB18,"aaa")</f>
        <v>月</v>
      </c>
      <c r="AD18" t="e">
        <f>IF(ISBLANK(#REF!)=TRUE,"  ",#REF!)</f>
        <v>#REF!</v>
      </c>
      <c r="AE18" t="str">
        <f>IF(ISBLANK(E18)=TRUE,"  ",E18)</f>
        <v>国語</v>
      </c>
      <c r="AF18" t="str">
        <f>IF(ISBLANK(G18)=TRUE,"  ",G18)</f>
        <v>社会</v>
      </c>
      <c r="AG18" t="str">
        <f>IF(ISBLANK(I18)=TRUE,"  ",I18)</f>
        <v>体育</v>
      </c>
      <c r="AH18" t="str">
        <f>IF(ISBLANK(K18)=TRUE,"  ",K18)</f>
        <v>音楽</v>
      </c>
      <c r="AI18" t="str">
        <f>IF(ISBLANK(M18)=TRUE,"  ",M18)</f>
        <v>理科</v>
      </c>
      <c r="AJ18" t="str">
        <f>IF(ISBLANK(O18)=TRUE,"  ",O18)</f>
        <v xml:space="preserve">  </v>
      </c>
      <c r="AK18" t="str">
        <f>IF(ISBLANK(Q18)=TRUE,"  ",Q18)</f>
        <v>児童会活動日</v>
      </c>
      <c r="AL18">
        <v>0.6458333333333334</v>
      </c>
    </row>
    <row r="19">
      <c r="E19" t="str">
        <v>日常を十七音で</v>
      </c>
      <c r="G19" t="str">
        <v>くらしを支える食料生産</v>
      </c>
      <c r="I19" t="str">
        <v>新体力テスト</v>
      </c>
      <c r="K19" t="str">
        <v>和音や低音</v>
      </c>
      <c r="M19" t="str">
        <v>佐藤（和）先生の案による</v>
      </c>
      <c r="S19" t="str">
        <v>児童会</v>
      </c>
      <c r="T19">
        <f>予定表!E17</f>
        <v>0</v>
      </c>
      <c r="U19">
        <f>COUNTIF(E$4:P$65,"児童会")</f>
        <v>0</v>
      </c>
      <c r="V19">
        <f>U19-T19</f>
        <v>0</v>
      </c>
    </row>
    <row r="20">
      <c r="A20">
        <v>9</v>
      </c>
      <c r="B20">
        <f>DATE($E$1,$D$2,A20)</f>
        <v>46182</v>
      </c>
      <c r="C20">
        <f>WEEKDAY(B20,1)</f>
        <v>3</v>
      </c>
      <c r="D20" t="str">
        <f>TEXT(C20,"aaa")</f>
        <v>火</v>
      </c>
      <c r="E20" t="str">
        <v>算数</v>
      </c>
      <c r="F20" t="str">
        <v>5/10</v>
      </c>
      <c r="G20" t="str">
        <v>国語</v>
      </c>
      <c r="H20" t="str">
        <v>3/3</v>
      </c>
      <c r="I20" t="str">
        <v>家庭</v>
      </c>
      <c r="K20" t="str">
        <v>家庭</v>
      </c>
      <c r="M20" t="str">
        <v>書写</v>
      </c>
      <c r="O20" t="str">
        <v>クラブ</v>
      </c>
      <c r="Q20" t="str">
        <v>眼科検診10:00～、クラブ活動</v>
      </c>
      <c r="S20" t="str">
        <v>クラブ</v>
      </c>
      <c r="T20">
        <f>予定表!E18</f>
        <v>2</v>
      </c>
      <c r="U20">
        <f>COUNTIF($E$4:$P$65,S20)+COUNTIF($R$4:$R$65,S20)/3</f>
        <v>3</v>
      </c>
      <c r="V20">
        <f>U20-T20</f>
        <v>1</v>
      </c>
      <c r="Z20">
        <v>9</v>
      </c>
      <c r="AA20">
        <f>IF(ISBLANK(B20)=TRUE,"  ",B20)</f>
        <v>46182</v>
      </c>
      <c r="AB20">
        <f>WEEKDAY(AA20,1)</f>
        <v>3</v>
      </c>
      <c r="AC20" t="str">
        <f>TEXT(AB20,"aaa")</f>
        <v>火</v>
      </c>
      <c r="AD20" t="e">
        <f>IF(ISBLANK(#REF!)=TRUE,"  ",#REF!)</f>
        <v>#REF!</v>
      </c>
      <c r="AE20" t="str">
        <f>IF(ISBLANK(E20)=TRUE,"  ",E20)</f>
        <v>算数</v>
      </c>
      <c r="AF20" t="str">
        <f>IF(ISBLANK(G20)=TRUE,"  ",G20)</f>
        <v>国語</v>
      </c>
      <c r="AG20" t="str">
        <f>IF(ISBLANK(I20)=TRUE,"  ",I20)</f>
        <v>家庭</v>
      </c>
      <c r="AH20" t="str">
        <f>IF(ISBLANK(K20)=TRUE,"  ",K20)</f>
        <v>家庭</v>
      </c>
      <c r="AI20" t="str">
        <f>IF(ISBLANK(M20)=TRUE,"  ",M20)</f>
        <v>書写</v>
      </c>
      <c r="AJ20" t="str">
        <f>IF(ISBLANK(O20)=TRUE,"  ",O20)</f>
        <v>クラブ</v>
      </c>
      <c r="AK20" t="str">
        <f>IF(ISBLANK(Q20)=TRUE,"  ",Q20)</f>
        <v>眼科検診10:00～、クラブ活動</v>
      </c>
      <c r="AL20">
        <v>0.6354166666666666</v>
      </c>
    </row>
    <row r="21">
      <c r="E21" t="str">
        <v>わり算の世界を広げよう</v>
      </c>
      <c r="G21" t="str">
        <v>日常を十七音で</v>
      </c>
      <c r="I21" t="str">
        <v>舞子先生の案による</v>
      </c>
      <c r="K21" t="str">
        <v>舞子先生の案による</v>
      </c>
      <c r="M21" t="str">
        <v>大浦先生の案による</v>
      </c>
      <c r="S21" t="str">
        <v>行事（日）</v>
      </c>
      <c r="T21">
        <f>予定表!E19</f>
        <v>0</v>
      </c>
      <c r="U21">
        <f>COUNTIF(E$4:P$65,"①行事")</f>
        <v>0</v>
      </c>
      <c r="V21">
        <f>U21-T21</f>
        <v>0</v>
      </c>
    </row>
    <row r="22">
      <c r="A22">
        <v>10</v>
      </c>
      <c r="B22">
        <f>DATE($E$1,$D$2,A22)</f>
        <v>46183</v>
      </c>
      <c r="C22">
        <f>WEEKDAY(B22,1)</f>
        <v>4</v>
      </c>
      <c r="D22" t="str">
        <f>TEXT(C22,"aaa")</f>
        <v>水</v>
      </c>
      <c r="E22" t="str">
        <v>社会</v>
      </c>
      <c r="F22" t="str">
        <v>2/4</v>
      </c>
      <c r="G22" t="str">
        <v>理科</v>
      </c>
      <c r="I22" t="str">
        <v>算数</v>
      </c>
      <c r="J22" t="str">
        <v>6/10</v>
      </c>
      <c r="K22" t="str">
        <v>道徳</v>
      </c>
      <c r="L22" t="str">
        <v>7/35</v>
      </c>
      <c r="M22" t="str">
        <v>国語</v>
      </c>
      <c r="N22" t="str">
        <v>1/1</v>
      </c>
      <c r="O22" t="str">
        <v>総合</v>
      </c>
      <c r="S22" t="str">
        <v>行事（時）</v>
      </c>
      <c r="T22">
        <f>予定表!E20</f>
        <v>4</v>
      </c>
      <c r="U22">
        <f>COUNTIF(E$4:P$65,"行事")</f>
        <v>4</v>
      </c>
      <c r="V22">
        <f>U22-T22</f>
        <v>0</v>
      </c>
      <c r="Z22">
        <v>10</v>
      </c>
      <c r="AA22">
        <f>IF(ISBLANK(B22)=TRUE,"  ",B22)</f>
        <v>46183</v>
      </c>
      <c r="AB22">
        <f>WEEKDAY(AA22,1)</f>
        <v>4</v>
      </c>
      <c r="AC22" t="str">
        <f>TEXT(AB22,"aaa")</f>
        <v>水</v>
      </c>
      <c r="AD22" t="e">
        <f>IF(ISBLANK(#REF!)=TRUE,"  ",#REF!)</f>
        <v>#REF!</v>
      </c>
      <c r="AE22" t="str">
        <f>IF(ISBLANK(E22)=TRUE,"  ",E22)</f>
        <v>社会</v>
      </c>
      <c r="AF22" t="str">
        <f>IF(ISBLANK(G22)=TRUE,"  ",G22)</f>
        <v>理科</v>
      </c>
      <c r="AG22" t="str">
        <f>IF(ISBLANK(I22)=TRUE,"  ",I22)</f>
        <v>算数</v>
      </c>
      <c r="AH22" t="str">
        <f>IF(ISBLANK(K22)=TRUE,"  ",K22)</f>
        <v>道徳</v>
      </c>
      <c r="AI22" t="str">
        <f>IF(ISBLANK(M22)=TRUE,"  ",M22)</f>
        <v>国語</v>
      </c>
      <c r="AJ22" t="str">
        <f>IF(ISBLANK(O22)=TRUE,"  ",O22)</f>
        <v>総合</v>
      </c>
      <c r="AK22" t="str">
        <f>IF(ISBLANK(Q22)=TRUE,"  ",Q22)</f>
        <v xml:space="preserve">  </v>
      </c>
      <c r="AL22">
        <v>0.6527777777777778</v>
      </c>
    </row>
    <row r="23" xml:space="preserve">
      <c r="E23" t="str">
        <v>くらしを支える食料生産</v>
      </c>
      <c r="G23" t="str">
        <v>佐藤（和）先生の案による</v>
      </c>
      <c r="I23" t="str">
        <v>わり算の世界を広げよう</v>
      </c>
      <c r="K23" t="str">
        <v>心のレシーブ</v>
      </c>
      <c r="M23" t="str">
        <v>漢字の広場①</v>
      </c>
      <c r="O23" t="str">
        <v>宿泊</v>
      </c>
      <c r="S23" t="str" xml:space="preserve">
        <v xml:space="preserve">小計　日_x000d_
時</v>
      </c>
      <c r="T23">
        <f>予定表!E21</f>
        <v>0</v>
      </c>
      <c r="U23">
        <f>U21</f>
        <v>0</v>
      </c>
      <c r="V23">
        <f>U23-T23</f>
        <v>0</v>
      </c>
    </row>
    <row r="24">
      <c r="A24">
        <v>11</v>
      </c>
      <c r="B24">
        <f>DATE($E$1,$D$2,A24)</f>
        <v>46184</v>
      </c>
      <c r="C24">
        <f>WEEKDAY(B24,1)</f>
        <v>5</v>
      </c>
      <c r="D24" t="str">
        <f>TEXT(C24,"aaa")</f>
        <v>木</v>
      </c>
      <c r="E24" t="str">
        <v>国語</v>
      </c>
      <c r="F24" t="str">
        <v>1/2</v>
      </c>
      <c r="G24" t="str">
        <v>外国語</v>
      </c>
      <c r="I24" t="str">
        <v>算数</v>
      </c>
      <c r="J24" t="str">
        <v>7/10</v>
      </c>
      <c r="K24" t="str">
        <v>音楽</v>
      </c>
      <c r="L24" t="str">
        <v>4/5</v>
      </c>
      <c r="M24" t="str">
        <v>体育</v>
      </c>
      <c r="N24" t="str">
        <v>1/9</v>
      </c>
      <c r="O24" t="str">
        <v>理科</v>
      </c>
      <c r="T24">
        <f>予定表!E22</f>
        <v>10</v>
      </c>
      <c r="U24">
        <f>SUM(U18:U20)+U22</f>
        <v>11</v>
      </c>
      <c r="V24">
        <f>U24-T24</f>
        <v>1</v>
      </c>
      <c r="Z24">
        <v>11</v>
      </c>
      <c r="AA24">
        <f>IF(ISBLANK(B24)=TRUE,"  ",B24)</f>
        <v>46184</v>
      </c>
      <c r="AB24">
        <f>WEEKDAY(AA24,1)</f>
        <v>5</v>
      </c>
      <c r="AC24" t="str">
        <f>TEXT(AB24,"aaa")</f>
        <v>木</v>
      </c>
      <c r="AD24" t="e">
        <f>IF(ISBLANK(#REF!)=TRUE,"  ",#REF!)</f>
        <v>#REF!</v>
      </c>
      <c r="AE24" t="str">
        <f>IF(ISBLANK(E24)=TRUE,"  ",E24)</f>
        <v>国語</v>
      </c>
      <c r="AF24" t="str">
        <f>IF(ISBLANK(G24)=TRUE,"  ",G24)</f>
        <v>外国語</v>
      </c>
      <c r="AG24" t="str">
        <f>IF(ISBLANK(I24)=TRUE,"  ",I24)</f>
        <v>算数</v>
      </c>
      <c r="AH24" t="str">
        <f>IF(ISBLANK(K24)=TRUE,"  ",K24)</f>
        <v>音楽</v>
      </c>
      <c r="AI24" t="str">
        <f>IF(ISBLANK(M24)=TRUE,"  ",M24)</f>
        <v>体育</v>
      </c>
      <c r="AJ24" t="str">
        <f>IF(ISBLANK(O24)=TRUE,"  ",O24)</f>
        <v>理科</v>
      </c>
      <c r="AK24" t="str">
        <f>IF(ISBLANK(Q24)=TRUE,"  ",Q24)</f>
        <v xml:space="preserve">  </v>
      </c>
      <c r="AL24">
        <v>0.6354166666666666</v>
      </c>
    </row>
    <row r="25" xml:space="preserve">
      <c r="E25" t="str">
        <v>古典の世界（一）</v>
      </c>
      <c r="G25" t="str">
        <v>渡部先生の案による</v>
      </c>
      <c r="I25" t="str">
        <v>わり算の世界を広げよう</v>
      </c>
      <c r="K25" t="str">
        <v>和音や低音</v>
      </c>
      <c r="M25" t="str">
        <v>水泳</v>
      </c>
      <c r="O25" t="str">
        <v>佐藤（和）先生の案による</v>
      </c>
      <c r="S25" t="str" xml:space="preserve">
        <v xml:space="preserve">合計　日_x000d_
時</v>
      </c>
      <c r="T25">
        <f>予定表!E23</f>
        <v>0</v>
      </c>
      <c r="U25">
        <f>U23</f>
        <v>0</v>
      </c>
      <c r="V25">
        <f>U25-T25</f>
        <v>0</v>
      </c>
    </row>
    <row r="26">
      <c r="A26">
        <v>12</v>
      </c>
      <c r="B26">
        <f>DATE($E$1,$D$2,A26)</f>
        <v>46185</v>
      </c>
      <c r="C26">
        <f>WEEKDAY(B26,1)</f>
        <v>6</v>
      </c>
      <c r="D26" t="str">
        <f>TEXT(C26,"aaa")</f>
        <v>金</v>
      </c>
      <c r="E26" t="str">
        <v>外国語</v>
      </c>
      <c r="G26" t="str">
        <v>算数</v>
      </c>
      <c r="H26" t="str">
        <v>9/10</v>
      </c>
      <c r="I26" t="str">
        <v>図工</v>
      </c>
      <c r="J26" t="str">
        <v>1/4</v>
      </c>
      <c r="K26" t="str">
        <v>図工</v>
      </c>
      <c r="L26" t="str">
        <v>2/4</v>
      </c>
      <c r="M26" t="str">
        <v>理科</v>
      </c>
      <c r="Q26" t="str">
        <v>引き渡し訓練</v>
      </c>
      <c r="T26">
        <f>予定表!E24</f>
        <v>121</v>
      </c>
      <c r="U26">
        <f>SUM(U17,U24)</f>
        <v>121</v>
      </c>
      <c r="V26">
        <f>U26-T26</f>
        <v>0</v>
      </c>
      <c r="Z26">
        <v>12</v>
      </c>
      <c r="AA26">
        <f>IF(ISBLANK(B26)=TRUE,"  ",B26)</f>
        <v>46185</v>
      </c>
      <c r="AB26">
        <f>WEEKDAY(AA26,1)</f>
        <v>6</v>
      </c>
      <c r="AC26" t="str">
        <f>TEXT(AB26,"aaa")</f>
        <v>金</v>
      </c>
      <c r="AD26" t="e">
        <f>IF(ISBLANK(#REF!)=TRUE,"  ",#REF!)</f>
        <v>#REF!</v>
      </c>
      <c r="AE26" t="str">
        <f>IF(ISBLANK(E26)=TRUE,"  ",E26)</f>
        <v>外国語</v>
      </c>
      <c r="AF26" t="str">
        <f>IF(ISBLANK(G26)=TRUE,"  ",G26)</f>
        <v>算数</v>
      </c>
      <c r="AG26" t="str">
        <f>IF(ISBLANK(I26)=TRUE,"  ",I26)</f>
        <v>図工</v>
      </c>
      <c r="AH26" t="str">
        <f>IF(ISBLANK(K26)=TRUE,"  ",K26)</f>
        <v>図工</v>
      </c>
      <c r="AI26" t="str">
        <f>IF(ISBLANK(M26)=TRUE,"  ",M26)</f>
        <v>理科</v>
      </c>
      <c r="AJ26" t="str">
        <f>IF(ISBLANK(O26)=TRUE,"  ",O26)</f>
        <v xml:space="preserve">  </v>
      </c>
      <c r="AK26" t="str">
        <f>IF(ISBLANK(Q26)=TRUE,"  ",Q26)</f>
        <v>引き渡し訓練</v>
      </c>
      <c r="AL26">
        <v>0.6180555555555556</v>
      </c>
    </row>
    <row r="27">
      <c r="G27" t="str">
        <v>わり算の世界を広げよう</v>
      </c>
      <c r="I27" t="str">
        <v>だんボールでためしてつくって</v>
      </c>
      <c r="K27" t="str">
        <v>だんボールでためしてつくって</v>
      </c>
      <c r="M27" t="str">
        <v>佐藤（和）先生の案による</v>
      </c>
    </row>
    <row r="28">
      <c r="A28">
        <v>13</v>
      </c>
      <c r="B28">
        <f>DATE($E$1,$D$2,A28)</f>
        <v>46186</v>
      </c>
      <c r="C28">
        <f>WEEKDAY(B28,1)</f>
        <v>7</v>
      </c>
      <c r="D28" t="str">
        <f>TEXT(C28,"aaa")</f>
        <v>土</v>
      </c>
      <c r="Z28">
        <v>13</v>
      </c>
      <c r="AA28">
        <f>IF(ISBLANK(B28)=TRUE,"  ",B28)</f>
        <v>46186</v>
      </c>
      <c r="AB28">
        <f>WEEKDAY(AA28,1)</f>
        <v>7</v>
      </c>
      <c r="AC28" t="str">
        <f>TEXT(AB28,"aaa")</f>
        <v>土</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46187</v>
      </c>
      <c r="C30">
        <f>WEEKDAY(B30,1)</f>
        <v>1</v>
      </c>
      <c r="D30" t="str">
        <f>TEXT(C30,"aaa")</f>
        <v>日</v>
      </c>
      <c r="Z30">
        <v>14</v>
      </c>
      <c r="AA30">
        <f>IF(ISBLANK(B30)=TRUE,"  ",B30)</f>
        <v>46187</v>
      </c>
      <c r="AB30">
        <f>WEEKDAY(AA30,1)</f>
        <v>1</v>
      </c>
      <c r="AC30" t="str">
        <f>TEXT(AB30,"aaa")</f>
        <v>日</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46188</v>
      </c>
      <c r="C32">
        <f>WEEKDAY(B32,1)</f>
        <v>2</v>
      </c>
      <c r="D32" t="str">
        <f>TEXT(C32,"aaa")</f>
        <v>月</v>
      </c>
      <c r="E32" t="str">
        <v>国語</v>
      </c>
      <c r="F32" t="str">
        <v>2/2</v>
      </c>
      <c r="G32" t="str">
        <v>算数</v>
      </c>
      <c r="H32" t="str">
        <v>10/10</v>
      </c>
      <c r="I32" t="str">
        <v>体育</v>
      </c>
      <c r="J32" t="str">
        <v>2/9</v>
      </c>
      <c r="K32" t="str">
        <v>音楽</v>
      </c>
      <c r="L32" t="str">
        <v>5/5</v>
      </c>
      <c r="M32" t="str">
        <v>理科</v>
      </c>
      <c r="Q32" t="str">
        <v>【短】朝食を見直そう週間</v>
      </c>
      <c r="Z32">
        <v>15</v>
      </c>
      <c r="AA32">
        <f>IF(ISBLANK(B32)=TRUE,"  ",B32)</f>
        <v>46188</v>
      </c>
      <c r="AB32">
        <f>WEEKDAY(AA32,1)</f>
        <v>2</v>
      </c>
      <c r="AC32" t="str">
        <f>TEXT(AB32,"aaa")</f>
        <v>月</v>
      </c>
      <c r="AD32" t="e">
        <f>IF(ISBLANK(#REF!)=TRUE,"  ",#REF!)</f>
        <v>#REF!</v>
      </c>
      <c r="AE32" t="str">
        <f>IF(ISBLANK(E32)=TRUE,"  ",E32)</f>
        <v>国語</v>
      </c>
      <c r="AF32" t="str">
        <f>IF(ISBLANK(G32)=TRUE,"  ",G32)</f>
        <v>算数</v>
      </c>
      <c r="AG32" t="str">
        <f>IF(ISBLANK(I32)=TRUE,"  ",I32)</f>
        <v>体育</v>
      </c>
      <c r="AH32" t="str">
        <f>IF(ISBLANK(K32)=TRUE,"  ",K32)</f>
        <v>音楽</v>
      </c>
      <c r="AI32" t="str">
        <f>IF(ISBLANK(M32)=TRUE,"  ",M32)</f>
        <v>理科</v>
      </c>
      <c r="AJ32" t="str">
        <f>IF(ISBLANK(O32)=TRUE,"  ",O32)</f>
        <v xml:space="preserve">  </v>
      </c>
      <c r="AK32" t="str">
        <f>IF(ISBLANK(Q32)=TRUE,"  ",Q32)</f>
        <v>【短】朝食を見直そう週間</v>
      </c>
      <c r="AL32">
        <v>0.5833333333333334</v>
      </c>
    </row>
    <row r="33">
      <c r="E33" t="str">
        <v>古典の世界（一）</v>
      </c>
      <c r="G33" t="str">
        <v>わり算の世界を広げよう</v>
      </c>
      <c r="I33" t="str">
        <v>水泳</v>
      </c>
      <c r="K33" t="str">
        <v>和音や低音</v>
      </c>
      <c r="M33" t="str">
        <v>佐藤（和）先生の案による</v>
      </c>
    </row>
    <row r="34">
      <c r="A34">
        <v>16</v>
      </c>
      <c r="B34">
        <f>DATE($E$1,$D$2,A34)</f>
        <v>46189</v>
      </c>
      <c r="C34">
        <f>WEEKDAY(B34,1)</f>
        <v>3</v>
      </c>
      <c r="D34" t="str">
        <f>TEXT(C34,"aaa")</f>
        <v>火</v>
      </c>
      <c r="E34" t="str">
        <v>社会</v>
      </c>
      <c r="F34" t="str">
        <v>3/4</v>
      </c>
      <c r="G34" t="str">
        <v>国語</v>
      </c>
      <c r="H34" t="str">
        <v>1/2</v>
      </c>
      <c r="I34" t="str">
        <v>家庭</v>
      </c>
      <c r="K34" t="str">
        <v>家庭</v>
      </c>
      <c r="M34" t="str">
        <v>書写</v>
      </c>
      <c r="O34" t="str">
        <v>クラブ</v>
      </c>
      <c r="Q34" t="str">
        <v>クラブ活動</v>
      </c>
      <c r="Z34">
        <v>16</v>
      </c>
      <c r="AA34">
        <f>IF(ISBLANK(B34)=TRUE,"  ",B34)</f>
        <v>46189</v>
      </c>
      <c r="AB34">
        <f>WEEKDAY(AA34,1)</f>
        <v>3</v>
      </c>
      <c r="AC34" t="str">
        <f>TEXT(AB34,"aaa")</f>
        <v>火</v>
      </c>
      <c r="AD34" t="e">
        <f>IF(ISBLANK(#REF!)=TRUE,"  ",#REF!)</f>
        <v>#REF!</v>
      </c>
      <c r="AE34" t="str">
        <f>IF(ISBLANK(E34)=TRUE,"  ",E34)</f>
        <v>社会</v>
      </c>
      <c r="AF34" t="str">
        <f>IF(ISBLANK(G34)=TRUE,"  ",G34)</f>
        <v>国語</v>
      </c>
      <c r="AG34" t="str">
        <f>IF(ISBLANK(I34)=TRUE,"  ",I34)</f>
        <v>家庭</v>
      </c>
      <c r="AH34" t="str">
        <f>IF(ISBLANK(K34)=TRUE,"  ",K34)</f>
        <v>家庭</v>
      </c>
      <c r="AI34" t="str">
        <f>IF(ISBLANK(M34)=TRUE,"  ",M34)</f>
        <v>書写</v>
      </c>
      <c r="AJ34" t="str">
        <f>IF(ISBLANK(O34)=TRUE,"  ",O34)</f>
        <v>クラブ</v>
      </c>
      <c r="AK34" t="str">
        <f>IF(ISBLANK(Q34)=TRUE,"  ",Q34)</f>
        <v>クラブ活動</v>
      </c>
      <c r="AL34">
        <v>0.6354166666666666</v>
      </c>
    </row>
    <row r="35">
      <c r="E35" t="str">
        <v>くらしを支える食料生産</v>
      </c>
      <c r="G35" t="str">
        <v>目的に応じて引用するとき</v>
      </c>
      <c r="I35" t="str">
        <v>舞子先生の案による</v>
      </c>
      <c r="K35" t="str">
        <v>舞子先生の案による</v>
      </c>
      <c r="M35" t="str">
        <v>大浦先生の案による</v>
      </c>
    </row>
    <row r="36">
      <c r="A36">
        <v>17</v>
      </c>
      <c r="B36">
        <f>DATE($E$1,$D$2,A36)</f>
        <v>46190</v>
      </c>
      <c r="C36">
        <f>WEEKDAY(B36,1)</f>
        <v>4</v>
      </c>
      <c r="D36" t="str">
        <f>TEXT(C36,"aaa")</f>
        <v>水</v>
      </c>
      <c r="E36" t="str">
        <v>社会</v>
      </c>
      <c r="F36" t="str">
        <v>4/4</v>
      </c>
      <c r="G36" t="str">
        <v>理科</v>
      </c>
      <c r="I36" t="str">
        <v>算数</v>
      </c>
      <c r="J36" t="str">
        <v>1/5</v>
      </c>
      <c r="K36" t="str">
        <v>算数</v>
      </c>
      <c r="L36" t="str">
        <v>2/5</v>
      </c>
      <c r="M36" t="str">
        <v>国語</v>
      </c>
      <c r="N36" t="str">
        <v>2/2</v>
      </c>
      <c r="O36" t="str">
        <v>総合</v>
      </c>
      <c r="Z36">
        <v>17</v>
      </c>
      <c r="AA36">
        <f>IF(ISBLANK(B36)=TRUE,"  ",B36)</f>
        <v>46190</v>
      </c>
      <c r="AB36">
        <f>WEEKDAY(AA36,1)</f>
        <v>4</v>
      </c>
      <c r="AC36" t="str">
        <f>TEXT(AB36,"aaa")</f>
        <v>水</v>
      </c>
      <c r="AD36" t="e">
        <f>IF(ISBLANK(#REF!)=TRUE,"  ",#REF!)</f>
        <v>#REF!</v>
      </c>
      <c r="AE36" t="str">
        <f>IF(ISBLANK(E36)=TRUE,"  ",E36)</f>
        <v>社会</v>
      </c>
      <c r="AF36" t="str">
        <f>IF(ISBLANK(G36)=TRUE,"  ",G36)</f>
        <v>理科</v>
      </c>
      <c r="AG36" t="str">
        <f>IF(ISBLANK(I36)=TRUE,"  ",I36)</f>
        <v>算数</v>
      </c>
      <c r="AH36" t="str">
        <f>IF(ISBLANK(K36)=TRUE,"  ",K36)</f>
        <v>算数</v>
      </c>
      <c r="AI36" t="str">
        <f>IF(ISBLANK(M36)=TRUE,"  ",M36)</f>
        <v>国語</v>
      </c>
      <c r="AJ36" t="str">
        <f>IF(ISBLANK(O36)=TRUE,"  ",O36)</f>
        <v>総合</v>
      </c>
      <c r="AK36" t="str">
        <f>IF(ISBLANK(Q36)=TRUE,"  ",Q36)</f>
        <v xml:space="preserve">  </v>
      </c>
      <c r="AL36">
        <v>0.6527777777777778</v>
      </c>
    </row>
    <row r="37">
      <c r="E37" t="str">
        <v>くらしを支える食料生産</v>
      </c>
      <c r="G37" t="str">
        <v>佐藤（和）先生の案による</v>
      </c>
      <c r="I37" t="str">
        <v>小数の倍</v>
      </c>
      <c r="K37" t="str">
        <v>小数の倍</v>
      </c>
      <c r="M37" t="str">
        <v>目的に応じて引用するとき</v>
      </c>
      <c r="O37" t="str">
        <v>宿泊</v>
      </c>
    </row>
    <row r="38">
      <c r="A38">
        <v>18</v>
      </c>
      <c r="B38">
        <f>DATE($E$1,$D$2,A38)</f>
        <v>46191</v>
      </c>
      <c r="C38">
        <f>WEEKDAY(B38,1)</f>
        <v>5</v>
      </c>
      <c r="D38" t="str">
        <f>TEXT(C38,"aaa")</f>
        <v>木</v>
      </c>
      <c r="E38" t="str">
        <v>理科</v>
      </c>
      <c r="G38" t="str">
        <v>外国語</v>
      </c>
      <c r="I38" t="str">
        <v>算数</v>
      </c>
      <c r="J38" t="str">
        <v>3/5</v>
      </c>
      <c r="K38" t="str">
        <v>学活</v>
      </c>
      <c r="L38" t="str">
        <v>8/36</v>
      </c>
      <c r="M38" t="str">
        <v>体育</v>
      </c>
      <c r="N38" t="str">
        <v>3/9</v>
      </c>
      <c r="Q38" t="str">
        <v>【短】人権教室④</v>
      </c>
      <c r="Z38">
        <v>18</v>
      </c>
      <c r="AA38">
        <f>IF(ISBLANK(B38)=TRUE,"  ",B38)</f>
        <v>46191</v>
      </c>
      <c r="AB38">
        <f>WEEKDAY(AA38,1)</f>
        <v>5</v>
      </c>
      <c r="AC38" t="str">
        <f>TEXT(AB38,"aaa")</f>
        <v>木</v>
      </c>
      <c r="AD38" t="e">
        <f>IF(ISBLANK(#REF!)=TRUE,"  ",#REF!)</f>
        <v>#REF!</v>
      </c>
      <c r="AE38" t="str">
        <f>IF(ISBLANK(E38)=TRUE,"  ",E38)</f>
        <v>理科</v>
      </c>
      <c r="AF38" t="str">
        <f>IF(ISBLANK(G38)=TRUE,"  ",G38)</f>
        <v>外国語</v>
      </c>
      <c r="AG38" t="str">
        <f>IF(ISBLANK(I38)=TRUE,"  ",I38)</f>
        <v>算数</v>
      </c>
      <c r="AH38" t="str">
        <f>IF(ISBLANK(K38)=TRUE,"  ",K38)</f>
        <v>学活</v>
      </c>
      <c r="AI38" t="str">
        <f>IF(ISBLANK(M38)=TRUE,"  ",M38)</f>
        <v>体育</v>
      </c>
      <c r="AJ38" t="str">
        <f>IF(ISBLANK(O38)=TRUE,"  ",O38)</f>
        <v xml:space="preserve">  </v>
      </c>
      <c r="AK38" t="str">
        <f>IF(ISBLANK(Q38)=TRUE,"  ",Q38)</f>
        <v>【短】人権教室④</v>
      </c>
      <c r="AL38">
        <v>0.5833333333333334</v>
      </c>
    </row>
    <row r="39">
      <c r="E39" t="str">
        <v>佐藤（和）先生の案による</v>
      </c>
      <c r="G39" t="str">
        <v>渡部先生の案による</v>
      </c>
      <c r="I39" t="str">
        <v>小数の倍</v>
      </c>
      <c r="K39" t="str">
        <v>人権教室</v>
      </c>
      <c r="M39" t="str">
        <v>水泳</v>
      </c>
    </row>
    <row r="40">
      <c r="A40">
        <v>19</v>
      </c>
      <c r="B40">
        <f>DATE($E$1,$D$2,A40)</f>
        <v>46192</v>
      </c>
      <c r="C40">
        <f>WEEKDAY(B40,1)</f>
        <v>6</v>
      </c>
      <c r="D40" t="str">
        <f>TEXT(C40,"aaa")</f>
        <v>金</v>
      </c>
      <c r="E40" t="str">
        <v>外国語</v>
      </c>
      <c r="G40" t="str">
        <v>算数</v>
      </c>
      <c r="H40" t="str">
        <v>4/5</v>
      </c>
      <c r="I40" t="str">
        <v>国語</v>
      </c>
      <c r="J40" t="str">
        <v>1/8</v>
      </c>
      <c r="K40" t="str">
        <v>社会</v>
      </c>
      <c r="L40" t="str">
        <v>1/7</v>
      </c>
      <c r="M40" t="str">
        <v>算数</v>
      </c>
      <c r="N40" t="str">
        <v>5/5</v>
      </c>
      <c r="Z40">
        <v>19</v>
      </c>
      <c r="AA40">
        <f>IF(ISBLANK(B40)=TRUE,"  ",B40)</f>
        <v>46192</v>
      </c>
      <c r="AB40">
        <f>WEEKDAY(AA40,1)</f>
        <v>6</v>
      </c>
      <c r="AC40" t="str">
        <f>TEXT(AB40,"aaa")</f>
        <v>金</v>
      </c>
      <c r="AD40" t="e">
        <f>IF(ISBLANK(#REF!)=TRUE,"  ",#REF!)</f>
        <v>#REF!</v>
      </c>
      <c r="AE40" t="str">
        <f>IF(ISBLANK(E40)=TRUE,"  ",E40)</f>
        <v>外国語</v>
      </c>
      <c r="AF40" t="str">
        <f>IF(ISBLANK(G40)=TRUE,"  ",G40)</f>
        <v>算数</v>
      </c>
      <c r="AG40" t="str">
        <f>IF(ISBLANK(I40)=TRUE,"  ",I40)</f>
        <v>国語</v>
      </c>
      <c r="AH40" t="str">
        <f>IF(ISBLANK(K40)=TRUE,"  ",K40)</f>
        <v>社会</v>
      </c>
      <c r="AI40" t="str">
        <f>IF(ISBLANK(M40)=TRUE,"  ",M40)</f>
        <v>算数</v>
      </c>
      <c r="AJ40" t="str">
        <f>IF(ISBLANK(O40)=TRUE,"  ",O40)</f>
        <v xml:space="preserve">  </v>
      </c>
      <c r="AK40" t="str">
        <f>IF(ISBLANK(Q40)=TRUE,"  ",Q40)</f>
        <v xml:space="preserve">  </v>
      </c>
      <c r="AL40">
        <v>0.6180555555555556</v>
      </c>
    </row>
    <row r="41">
      <c r="E41" t="str">
        <v>渡部先生の案による</v>
      </c>
      <c r="G41" t="str">
        <v>小数の倍</v>
      </c>
      <c r="I41" t="str">
        <v>みんなが使いやすいデザイン</v>
      </c>
      <c r="K41" t="str">
        <v>米作りのさかんな地域</v>
      </c>
      <c r="M41" t="str">
        <v>小数の倍</v>
      </c>
    </row>
    <row r="42">
      <c r="A42">
        <v>20</v>
      </c>
      <c r="B42">
        <f>DATE($E$1,$D$2,A42)</f>
        <v>46193</v>
      </c>
      <c r="C42">
        <f>WEEKDAY(B42,1)</f>
        <v>7</v>
      </c>
      <c r="D42" t="str">
        <f>TEXT(C42,"aaa")</f>
        <v>土</v>
      </c>
      <c r="Z42">
        <v>20</v>
      </c>
      <c r="AA42">
        <f>IF(ISBLANK(B42)=TRUE,"  ",B42)</f>
        <v>46193</v>
      </c>
      <c r="AB42">
        <f>WEEKDAY(AA42,1)</f>
        <v>7</v>
      </c>
      <c r="AC42" t="str">
        <f>TEXT(AB42,"aaa")</f>
        <v>土</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46194</v>
      </c>
      <c r="C44">
        <f>WEEKDAY(B44,1)</f>
        <v>1</v>
      </c>
      <c r="D44" t="str">
        <f>TEXT(C44,"aaa")</f>
        <v>日</v>
      </c>
      <c r="Z44">
        <v>21</v>
      </c>
      <c r="AA44">
        <f>IF(ISBLANK(B44)=TRUE,"  ",B44)</f>
        <v>46194</v>
      </c>
      <c r="AB44">
        <f>WEEKDAY(AA44,1)</f>
        <v>1</v>
      </c>
      <c r="AC44" t="str">
        <f>TEXT(AB44,"aaa")</f>
        <v>日</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46195</v>
      </c>
      <c r="C46">
        <f>WEEKDAY(B46,1)</f>
        <v>2</v>
      </c>
      <c r="D46" t="str">
        <f>TEXT(C46,"aaa")</f>
        <v>月</v>
      </c>
      <c r="E46" t="str">
        <v>国語</v>
      </c>
      <c r="F46" t="str">
        <v>2/8</v>
      </c>
      <c r="G46" t="str">
        <v>算数</v>
      </c>
      <c r="H46" t="str">
        <v>1/2</v>
      </c>
      <c r="I46" t="str">
        <v>道徳</v>
      </c>
      <c r="J46" t="str">
        <v>8/35</v>
      </c>
      <c r="K46" t="str">
        <v>音楽</v>
      </c>
      <c r="L46" t="str">
        <v>1/2</v>
      </c>
      <c r="M46" t="str">
        <v>理科</v>
      </c>
      <c r="Q46" t="str">
        <v>火木日程</v>
      </c>
      <c r="Z46">
        <v>22</v>
      </c>
      <c r="AA46">
        <f>IF(ISBLANK(B46)=TRUE,"  ",B46)</f>
        <v>46195</v>
      </c>
      <c r="AB46">
        <f>WEEKDAY(AA46,1)</f>
        <v>2</v>
      </c>
      <c r="AC46" t="str">
        <f>TEXT(AB46,"aaa")</f>
        <v>月</v>
      </c>
      <c r="AD46" t="e">
        <f>IF(ISBLANK(#REF!)=TRUE,"  ",#REF!)</f>
        <v>#REF!</v>
      </c>
      <c r="AE46" t="str">
        <f>IF(ISBLANK(E46)=TRUE,"  ",E46)</f>
        <v>国語</v>
      </c>
      <c r="AF46" t="str">
        <f>IF(ISBLANK(G46)=TRUE,"  ",G46)</f>
        <v>算数</v>
      </c>
      <c r="AG46" t="str">
        <f>IF(ISBLANK(I46)=TRUE,"  ",I46)</f>
        <v>道徳</v>
      </c>
      <c r="AH46" t="str">
        <f>IF(ISBLANK(K46)=TRUE,"  ",K46)</f>
        <v>音楽</v>
      </c>
      <c r="AI46" t="str">
        <f>IF(ISBLANK(M46)=TRUE,"  ",M46)</f>
        <v>理科</v>
      </c>
      <c r="AJ46" t="str">
        <f>IF(ISBLANK(O46)=TRUE,"  ",O46)</f>
        <v xml:space="preserve">  </v>
      </c>
      <c r="AK46" t="str">
        <f>IF(ISBLANK(Q46)=TRUE,"  ",Q46)</f>
        <v>火木日程</v>
      </c>
      <c r="AL46">
        <v>0.6006944444444444</v>
      </c>
    </row>
    <row r="47">
      <c r="E47" t="str">
        <v>みんなが使いやすいデザイン</v>
      </c>
      <c r="G47" t="str">
        <v>どんな計算になるのかな</v>
      </c>
      <c r="I47" t="str">
        <v>かれてしまったヒマワリ</v>
      </c>
      <c r="K47" t="str">
        <v>音のスケッチ</v>
      </c>
      <c r="M47" t="str">
        <v>佐藤（和）先生の案による</v>
      </c>
    </row>
    <row r="48">
      <c r="A48">
        <v>23</v>
      </c>
      <c r="B48">
        <f>DATE($E$1,$D$2,A48)</f>
        <v>46196</v>
      </c>
      <c r="C48">
        <f>WEEKDAY(B48,1)</f>
        <v>3</v>
      </c>
      <c r="D48" t="str">
        <f>TEXT(C48,"aaa")</f>
        <v>火</v>
      </c>
      <c r="E48" t="str">
        <v>国語</v>
      </c>
      <c r="F48" t="str">
        <v>3/8</v>
      </c>
      <c r="G48" t="str">
        <v>算数</v>
      </c>
      <c r="H48" t="str">
        <v>2/2</v>
      </c>
      <c r="I48" t="str">
        <v>算数</v>
      </c>
      <c r="J48" t="str">
        <v>1/8</v>
      </c>
      <c r="K48" t="str">
        <v>理科</v>
      </c>
      <c r="M48" t="str">
        <v>学活</v>
      </c>
      <c r="N48" t="str">
        <v>9/36</v>
      </c>
      <c r="Q48" t="str">
        <v>月水金日程</v>
      </c>
      <c r="Z48">
        <v>23</v>
      </c>
      <c r="AA48">
        <f>IF(ISBLANK(B48)=TRUE,"  ",B48)</f>
        <v>46196</v>
      </c>
      <c r="AB48">
        <f>WEEKDAY(AA48,1)</f>
        <v>3</v>
      </c>
      <c r="AC48" t="str">
        <f>TEXT(AB48,"aaa")</f>
        <v>火</v>
      </c>
      <c r="AD48" t="e">
        <f>IF(ISBLANK(#REF!)=TRUE,"  ",#REF!)</f>
        <v>#REF!</v>
      </c>
      <c r="AE48" t="str">
        <f>IF(ISBLANK(E48)=TRUE,"  ",E48)</f>
        <v>国語</v>
      </c>
      <c r="AF48" t="str">
        <f>IF(ISBLANK(G48)=TRUE,"  ",G48)</f>
        <v>算数</v>
      </c>
      <c r="AG48" t="str">
        <f>IF(ISBLANK(I48)=TRUE,"  ",I48)</f>
        <v>算数</v>
      </c>
      <c r="AH48" t="str">
        <f>IF(ISBLANK(K48)=TRUE,"  ",K48)</f>
        <v>理科</v>
      </c>
      <c r="AI48" t="str">
        <f>IF(ISBLANK(M48)=TRUE,"  ",M48)</f>
        <v>学活</v>
      </c>
      <c r="AJ48" t="str">
        <f>IF(ISBLANK(O48)=TRUE,"  ",O48)</f>
        <v xml:space="preserve">  </v>
      </c>
      <c r="AK48" t="str">
        <f>IF(ISBLANK(Q48)=TRUE,"  ",Q48)</f>
        <v>月水金日程</v>
      </c>
      <c r="AL48">
        <v>0.6180555555555556</v>
      </c>
    </row>
    <row r="49">
      <c r="E49" t="str">
        <v>みんなが使いやすいデザイン</v>
      </c>
      <c r="G49" t="str">
        <v>どんな計算になるのかな</v>
      </c>
      <c r="I49" t="str">
        <v>形も大きさも同じ図形</v>
      </c>
      <c r="K49" t="str">
        <v>佐藤（和）先生の案による</v>
      </c>
      <c r="M49" t="str">
        <v>宿泊学習</v>
      </c>
    </row>
    <row r="50">
      <c r="A50">
        <v>24</v>
      </c>
      <c r="B50">
        <f>DATE($E$1,$D$2,A50)</f>
        <v>46197</v>
      </c>
      <c r="C50">
        <f>WEEKDAY(B50,1)</f>
        <v>4</v>
      </c>
      <c r="D50" t="str">
        <f>TEXT(C50,"aaa")</f>
        <v>水</v>
      </c>
      <c r="E50" t="str">
        <v>行事</v>
      </c>
      <c r="G50" t="str">
        <v>総合</v>
      </c>
      <c r="I50" t="str">
        <v>図工</v>
      </c>
      <c r="J50" t="str">
        <v>1/2</v>
      </c>
      <c r="K50" t="str">
        <v>図工</v>
      </c>
      <c r="L50" t="str">
        <v>2/2</v>
      </c>
      <c r="M50" t="str">
        <v>音楽</v>
      </c>
      <c r="N50" t="str">
        <v>2/2</v>
      </c>
      <c r="O50" t="str">
        <v>行事</v>
      </c>
      <c r="Q50" t="str">
        <v>宿泊学習</v>
      </c>
      <c r="Z50">
        <v>24</v>
      </c>
      <c r="AA50">
        <f>IF(ISBLANK(B50)=TRUE,"  ",B50)</f>
        <v>46197</v>
      </c>
      <c r="AB50">
        <f>WEEKDAY(AA50,1)</f>
        <v>4</v>
      </c>
      <c r="AC50" t="str">
        <f>TEXT(AB50,"aaa")</f>
        <v>水</v>
      </c>
      <c r="AD50" t="e">
        <f>IF(ISBLANK(#REF!)=TRUE,"  ",#REF!)</f>
        <v>#REF!</v>
      </c>
      <c r="AE50" t="str">
        <f>IF(ISBLANK(E50)=TRUE,"  ",E50)</f>
        <v>行事</v>
      </c>
      <c r="AF50" t="str">
        <f>IF(ISBLANK(G50)=TRUE,"  ",G50)</f>
        <v>総合</v>
      </c>
      <c r="AG50" t="str">
        <f>IF(ISBLANK(I50)=TRUE,"  ",I50)</f>
        <v>図工</v>
      </c>
      <c r="AH50" t="str">
        <f>IF(ISBLANK(K50)=TRUE,"  ",K50)</f>
        <v>図工</v>
      </c>
      <c r="AI50" t="str">
        <f>IF(ISBLANK(M50)=TRUE,"  ",M50)</f>
        <v>音楽</v>
      </c>
      <c r="AJ50" t="str">
        <f>IF(ISBLANK(O50)=TRUE,"  ",O50)</f>
        <v>行事</v>
      </c>
      <c r="AK50" t="str">
        <f>IF(ISBLANK(Q50)=TRUE,"  ",Q50)</f>
        <v>宿泊学習</v>
      </c>
      <c r="AL50" t="str">
        <v>-</v>
      </c>
    </row>
    <row r="51">
      <c r="E51" t="str">
        <v>宿泊学習</v>
      </c>
      <c r="G51" t="str">
        <v>宿泊学習</v>
      </c>
      <c r="I51" t="str">
        <v>動きの形をつかまえよう</v>
      </c>
      <c r="K51" t="str">
        <v>動きの形をつかまえよう</v>
      </c>
      <c r="M51" t="str">
        <v>音のスケッチ</v>
      </c>
      <c r="O51" t="str">
        <v>宿泊学習</v>
      </c>
    </row>
    <row r="52">
      <c r="A52">
        <v>25</v>
      </c>
      <c r="B52">
        <f>DATE($E$1,$D$2,A52)</f>
        <v>46198</v>
      </c>
      <c r="C52">
        <f>WEEKDAY(B52,1)</f>
        <v>5</v>
      </c>
      <c r="D52" t="str">
        <f>TEXT(C52,"aaa")</f>
        <v>木</v>
      </c>
      <c r="E52" t="str">
        <v>行事</v>
      </c>
      <c r="G52" t="str">
        <v>総合</v>
      </c>
      <c r="I52" t="str">
        <v>総合</v>
      </c>
      <c r="K52" t="str">
        <v>社会</v>
      </c>
      <c r="L52" t="str">
        <v>4/7</v>
      </c>
      <c r="M52" t="str">
        <v>学活</v>
      </c>
      <c r="N52" t="str">
        <v>10/36</v>
      </c>
      <c r="O52" t="str">
        <v>行事</v>
      </c>
      <c r="Q52" t="str">
        <v>宿泊学習</v>
      </c>
      <c r="Z52">
        <v>25</v>
      </c>
      <c r="AA52">
        <f>IF(ISBLANK(B52)=TRUE,"  ",B52)</f>
        <v>46198</v>
      </c>
      <c r="AB52">
        <f>WEEKDAY(AA52,1)</f>
        <v>5</v>
      </c>
      <c r="AC52" t="str">
        <f>TEXT(AB52,"aaa")</f>
        <v>木</v>
      </c>
      <c r="AD52" t="e">
        <f>IF(ISBLANK(#REF!)=TRUE,"  ",#REF!)</f>
        <v>#REF!</v>
      </c>
      <c r="AE52" t="str">
        <f>IF(ISBLANK(E52)=TRUE,"  ",E52)</f>
        <v>行事</v>
      </c>
      <c r="AF52" t="str">
        <f>IF(ISBLANK(G52)=TRUE,"  ",G52)</f>
        <v>総合</v>
      </c>
      <c r="AG52" t="str">
        <f>IF(ISBLANK(I52)=TRUE,"  ",I52)</f>
        <v>総合</v>
      </c>
      <c r="AH52" t="str">
        <f>IF(ISBLANK(K52)=TRUE,"  ",K52)</f>
        <v>社会</v>
      </c>
      <c r="AI52" t="str">
        <f>IF(ISBLANK(M52)=TRUE,"  ",M52)</f>
        <v>学活</v>
      </c>
      <c r="AJ52" t="str">
        <f>IF(ISBLANK(O52)=TRUE,"  ",O52)</f>
        <v>行事</v>
      </c>
      <c r="AK52" t="str">
        <f>IF(ISBLANK(Q52)=TRUE,"  ",Q52)</f>
        <v>宿泊学習</v>
      </c>
      <c r="AL52">
        <v>0.6666666666666666</v>
      </c>
    </row>
    <row r="53">
      <c r="E53" t="str">
        <v>宿泊学習</v>
      </c>
      <c r="G53" t="str">
        <v>宿泊学習</v>
      </c>
      <c r="I53" t="str">
        <v>宿泊学習</v>
      </c>
      <c r="K53" t="str">
        <v>米作りのさかんな地域</v>
      </c>
      <c r="M53" t="str">
        <v>宿泊学習</v>
      </c>
      <c r="O53" t="str">
        <v>宿泊学習</v>
      </c>
    </row>
    <row r="54">
      <c r="A54">
        <v>26</v>
      </c>
      <c r="B54">
        <f>DATE($E$1,$D$2,A54)</f>
        <v>46199</v>
      </c>
      <c r="C54">
        <f>WEEKDAY(B54,1)</f>
        <v>6</v>
      </c>
      <c r="D54" t="str">
        <f>TEXT(C54,"aaa")</f>
        <v>金</v>
      </c>
      <c r="E54" t="str">
        <v>外国語</v>
      </c>
      <c r="G54" t="str">
        <v>算数</v>
      </c>
      <c r="H54" t="str">
        <v>2/8</v>
      </c>
      <c r="I54" t="str">
        <v>総合</v>
      </c>
      <c r="K54" t="str">
        <v>総合</v>
      </c>
      <c r="M54" t="str">
        <v>社会</v>
      </c>
      <c r="N54" t="str">
        <v>2/7</v>
      </c>
      <c r="Z54">
        <v>26</v>
      </c>
      <c r="AA54">
        <f>IF(ISBLANK(B54)=TRUE,"  ",B54)</f>
        <v>46199</v>
      </c>
      <c r="AB54">
        <f>WEEKDAY(AA54,1)</f>
        <v>6</v>
      </c>
      <c r="AC54" t="str">
        <f>TEXT(AB54,"aaa")</f>
        <v>金</v>
      </c>
      <c r="AD54" t="e">
        <f>IF(ISBLANK(#REF!)=TRUE,"  ",#REF!)</f>
        <v>#REF!</v>
      </c>
      <c r="AE54" t="str">
        <f>IF(ISBLANK(E54)=TRUE,"  ",E54)</f>
        <v>外国語</v>
      </c>
      <c r="AF54" t="str">
        <f>IF(ISBLANK(G54)=TRUE,"  ",G54)</f>
        <v>算数</v>
      </c>
      <c r="AG54" t="str">
        <f>IF(ISBLANK(I54)=TRUE,"  ",I54)</f>
        <v>総合</v>
      </c>
      <c r="AH54" t="str">
        <f>IF(ISBLANK(K54)=TRUE,"  ",K54)</f>
        <v>総合</v>
      </c>
      <c r="AI54" t="str">
        <f>IF(ISBLANK(M54)=TRUE,"  ",M54)</f>
        <v>社会</v>
      </c>
      <c r="AJ54" t="str">
        <f>IF(ISBLANK(O54)=TRUE,"  ",O54)</f>
        <v xml:space="preserve">  </v>
      </c>
      <c r="AK54" t="str">
        <f>IF(ISBLANK(Q54)=TRUE,"  ",Q54)</f>
        <v xml:space="preserve">  </v>
      </c>
      <c r="AL54">
        <v>0.6180555555555556</v>
      </c>
    </row>
    <row r="55">
      <c r="E55" t="str">
        <v>渡部先生の案による</v>
      </c>
      <c r="G55" t="str">
        <v>形も大きさも同じ図形</v>
      </c>
      <c r="I55" t="str">
        <v>宿泊学習</v>
      </c>
      <c r="K55" t="str">
        <v>宿泊学習</v>
      </c>
      <c r="M55" t="str">
        <v>米作りのさかんな地域</v>
      </c>
    </row>
    <row r="56">
      <c r="A56">
        <v>27</v>
      </c>
      <c r="B56">
        <f>DATE($E$1,$D$2,A56)</f>
        <v>46200</v>
      </c>
      <c r="C56">
        <f>WEEKDAY(B56,1)</f>
        <v>7</v>
      </c>
      <c r="D56" t="str">
        <f>TEXT(C56,"aaa")</f>
        <v>土</v>
      </c>
      <c r="Z56">
        <v>27</v>
      </c>
      <c r="AA56">
        <f>IF(ISBLANK(B56)=TRUE,"  ",B56)</f>
        <v>46200</v>
      </c>
      <c r="AB56">
        <f>WEEKDAY(AA56,1)</f>
        <v>7</v>
      </c>
      <c r="AC56" t="str">
        <f>TEXT(AB56,"aaa")</f>
        <v>土</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46201</v>
      </c>
      <c r="C58">
        <f>WEEKDAY(B58,1)</f>
        <v>1</v>
      </c>
      <c r="D58" t="str">
        <f>TEXT(C58,"aaa")</f>
        <v>日</v>
      </c>
      <c r="Z58">
        <v>28</v>
      </c>
      <c r="AA58">
        <f>IF(ISBLANK(B58)=TRUE,"  ",B58)</f>
        <v>46201</v>
      </c>
      <c r="AB58">
        <f>WEEKDAY(AA58,1)</f>
        <v>1</v>
      </c>
      <c r="AC58" t="str">
        <f>IF(ISBLANK(Z58)=TRUE,"  ",D58)</f>
        <v>日</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46202</v>
      </c>
      <c r="C60">
        <f>WEEKDAY(B60,1)</f>
        <v>2</v>
      </c>
      <c r="D60" t="str">
        <f>TEXT(C60,"aaa")</f>
        <v>月</v>
      </c>
      <c r="E60" t="str">
        <v>国語</v>
      </c>
      <c r="F60" t="str">
        <v>4/8</v>
      </c>
      <c r="G60" t="str">
        <v>算数</v>
      </c>
      <c r="H60" t="str">
        <v>3/8</v>
      </c>
      <c r="I60" t="str">
        <v>道徳</v>
      </c>
      <c r="J60" t="str">
        <v>9/35</v>
      </c>
      <c r="K60" t="str">
        <v>国語</v>
      </c>
      <c r="L60" t="str">
        <v>5/8</v>
      </c>
      <c r="M60" t="str">
        <v>理科</v>
      </c>
      <c r="Z60">
        <v>29</v>
      </c>
      <c r="AA60">
        <f>IF(ISBLANK(B60)=TRUE,"  ",B60)</f>
        <v>46202</v>
      </c>
      <c r="AB60">
        <f>WEEKDAY(AA60,1)</f>
        <v>2</v>
      </c>
      <c r="AC60" t="str">
        <f>IF(ISBLANK(Z60)=TRUE,"  ",D60)</f>
        <v>月</v>
      </c>
      <c r="AD60" t="e">
        <f>IF(ISBLANK(#REF!)=TRUE,"  ",#REF!)</f>
        <v>#REF!</v>
      </c>
      <c r="AE60" t="str">
        <f>IF(ISBLANK(E60)=TRUE,"  ",E60)</f>
        <v>国語</v>
      </c>
      <c r="AF60" t="str">
        <f>IF(ISBLANK(G60)=TRUE,"  ",G60)</f>
        <v>算数</v>
      </c>
      <c r="AG60" t="str">
        <f>IF(ISBLANK(I60)=TRUE,"  ",I60)</f>
        <v>道徳</v>
      </c>
      <c r="AH60" t="str">
        <f>IF(ISBLANK(K60)=TRUE,"  ",K60)</f>
        <v>国語</v>
      </c>
      <c r="AI60" t="str">
        <f>IF(ISBLANK(M60)=TRUE,"  ",M60)</f>
        <v>理科</v>
      </c>
      <c r="AJ60" t="str">
        <f>IF(ISBLANK(O60)=TRUE,"  ",O60)</f>
        <v xml:space="preserve">  </v>
      </c>
      <c r="AK60" t="str">
        <f>IF(ISBLANK(Q60)=TRUE,"  ",Q60)</f>
        <v xml:space="preserve">  </v>
      </c>
      <c r="AL60">
        <v>0.6180555555555556</v>
      </c>
    </row>
    <row r="61">
      <c r="E61" t="str">
        <v>みんなが使いやすいデザイン</v>
      </c>
      <c r="G61" t="str">
        <v>形も大きさも同じ図形</v>
      </c>
      <c r="I61" t="str">
        <v>流行おくれ</v>
      </c>
      <c r="K61" t="str">
        <v>みんなが使いやすいデザイン</v>
      </c>
      <c r="M61" t="str">
        <v>佐藤（和）先生の案による</v>
      </c>
    </row>
    <row r="62">
      <c r="A62">
        <v>30</v>
      </c>
      <c r="B62">
        <f>DATE($E$1,$D$2,A62)</f>
        <v>46203</v>
      </c>
      <c r="C62">
        <f>WEEKDAY(B62,1)</f>
        <v>3</v>
      </c>
      <c r="D62" t="str">
        <f>TEXT(C62,"aaa")</f>
        <v>火</v>
      </c>
      <c r="E62" t="str">
        <v>国語</v>
      </c>
      <c r="F62" t="str">
        <v>6/8</v>
      </c>
      <c r="G62" t="str">
        <v>算数</v>
      </c>
      <c r="H62" t="str">
        <v>4/8</v>
      </c>
      <c r="I62" t="str">
        <v>家庭</v>
      </c>
      <c r="J62" t="str">
        <v>4/8</v>
      </c>
      <c r="K62" t="str">
        <v>家庭</v>
      </c>
      <c r="L62" t="str">
        <v>5/8</v>
      </c>
      <c r="M62" t="str">
        <v>算数</v>
      </c>
      <c r="N62" t="str">
        <v>5/8</v>
      </c>
      <c r="O62" t="str">
        <v>クラブ</v>
      </c>
      <c r="Q62" t="str">
        <v>クラブ活動</v>
      </c>
      <c r="Z62">
        <v>30</v>
      </c>
      <c r="AA62">
        <f>IF(ISBLANK(B62)=TRUE,"  ",B62)</f>
        <v>46203</v>
      </c>
      <c r="AB62">
        <f>WEEKDAY(AA62,1)</f>
        <v>3</v>
      </c>
      <c r="AC62" t="str">
        <f>IF(ISBLANK(Z62)=TRUE,"  ",D62)</f>
        <v>火</v>
      </c>
      <c r="AD62" t="e">
        <f>IF(ISBLANK(#REF!)=TRUE,"  ",#REF!)</f>
        <v>#REF!</v>
      </c>
      <c r="AE62" t="str">
        <f>IF(ISBLANK(E62)=TRUE,"  ",E62)</f>
        <v>国語</v>
      </c>
      <c r="AF62" t="str">
        <f>IF(ISBLANK(G62)=TRUE,"  ",G62)</f>
        <v>算数</v>
      </c>
      <c r="AG62" t="str">
        <f>IF(ISBLANK(I62)=TRUE,"  ",I62)</f>
        <v>家庭</v>
      </c>
      <c r="AH62" t="str">
        <f>IF(ISBLANK(K62)=TRUE,"  ",K62)</f>
        <v>家庭</v>
      </c>
      <c r="AI62" t="str">
        <f>IF(ISBLANK(M62)=TRUE,"  ",M62)</f>
        <v>算数</v>
      </c>
      <c r="AJ62" t="str">
        <f>IF(ISBLANK(O62)=TRUE,"  ",O62)</f>
        <v>クラブ</v>
      </c>
      <c r="AK62" t="str">
        <f>IF(ISBLANK(Q62)=TRUE,"  ",Q62)</f>
        <v>クラブ活動</v>
      </c>
      <c r="AL62">
        <v>0.6354166666666666</v>
      </c>
    </row>
    <row r="63">
      <c r="E63" t="str">
        <v>みんなが使いやすいデザイン</v>
      </c>
      <c r="G63" t="str">
        <v>形も大きさも同じ図形</v>
      </c>
      <c r="I63" t="str">
        <v>ソーイング</v>
      </c>
      <c r="K63" t="str">
        <v>ソーイング</v>
      </c>
      <c r="M63" t="str">
        <v>形も大きさも同じ図形</v>
      </c>
    </row>
    <row r="64">
      <c r="B64">
        <f>DATE($E$1,$D$2,A64)</f>
        <v>46173</v>
      </c>
      <c r="C64">
        <f>WEEKDAY(B64,1)</f>
        <v>1</v>
      </c>
      <c r="D64" t="str">
        <f>IF(ISBLANK(A64)=TRUE," ",TEXT(C64,"aaa"))</f>
        <v xml:space="preserve"> </v>
      </c>
      <c r="AA64">
        <f>IF(ISBLANK(B64)=TRUE,"  ",B64)</f>
        <v>46173</v>
      </c>
      <c r="AB64">
        <f>WEEKDAY(AA64,1)</f>
        <v>1</v>
      </c>
      <c r="AC64" t="str">
        <f>IF(ISBLANK(Z64)=TRUE,"  ",D64)</f>
        <v xml:space="preserve">  </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6</v>
      </c>
      <c r="E67" t="str">
        <v>月　授業実施報告書</v>
      </c>
      <c r="K67" t="str">
        <f>CELL("prefix",G69)</f>
        <v/>
      </c>
      <c r="M67" t="str">
        <f>IF(ISBLANK(M2)=TRUE,"　",M2)</f>
        <v>5年2組</v>
      </c>
      <c r="Z67">
        <f>D67</f>
        <v>6</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月</v>
      </c>
      <c r="E69" t="str">
        <f>IF(ISBLANK(E4)=TRUE,"　",E4)</f>
        <v>国語</v>
      </c>
      <c r="F69" t="str">
        <f>IF(ISBLANK(F4)=TRUE,"　",F4)</f>
        <v>6/7</v>
      </c>
      <c r="G69" t="str">
        <f>IF(ISBLANK(G4)=TRUE,"　",G4)</f>
        <v>算数</v>
      </c>
      <c r="H69" t="str">
        <f>IF(ISBLANK(H4)=TRUE,"　",H4)</f>
        <v>7/10</v>
      </c>
      <c r="I69" t="str">
        <f>IF(ISBLANK(I4)=TRUE,"　",I4)</f>
        <v>学活</v>
      </c>
      <c r="J69" t="str">
        <f>IF(ISBLANK(J4)=TRUE,"　",J4)</f>
        <v xml:space="preserve">　</v>
      </c>
      <c r="K69" t="str">
        <f>IF(ISBLANK(K4)=TRUE,"　",K4)</f>
        <v>社会</v>
      </c>
      <c r="L69" t="str">
        <f>IF(ISBLANK(L4)=TRUE,"　",L4)</f>
        <v>2/4</v>
      </c>
      <c r="M69" t="str">
        <f>IF(ISBLANK(M4)=TRUE,"　",M4)</f>
        <v>国語</v>
      </c>
      <c r="N69" t="str">
        <f>IF(ISBLANK(N4)=TRUE,"　",N4)</f>
        <v>7/7</v>
      </c>
      <c r="O69" t="str">
        <f>IF(ISBLANK(O4)=TRUE,"　",O4)</f>
        <v>算数</v>
      </c>
      <c r="P69" t="str">
        <f>IF(ISBLANK(P4)=TRUE,"　",P4)</f>
        <v>8/10</v>
      </c>
      <c r="Q69" t="str">
        <f>IF(ISBLANK(Q4)=TRUE,"　",Q4)</f>
        <v>なかよし班交流タイム</v>
      </c>
      <c r="R69" t="str">
        <f>IF(R4="","",R4)</f>
        <v/>
      </c>
      <c r="S69" t="str">
        <v>教科</v>
      </c>
      <c r="T69" t="str">
        <v>予定</v>
      </c>
      <c r="U69" t="str">
        <v>計画</v>
      </c>
      <c r="V69" t="str">
        <v>過不足</v>
      </c>
      <c r="Z69">
        <v>1</v>
      </c>
      <c r="AA69" t="e">
        <f>IF(ISBLANK(B69)=TRUE,"  ",B69)</f>
        <v>#REF!</v>
      </c>
      <c r="AB69" t="e">
        <f>WEEKDAY(AA69,1)</f>
        <v>#REF!</v>
      </c>
      <c r="AC69" t="str">
        <f>AC4</f>
        <v>月</v>
      </c>
      <c r="AD69" t="e">
        <f>IF(ISBLANK(#REF!)=TRUE,"  ",#REF!)</f>
        <v>#REF!</v>
      </c>
      <c r="AE69" t="str">
        <f>IF(ISBLANK(E4)=TRUE,"  ",VLOOKUP(E4,ひらがな変換,2))</f>
        <v>こくご</v>
      </c>
      <c r="AF69" t="str">
        <f>IF(ISBLANK(G4)=TRUE,"  ",VLOOKUP(G4,ひらがな変換,2))</f>
        <v>さんすう</v>
      </c>
      <c r="AG69" t="str">
        <f>IF(ISBLANK(I4)=TRUE,"  ",VLOOKUP(I4,ひらがな変換,2))</f>
        <v>がっかつ</v>
      </c>
      <c r="AH69" t="str">
        <f>IF(ISBLANK(K4)=TRUE,"  ",VLOOKUP(K4,ひらがな変換,2))</f>
        <v>しゃかい</v>
      </c>
      <c r="AI69" t="str">
        <f>IF(ISBLANK(M4)=TRUE,"  ",VLOOKUP(M4,ひらがな変換,2))</f>
        <v>こくご</v>
      </c>
      <c r="AJ69" t="str">
        <f>IF(ISBLANK(O4)=TRUE,"  ",VLOOKUP(O4,ひらがな変換,2))</f>
        <v>さんすう</v>
      </c>
    </row>
    <row r="70">
      <c r="A70" t="str">
        <f>IF(ISBLANK(A5)=TRUE,"　",A5)</f>
        <v xml:space="preserve">　</v>
      </c>
      <c r="D70" t="str">
        <f>IF(ISBLANK(D5)=TRUE,"　",D5)</f>
        <v xml:space="preserve">　</v>
      </c>
      <c r="E70" t="str">
        <f>IF(ISBLANK(E5)=TRUE,"　",E5)</f>
        <v>見立てる</v>
      </c>
      <c r="G70" t="str">
        <f>IF(ISBLANK(G5)=TRUE,"　",G5)</f>
        <v>かけ算の世界を広げよう</v>
      </c>
      <c r="I70" t="str">
        <f>IF(ISBLANK(I5)=TRUE,"　",I5)</f>
        <v xml:space="preserve">　</v>
      </c>
      <c r="K70" t="str">
        <f>IF(ISBLANK(K5)=TRUE,"　",K5)</f>
        <v>寒い土地のくらし</v>
      </c>
      <c r="M70" t="str">
        <f>IF(ISBLANK(M5)=TRUE,"　",M5)</f>
        <v>見立てる</v>
      </c>
      <c r="O70" t="str">
        <f>IF(ISBLANK(O5)=TRUE,"　",O5)</f>
        <v>かけ算の世界を広げよう</v>
      </c>
      <c r="Q70" t="str">
        <f>IF(ISBLANK(Q5)=TRUE,"　",Q5)</f>
        <v xml:space="preserve">　</v>
      </c>
      <c r="S70" t="str">
        <v>国語</v>
      </c>
      <c r="T70">
        <f>IF(ISBLANK(T5)=TRUE,"　",T5)</f>
        <v>21</v>
      </c>
      <c r="U70">
        <f>IF(ISBLANK(U5)=TRUE,"　",U5)</f>
        <v>21</v>
      </c>
      <c r="V70">
        <f>U70-T70</f>
        <v>0</v>
      </c>
    </row>
    <row r="71">
      <c r="A71">
        <f>IF(ISBLANK(A6)=TRUE,"　",A6)</f>
        <v>2</v>
      </c>
      <c r="B71" t="e">
        <f>DATE($E$1,#REF!,A71)</f>
        <v>#REF!</v>
      </c>
      <c r="C71" t="e">
        <f>WEEKDAY(B71,1)</f>
        <v>#REF!</v>
      </c>
      <c r="D71" t="str">
        <f>IF(ISBLANK(D6)=TRUE,"　",D6)</f>
        <v>火</v>
      </c>
      <c r="E71" t="str">
        <f>IF(ISBLANK(E6)=TRUE,"　",E6)</f>
        <v>国語</v>
      </c>
      <c r="F71" t="str">
        <f>IF(ISBLANK(F6)=TRUE,"　",F6)</f>
        <v>1/2</v>
      </c>
      <c r="G71" t="str">
        <f>IF(ISBLANK(G6)=TRUE,"　",G6)</f>
        <v>体育</v>
      </c>
      <c r="H71" t="str">
        <f>IF(ISBLANK(H6)=TRUE,"　",H6)</f>
        <v>1/3</v>
      </c>
      <c r="I71" t="str">
        <f>IF(ISBLANK(I6)=TRUE,"　",I6)</f>
        <v>体育</v>
      </c>
      <c r="J71" t="str">
        <f>IF(ISBLANK(J6)=TRUE,"　",J6)</f>
        <v>2/3</v>
      </c>
      <c r="K71" t="str">
        <f>IF(ISBLANK(K6)=TRUE,"　",K6)</f>
        <v>理科</v>
      </c>
      <c r="L71" t="str">
        <f>IF(ISBLANK(L6)=TRUE,"　",L6)</f>
        <v xml:space="preserve">　</v>
      </c>
      <c r="M71" t="str">
        <f>IF(ISBLANK(M6)=TRUE,"　",M6)</f>
        <v>算数</v>
      </c>
      <c r="N71" t="str">
        <f>IF(ISBLANK(N6)=TRUE,"　",N6)</f>
        <v>9/10</v>
      </c>
      <c r="O71" t="str">
        <f>IF(ISBLANK(O6)=TRUE,"　",O6)</f>
        <v xml:space="preserve">　</v>
      </c>
      <c r="P71" t="str">
        <f>IF(ISBLANK(P6)=TRUE,"　",P6)</f>
        <v xml:space="preserve">　</v>
      </c>
      <c r="Q71" t="str">
        <f>IF(ISBLANK(Q6)=TRUE,"　",Q6)</f>
        <v>新体力テスト、尿検査</v>
      </c>
      <c r="R71" t="str">
        <f>IF(R6="","",R6)</f>
        <v/>
      </c>
      <c r="S71" t="str">
        <v>社会</v>
      </c>
      <c r="T71">
        <f>IF(ISBLANK(T6)=TRUE,"　",T6)</f>
        <v>12</v>
      </c>
      <c r="U71">
        <f>IF(ISBLANK(U6)=TRUE,"　",U6)</f>
        <v>12</v>
      </c>
      <c r="V71">
        <f>U71-T71</f>
        <v>0</v>
      </c>
      <c r="Z71">
        <v>2</v>
      </c>
      <c r="AA71" t="e">
        <f>IF(ISBLANK(B71)=TRUE,"  ",B71)</f>
        <v>#REF!</v>
      </c>
      <c r="AB71" t="e">
        <f>WEEKDAY(AA71,1)</f>
        <v>#REF!</v>
      </c>
      <c r="AC71" t="str">
        <f>AC6</f>
        <v>火</v>
      </c>
      <c r="AD71" t="e">
        <f>IF(ISBLANK(#REF!)=TRUE,"  ",#REF!)</f>
        <v>#REF!</v>
      </c>
      <c r="AE71" t="str">
        <f>IF(ISBLANK(E6)=TRUE,"  ",VLOOKUP(E6,ひらがな変換,2))</f>
        <v>こくご</v>
      </c>
      <c r="AF71" t="str">
        <f>IF(ISBLANK(G6)=TRUE,"  ",VLOOKUP(G6,ひらがな変換,2))</f>
        <v>たいいく</v>
      </c>
      <c r="AG71" t="str">
        <f>IF(ISBLANK(I6)=TRUE,"  ",VLOOKUP(I6,ひらがな変換,2))</f>
        <v>たいいく</v>
      </c>
      <c r="AH71" t="str">
        <f>IF(ISBLANK(K6)=TRUE,"  ",VLOOKUP(K6,ひらがな変換,2))</f>
        <v>りか</v>
      </c>
      <c r="AI71" t="str">
        <f>IF(ISBLANK(M6)=TRUE,"  ",VLOOKUP(M6,ひらがな変換,2))</f>
        <v>さんすう</v>
      </c>
      <c r="AJ71" t="str">
        <f>IF(ISBLANK(O6)=TRUE,"  ",VLOOKUP(O6,ひらがな変換,2))</f>
        <v xml:space="preserve">  </v>
      </c>
    </row>
    <row r="72">
      <c r="A72" t="str">
        <f>IF(ISBLANK(A7)=TRUE,"　",A7)</f>
        <v xml:space="preserve">　</v>
      </c>
      <c r="D72" t="str">
        <f>IF(ISBLANK(D7)=TRUE,"　",D7)</f>
        <v xml:space="preserve">　</v>
      </c>
      <c r="E72" t="str">
        <f>IF(ISBLANK(E7)=TRUE,"　",E7)</f>
        <v>敬語</v>
      </c>
      <c r="G72" t="str">
        <f>IF(ISBLANK(G7)=TRUE,"　",G7)</f>
        <v>新体力テスト</v>
      </c>
      <c r="I72" t="str">
        <f>IF(ISBLANK(I7)=TRUE,"　",I7)</f>
        <v>新体力テスト</v>
      </c>
      <c r="K72" t="str">
        <f>IF(ISBLANK(K7)=TRUE,"　",K7)</f>
        <v>佐藤（和）先生の案による</v>
      </c>
      <c r="M72" t="str">
        <f>IF(ISBLANK(M7)=TRUE,"　",M7)</f>
        <v>かけ算の世界を広げよう</v>
      </c>
      <c r="O72" t="str">
        <f>IF(ISBLANK(O7)=TRUE,"　",O7)</f>
        <v xml:space="preserve">　</v>
      </c>
      <c r="Q72" t="str">
        <f>IF(ISBLANK(Q7)=TRUE,"　",Q7)</f>
        <v xml:space="preserve">　</v>
      </c>
      <c r="S72" t="str">
        <v>算数</v>
      </c>
      <c r="T72">
        <f>IF(ISBLANK(T7)=TRUE,"　",T7)</f>
        <v>24</v>
      </c>
      <c r="U72">
        <f>IF(ISBLANK(U7)=TRUE,"　",U7)</f>
        <v>24</v>
      </c>
      <c r="V72">
        <f>U72-T72</f>
        <v>0</v>
      </c>
    </row>
    <row r="73">
      <c r="A73">
        <f>IF(ISBLANK(A8)=TRUE,"　",A8)</f>
        <v>3</v>
      </c>
      <c r="B73" t="e">
        <f>DATE($E$1,#REF!,A73)</f>
        <v>#REF!</v>
      </c>
      <c r="C73" t="e">
        <f>WEEKDAY(B73,1)</f>
        <v>#REF!</v>
      </c>
      <c r="D73" t="str">
        <f>IF(ISBLANK(D8)=TRUE,"　",D8)</f>
        <v>水</v>
      </c>
      <c r="E73" t="str">
        <f>IF(ISBLANK(E8)=TRUE,"　",E8)</f>
        <v>社会</v>
      </c>
      <c r="F73" t="str">
        <f>IF(ISBLANK(F8)=TRUE,"　",F8)</f>
        <v>3/4</v>
      </c>
      <c r="G73" t="str">
        <f>IF(ISBLANK(G8)=TRUE,"　",G8)</f>
        <v>算数</v>
      </c>
      <c r="H73" t="str">
        <f>IF(ISBLANK(H8)=TRUE,"　",H8)</f>
        <v>10/10</v>
      </c>
      <c r="I73" t="str">
        <f>IF(ISBLANK(I8)=TRUE,"　",I8)</f>
        <v>算数</v>
      </c>
      <c r="J73" t="str">
        <f>IF(ISBLANK(J8)=TRUE,"　",J8)</f>
        <v>1/10</v>
      </c>
      <c r="K73" t="str">
        <f>IF(ISBLANK(K8)=TRUE,"　",K8)</f>
        <v>社会</v>
      </c>
      <c r="L73" t="str">
        <f>IF(ISBLANK(L8)=TRUE,"　",L8)</f>
        <v>4/4</v>
      </c>
      <c r="M73" t="str">
        <f>IF(ISBLANK(M8)=TRUE,"　",M8)</f>
        <v>国語</v>
      </c>
      <c r="N73" t="str">
        <f>IF(ISBLANK(N8)=TRUE,"　",N8)</f>
        <v>2/2</v>
      </c>
      <c r="O73" t="str">
        <f>IF(ISBLANK(O8)=TRUE,"　",O8)</f>
        <v>総合</v>
      </c>
      <c r="P73" t="str">
        <f>IF(ISBLANK(P8)=TRUE,"　",P8)</f>
        <v xml:space="preserve">　</v>
      </c>
      <c r="Q73" t="str">
        <f>IF(ISBLANK(Q8)=TRUE,"　",Q8)</f>
        <v xml:space="preserve">　</v>
      </c>
      <c r="R73" t="str">
        <f>IF(R8="","",R8)</f>
        <v/>
      </c>
      <c r="S73" t="str">
        <v>理科</v>
      </c>
      <c r="T73">
        <f>IF(ISBLANK(T8)=TRUE,"　",T8)</f>
        <v>11</v>
      </c>
      <c r="U73">
        <f>IF(ISBLANK(U8)=TRUE,"　",U8)</f>
        <v>11</v>
      </c>
      <c r="V73">
        <f>U73-T73</f>
        <v>0</v>
      </c>
      <c r="Z73">
        <v>3</v>
      </c>
      <c r="AA73" t="e">
        <f>IF(ISBLANK(B73)=TRUE,"  ",B73)</f>
        <v>#REF!</v>
      </c>
      <c r="AB73" t="e">
        <f>WEEKDAY(AA73,1)</f>
        <v>#REF!</v>
      </c>
      <c r="AC73" t="str">
        <f>AC8</f>
        <v>水</v>
      </c>
      <c r="AD73" t="e">
        <f>IF(ISBLANK(#REF!)=TRUE,"  ",#REF!)</f>
        <v>#REF!</v>
      </c>
      <c r="AE73" t="str">
        <f>IF(ISBLANK(E8)=TRUE,"  ",VLOOKUP(E8,ひらがな変換,2))</f>
        <v>しゃかい</v>
      </c>
      <c r="AF73" t="str">
        <f>IF(ISBLANK(G8)=TRUE,"  ",VLOOKUP(G8,ひらがな変換,2))</f>
        <v>さんすう</v>
      </c>
      <c r="AG73" t="str">
        <f>IF(ISBLANK(I8)=TRUE,"  ",VLOOKUP(I8,ひらがな変換,2))</f>
        <v>さんすう</v>
      </c>
      <c r="AH73" t="str">
        <f>IF(ISBLANK(K8)=TRUE,"  ",VLOOKUP(K8,ひらがな変換,2))</f>
        <v>しゃかい</v>
      </c>
      <c r="AI73" t="str">
        <f>IF(ISBLANK(M8)=TRUE,"  ",VLOOKUP(M8,ひらがな変換,2))</f>
        <v>こくご</v>
      </c>
      <c r="AJ73" t="str">
        <f>IF(ISBLANK(O8)=TRUE,"  ",VLOOKUP(O8,ひらがな変換,2))</f>
        <v>そうごう</v>
      </c>
    </row>
    <row r="74">
      <c r="A74" t="str">
        <f>IF(ISBLANK(A9)=TRUE,"　",A9)</f>
        <v xml:space="preserve">　</v>
      </c>
      <c r="D74" t="str">
        <f>IF(ISBLANK(D9)=TRUE,"　",D9)</f>
        <v xml:space="preserve">　</v>
      </c>
      <c r="E74" t="str">
        <f>IF(ISBLANK(E9)=TRUE,"　",E9)</f>
        <v>寒い土地のくらし</v>
      </c>
      <c r="G74" t="str">
        <f>IF(ISBLANK(G9)=TRUE,"　",G9)</f>
        <v>かけ算の世界を広げよう</v>
      </c>
      <c r="I74" t="str">
        <f>IF(ISBLANK(I9)=TRUE,"　",I9)</f>
        <v>わり算の世界を広げよう</v>
      </c>
      <c r="K74" t="str">
        <f>IF(ISBLANK(K9)=TRUE,"　",K9)</f>
        <v>寒い土地のくらし</v>
      </c>
      <c r="M74" t="str">
        <f>IF(ISBLANK(M9)=TRUE,"　",M9)</f>
        <v>敬語</v>
      </c>
      <c r="O74" t="str">
        <f>IF(ISBLANK(O9)=TRUE,"　",O9)</f>
        <v>宿泊</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木</v>
      </c>
      <c r="E75" t="str">
        <f>IF(ISBLANK(E10)=TRUE,"　",E10)</f>
        <v>国語</v>
      </c>
      <c r="F75" t="str">
        <f>IF(ISBLANK(F10)=TRUE,"　",F10)</f>
        <v>1/3</v>
      </c>
      <c r="G75" t="str">
        <f>IF(ISBLANK(G10)=TRUE,"　",G10)</f>
        <v>算数</v>
      </c>
      <c r="H75" t="str">
        <f>IF(ISBLANK(H10)=TRUE,"　",H10)</f>
        <v>2/10</v>
      </c>
      <c r="I75" t="str">
        <f>IF(ISBLANK(I10)=TRUE,"　",I10)</f>
        <v>道徳</v>
      </c>
      <c r="J75" t="str">
        <f>IF(ISBLANK(J10)=TRUE,"　",J10)</f>
        <v>6/35</v>
      </c>
      <c r="K75" t="str">
        <f>IF(ISBLANK(K10)=TRUE,"　",K10)</f>
        <v>外国語</v>
      </c>
      <c r="L75" t="str">
        <f>IF(ISBLANK(L10)=TRUE,"　",L10)</f>
        <v xml:space="preserve">　</v>
      </c>
      <c r="M75" t="str">
        <f>IF(ISBLANK(M10)=TRUE,"　",M10)</f>
        <v>社会</v>
      </c>
      <c r="N75" t="str">
        <f>IF(ISBLANK(N10)=TRUE,"　",N10)</f>
        <v>1/1</v>
      </c>
      <c r="O75" t="str">
        <f>IF(ISBLANK(O10)=TRUE,"　",O10)</f>
        <v>社会</v>
      </c>
      <c r="P75" t="str">
        <f>IF(ISBLANK(P10)=TRUE,"　",P10)</f>
        <v>1/4</v>
      </c>
      <c r="Q75" t="str">
        <f>IF(ISBLANK(Q10)=TRUE,"　",Q10)</f>
        <v>内科検診13:30～</v>
      </c>
      <c r="R75" t="str">
        <f>IF(R10="","",R10)</f>
        <v/>
      </c>
      <c r="S75" t="str">
        <v>音楽</v>
      </c>
      <c r="T75">
        <f>IF(ISBLANK(T10)=TRUE,"　",T10)</f>
        <v>5</v>
      </c>
      <c r="U75">
        <f>IF(ISBLANK(U10)=TRUE,"　",U10)</f>
        <v>5</v>
      </c>
      <c r="V75">
        <f>U75-T75</f>
        <v>0</v>
      </c>
      <c r="Z75">
        <v>4</v>
      </c>
      <c r="AA75" t="e">
        <f>IF(ISBLANK(B75)=TRUE,"  ",B75)</f>
        <v>#REF!</v>
      </c>
      <c r="AB75" t="e">
        <f>WEEKDAY(AA75,1)</f>
        <v>#REF!</v>
      </c>
      <c r="AC75" t="str">
        <f>AC10</f>
        <v>木</v>
      </c>
      <c r="AD75" t="e">
        <f>IF(ISBLANK(#REF!)=TRUE,"  ",#REF!)</f>
        <v>#REF!</v>
      </c>
      <c r="AE75" t="str">
        <f>IF(ISBLANK(E10)=TRUE,"  ",VLOOKUP(E10,ひらがな変換,2))</f>
        <v>こくご</v>
      </c>
      <c r="AF75" t="str">
        <f>IF(ISBLANK(G10)=TRUE,"  ",VLOOKUP(G10,ひらがな変換,2))</f>
        <v>さんすう</v>
      </c>
      <c r="AG75" t="str">
        <f>IF(ISBLANK(I10)=TRUE,"  ",VLOOKUP(I10,ひらがな変換,2))</f>
        <v>どうとく</v>
      </c>
      <c r="AH75" t="str">
        <f>IF(ISBLANK(K10)=TRUE,"  ",VLOOKUP(K10,ひらがな変換,2))</f>
        <v>がいこくご</v>
      </c>
      <c r="AI75" t="str">
        <f>IF(ISBLANK(M10)=TRUE,"  ",VLOOKUP(M10,ひらがな変換,2))</f>
        <v>しゃかい</v>
      </c>
      <c r="AJ75" t="str">
        <f>IF(ISBLANK(O10)=TRUE,"  ",VLOOKUP(O10,ひらがな変換,2))</f>
        <v>しゃかい</v>
      </c>
    </row>
    <row r="76">
      <c r="A76" t="str">
        <f>IF(ISBLANK(A11)=TRUE,"　",A11)</f>
        <v xml:space="preserve">　</v>
      </c>
      <c r="D76" t="str">
        <f>IF(ISBLANK(D11)=TRUE,"　",D11)</f>
        <v xml:space="preserve">　</v>
      </c>
      <c r="E76" t="str">
        <f>IF(ISBLANK(E11)=TRUE,"　",E11)</f>
        <v>日常を十七音で</v>
      </c>
      <c r="G76" t="str">
        <f>IF(ISBLANK(G11)=TRUE,"　",G11)</f>
        <v>わり算の世界を広げよう</v>
      </c>
      <c r="I76" t="str">
        <f>IF(ISBLANK(I11)=TRUE,"　",I11)</f>
        <v>どうすればいいんだ</v>
      </c>
      <c r="K76" t="str">
        <f>IF(ISBLANK(K11)=TRUE,"　",K11)</f>
        <v>渡部先生の案による</v>
      </c>
      <c r="M76" t="str">
        <f>IF(ISBLANK(M11)=TRUE,"　",M11)</f>
        <v>導入</v>
      </c>
      <c r="O76" t="str">
        <f>IF(ISBLANK(O11)=TRUE,"　",O11)</f>
        <v>くらしを支える食料生産</v>
      </c>
      <c r="Q76" t="str">
        <f>IF(ISBLANK(Q11)=TRUE,"　",Q11)</f>
        <v xml:space="preserve">　</v>
      </c>
      <c r="S76" t="str">
        <v>図工</v>
      </c>
      <c r="T76">
        <f>IF(ISBLANK(T11)=TRUE,"　",T11)</f>
        <v>6</v>
      </c>
      <c r="U76">
        <f>IF(ISBLANK(U11)=TRUE,"　",U11)</f>
        <v>6</v>
      </c>
      <c r="V76">
        <f>U76-T76</f>
        <v>0</v>
      </c>
    </row>
    <row r="77">
      <c r="A77">
        <f>IF(ISBLANK(A12)=TRUE,"　",A12)</f>
        <v>5</v>
      </c>
      <c r="B77" t="e">
        <f>DATE($E$1,#REF!,A77)</f>
        <v>#REF!</v>
      </c>
      <c r="C77" t="e">
        <f>WEEKDAY(B77,1)</f>
        <v>#REF!</v>
      </c>
      <c r="D77" t="str">
        <f>IF(ISBLANK(D12)=TRUE,"　",D12)</f>
        <v>金</v>
      </c>
      <c r="E77" t="str">
        <f>IF(ISBLANK(E12)=TRUE,"　",E12)</f>
        <v>外国語</v>
      </c>
      <c r="F77" t="str">
        <f>IF(ISBLANK(F12)=TRUE,"　",F12)</f>
        <v xml:space="preserve">　</v>
      </c>
      <c r="G77" t="str">
        <f>IF(ISBLANK(G12)=TRUE,"　",G12)</f>
        <v>算数</v>
      </c>
      <c r="H77" t="str">
        <f>IF(ISBLANK(H12)=TRUE,"　",H12)</f>
        <v>4/10</v>
      </c>
      <c r="I77" t="str">
        <f>IF(ISBLANK(I12)=TRUE,"　",I12)</f>
        <v>図工</v>
      </c>
      <c r="J77" t="str">
        <f>IF(ISBLANK(J12)=TRUE,"　",J12)</f>
        <v>1/2</v>
      </c>
      <c r="K77" t="str">
        <f>IF(ISBLANK(K12)=TRUE,"　",K12)</f>
        <v>図工</v>
      </c>
      <c r="L77" t="str">
        <f>IF(ISBLANK(L12)=TRUE,"　",L12)</f>
        <v>2/2</v>
      </c>
      <c r="M77" t="str">
        <f>IF(ISBLANK(M12)=TRUE,"　",M12)</f>
        <v>書写</v>
      </c>
      <c r="N77" t="str">
        <f>IF(ISBLANK(N12)=TRUE,"　",N12)</f>
        <v xml:space="preserve">　</v>
      </c>
      <c r="O77" t="str">
        <f>IF(ISBLANK(O12)=TRUE,"　",O12)</f>
        <v xml:space="preserve">　</v>
      </c>
      <c r="P77" t="str">
        <f>IF(ISBLANK(P12)=TRUE,"　",P12)</f>
        <v xml:space="preserve">　</v>
      </c>
      <c r="Q77" t="str">
        <f>IF(ISBLANK(Q12)=TRUE,"　",Q12)</f>
        <v>全校集会（プール開き）</v>
      </c>
      <c r="R77" t="str">
        <f>IF(R12="","",R12)</f>
        <v/>
      </c>
      <c r="S77" t="str">
        <v>家庭</v>
      </c>
      <c r="T77">
        <f>IF(ISBLANK(T12)=TRUE,"　",T12)</f>
        <v>6</v>
      </c>
      <c r="U77">
        <f>IF(ISBLANK(U12)=TRUE,"　",U12)</f>
        <v>6</v>
      </c>
      <c r="V77">
        <f>U77-T77</f>
        <v>0</v>
      </c>
      <c r="Z77">
        <v>5</v>
      </c>
      <c r="AA77" t="e">
        <f>IF(ISBLANK(B77)=TRUE,"  ",B77)</f>
        <v>#REF!</v>
      </c>
      <c r="AB77" t="e">
        <f>WEEKDAY(AA77,1)</f>
        <v>#REF!</v>
      </c>
      <c r="AC77" t="str">
        <f>AC12</f>
        <v>金</v>
      </c>
      <c r="AD77" t="e">
        <f>IF(ISBLANK(#REF!)=TRUE,"  ",#REF!)</f>
        <v>#REF!</v>
      </c>
      <c r="AE77" t="str">
        <f>IF(ISBLANK(E12)=TRUE,"  ",VLOOKUP(E12,ひらがな変換,2))</f>
        <v>がいこくご</v>
      </c>
      <c r="AF77" t="str">
        <f>IF(ISBLANK(G12)=TRUE,"  ",VLOOKUP(G12,ひらがな変換,2))</f>
        <v>さんすう</v>
      </c>
      <c r="AG77" t="str">
        <f>IF(ISBLANK(I12)=TRUE,"  ",VLOOKUP(I12,ひらがな変換,2))</f>
        <v>ずこう</v>
      </c>
      <c r="AH77" t="str">
        <f>IF(ISBLANK(K12)=TRUE,"  ",VLOOKUP(K12,ひらがな変換,2))</f>
        <v>ずこう</v>
      </c>
      <c r="AI77" t="str">
        <f>IF(ISBLANK(M12)=TRUE,"  ",VLOOKUP(M12,ひらがな変換,2))</f>
        <v>しょしゃ</v>
      </c>
      <c r="AJ77" t="str">
        <f>IF(ISBLANK(O12)=TRUE,"  ",VLOOKUP(O12,ひらがな変換,2))</f>
        <v xml:space="preserve">  </v>
      </c>
    </row>
    <row r="78">
      <c r="A78" t="str">
        <f>IF(ISBLANK(A13)=TRUE,"　",A13)</f>
        <v xml:space="preserve">　</v>
      </c>
      <c r="D78" t="str">
        <f>IF(ISBLANK(D13)=TRUE,"　",D13)</f>
        <v xml:space="preserve">　</v>
      </c>
      <c r="E78" t="str">
        <f>IF(ISBLANK(E13)=TRUE,"　",E13)</f>
        <v>渡部先生の案による</v>
      </c>
      <c r="G78" t="str">
        <f>IF(ISBLANK(G13)=TRUE,"　",G13)</f>
        <v>わり算の世界を広げよう</v>
      </c>
      <c r="I78" t="str">
        <f>IF(ISBLANK(I13)=TRUE,"　",I13)</f>
        <v>動きの形をつかまえよう</v>
      </c>
      <c r="K78" t="str">
        <f>IF(ISBLANK(K13)=TRUE,"　",K13)</f>
        <v>動きの形をつかまえよう</v>
      </c>
      <c r="M78" t="str">
        <f>IF(ISBLANK(M13)=TRUE,"　",M13)</f>
        <v>大浦先生の案による</v>
      </c>
      <c r="O78" t="str">
        <f>IF(ISBLANK(O13)=TRUE,"　",O13)</f>
        <v xml:space="preserve">　</v>
      </c>
      <c r="Q78" t="str">
        <f>IF(ISBLANK(Q13)=TRUE,"　",Q13)</f>
        <v xml:space="preserve">　</v>
      </c>
      <c r="S78" t="str">
        <v>体育</v>
      </c>
      <c r="T78">
        <f>IF(ISBLANK(T13)=TRUE,"　",T13)</f>
        <v>7</v>
      </c>
      <c r="U78">
        <f>IF(ISBLANK(U13)=TRUE,"　",U13)</f>
        <v>6</v>
      </c>
      <c r="V78">
        <f>U78-T78</f>
        <v>-1</v>
      </c>
    </row>
    <row r="79">
      <c r="A79">
        <f>IF(ISBLANK(A14)=TRUE,"　",A14)</f>
        <v>6</v>
      </c>
      <c r="B79" t="e">
        <f>DATE($E$1,#REF!,A79)</f>
        <v>#REF!</v>
      </c>
      <c r="C79" t="e">
        <f>WEEKDAY(B79,1)</f>
        <v>#REF!</v>
      </c>
      <c r="D79" t="str">
        <f>IF(ISBLANK(D14)=TRUE,"　",D14)</f>
        <v>土</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4</v>
      </c>
      <c r="U79">
        <f>IF(ISBLANK(U14)=TRUE,"　",U14)</f>
        <v>4</v>
      </c>
      <c r="V79">
        <f>U79-T79</f>
        <v>0</v>
      </c>
      <c r="Z79">
        <v>6</v>
      </c>
      <c r="AA79" t="e">
        <f>IF(ISBLANK(B79)=TRUE,"  ",B79)</f>
        <v>#REF!</v>
      </c>
      <c r="AB79" t="e">
        <f>WEEKDAY(AA79,1)</f>
        <v>#REF!</v>
      </c>
      <c r="AC79" t="str">
        <f>AC14</f>
        <v>土</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7</v>
      </c>
      <c r="U80">
        <f>IF(ISBLANK(U15)=TRUE,"　",U15)</f>
        <v>7</v>
      </c>
      <c r="V80">
        <f>U80-T80</f>
        <v>0</v>
      </c>
    </row>
    <row r="81">
      <c r="A81">
        <f>IF(ISBLANK(A16)=TRUE,"　",A16)</f>
        <v>7</v>
      </c>
      <c r="B81" t="e">
        <f>DATE($E$1,#REF!,A81)</f>
        <v>#REF!</v>
      </c>
      <c r="C81" t="e">
        <f>WEEKDAY(B81,1)</f>
        <v>#REF!</v>
      </c>
      <c r="D81" t="str">
        <f>IF(ISBLANK(D16)=TRUE,"　",D16)</f>
        <v>日</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8</v>
      </c>
      <c r="U81">
        <f>IF(ISBLANK(U16)=TRUE,"　",U16)</f>
        <v>8</v>
      </c>
      <c r="V81">
        <f>U81-T81</f>
        <v>0</v>
      </c>
      <c r="Z81">
        <v>7</v>
      </c>
      <c r="AA81" t="e">
        <f>IF(ISBLANK(B81)=TRUE,"  ",B81)</f>
        <v>#REF!</v>
      </c>
      <c r="AB81" t="e">
        <f>WEEKDAY(AA81,1)</f>
        <v>#REF!</v>
      </c>
      <c r="AC81" t="str">
        <f>AC16</f>
        <v>日</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111</v>
      </c>
      <c r="U82">
        <f>SUM(U70:U81)</f>
        <v>110</v>
      </c>
      <c r="V82">
        <f>U82-T82</f>
        <v>-1</v>
      </c>
    </row>
    <row r="83">
      <c r="A83">
        <f>IF(ISBLANK(A18)=TRUE,"　",A18)</f>
        <v>8</v>
      </c>
      <c r="B83" t="e">
        <f>DATE($E$1,#REF!,A83)</f>
        <v>#REF!</v>
      </c>
      <c r="C83" t="e">
        <f>WEEKDAY(B83,1)</f>
        <v>#REF!</v>
      </c>
      <c r="D83" t="str">
        <f>IF(ISBLANK(D18)=TRUE,"　",D18)</f>
        <v>月</v>
      </c>
      <c r="E83" t="str">
        <f>IF(ISBLANK(E18)=TRUE,"　",E18)</f>
        <v>国語</v>
      </c>
      <c r="F83" t="str">
        <f>IF(ISBLANK(F18)=TRUE,"　",F18)</f>
        <v>2/3</v>
      </c>
      <c r="G83" t="str">
        <f>IF(ISBLANK(G18)=TRUE,"　",G18)</f>
        <v>社会</v>
      </c>
      <c r="H83" t="str">
        <f>IF(ISBLANK(H18)=TRUE,"　",H18)</f>
        <v>1/4</v>
      </c>
      <c r="I83" t="str">
        <f>IF(ISBLANK(I18)=TRUE,"　",I18)</f>
        <v>体育</v>
      </c>
      <c r="J83" t="str">
        <f>IF(ISBLANK(J18)=TRUE,"　",J18)</f>
        <v>3/3</v>
      </c>
      <c r="K83" t="str">
        <f>IF(ISBLANK(K18)=TRUE,"　",K18)</f>
        <v>音楽</v>
      </c>
      <c r="L83" t="str">
        <f>IF(ISBLANK(L18)=TRUE,"　",L18)</f>
        <v>3/5</v>
      </c>
      <c r="M83" t="str">
        <f>IF(ISBLANK(M18)=TRUE,"　",M18)</f>
        <v>理科</v>
      </c>
      <c r="N83" t="str">
        <f>IF(ISBLANK(N18)=TRUE,"　",N18)</f>
        <v xml:space="preserve">　</v>
      </c>
      <c r="O83" t="str">
        <f>IF(ISBLANK(O18)=TRUE,"　",O18)</f>
        <v xml:space="preserve">　</v>
      </c>
      <c r="P83" t="str">
        <f>IF(ISBLANK(P18)=TRUE,"　",P18)</f>
        <v xml:space="preserve">　</v>
      </c>
      <c r="Q83" t="str">
        <f>IF(ISBLANK(Q18)=TRUE,"　",Q18)</f>
        <v>児童会活動日</v>
      </c>
      <c r="R83" t="str">
        <f>IF(R18="","",R18)</f>
        <v/>
      </c>
      <c r="S83" t="str">
        <v>学活</v>
      </c>
      <c r="T83">
        <f>IF(ISBLANK(T18)=TRUE,"　",T18)</f>
        <v>4</v>
      </c>
      <c r="U83">
        <f>IF(ISBLANK(U18)=TRUE,"　",U18)</f>
        <v>4</v>
      </c>
      <c r="V83">
        <f>U83-T83</f>
        <v>0</v>
      </c>
      <c r="Z83">
        <v>8</v>
      </c>
      <c r="AA83" t="e">
        <f>IF(ISBLANK(B83)=TRUE,"  ",B83)</f>
        <v>#REF!</v>
      </c>
      <c r="AB83" t="e">
        <f>WEEKDAY(AA83,1)</f>
        <v>#REF!</v>
      </c>
      <c r="AC83" t="str">
        <f>AC18</f>
        <v>月</v>
      </c>
      <c r="AD83" t="e">
        <f>IF(ISBLANK(#REF!)=TRUE,"  ",#REF!)</f>
        <v>#REF!</v>
      </c>
      <c r="AE83" t="str">
        <f>IF(ISBLANK(E18)=TRUE,"  ",VLOOKUP(E18,ひらがな変換,2))</f>
        <v>こくご</v>
      </c>
      <c r="AF83" t="str">
        <f>IF(ISBLANK(G18)=TRUE,"  ",VLOOKUP(G18,ひらがな変換,2))</f>
        <v>しゃかい</v>
      </c>
      <c r="AG83" t="str">
        <f>IF(ISBLANK(I18)=TRUE,"  ",VLOOKUP(I18,ひらがな変換,2))</f>
        <v>たいいく</v>
      </c>
      <c r="AH83" t="str">
        <f>IF(ISBLANK(K18)=TRUE,"  ",VLOOKUP(K18,ひらがな変換,2))</f>
        <v>おんがく</v>
      </c>
      <c r="AI83" t="str">
        <f>IF(ISBLANK(M18)=TRUE,"  ",VLOOKUP(M18,ひらがな変換,2))</f>
        <v>りか</v>
      </c>
      <c r="AJ83" t="str">
        <f>IF(ISBLANK(O18)=TRUE,"  ",VLOOKUP(O18,ひらがな変換,2))</f>
        <v xml:space="preserve">  </v>
      </c>
    </row>
    <row r="84">
      <c r="A84" t="str">
        <f>IF(ISBLANK(A19)=TRUE,"　",A19)</f>
        <v xml:space="preserve">　</v>
      </c>
      <c r="D84" t="str">
        <f>IF(ISBLANK(D19)=TRUE,"　",D19)</f>
        <v xml:space="preserve">　</v>
      </c>
      <c r="E84" t="str">
        <f>IF(ISBLANK(E19)=TRUE,"　",E19)</f>
        <v>日常を十七音で</v>
      </c>
      <c r="G84" t="str">
        <f>IF(ISBLANK(G19)=TRUE,"　",G19)</f>
        <v>くらしを支える食料生産</v>
      </c>
      <c r="I84" t="str">
        <f>IF(ISBLANK(I19)=TRUE,"　",I19)</f>
        <v>新体力テスト</v>
      </c>
      <c r="K84" t="str">
        <f>IF(ISBLANK(K19)=TRUE,"　",K19)</f>
        <v>和音や低音</v>
      </c>
      <c r="M84" t="str">
        <f>IF(ISBLANK(M19)=TRUE,"　",M19)</f>
        <v>佐藤（和）先生の案による</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火</v>
      </c>
      <c r="E85" t="str">
        <f>IF(ISBLANK(E20)=TRUE,"　",E20)</f>
        <v>算数</v>
      </c>
      <c r="F85" t="str">
        <f>IF(ISBLANK(F20)=TRUE,"　",F20)</f>
        <v>5/10</v>
      </c>
      <c r="G85" t="str">
        <f>IF(ISBLANK(G20)=TRUE,"　",G20)</f>
        <v>国語</v>
      </c>
      <c r="H85" t="str">
        <f>IF(ISBLANK(H20)=TRUE,"　",H20)</f>
        <v>3/3</v>
      </c>
      <c r="I85" t="str">
        <f>IF(ISBLANK(I20)=TRUE,"　",I20)</f>
        <v>家庭</v>
      </c>
      <c r="J85" t="str">
        <f>IF(ISBLANK(J20)=TRUE,"　",J20)</f>
        <v xml:space="preserve">　</v>
      </c>
      <c r="K85" t="str">
        <f>IF(ISBLANK(K20)=TRUE,"　",K20)</f>
        <v>家庭</v>
      </c>
      <c r="L85" t="str">
        <f>IF(ISBLANK(L20)=TRUE,"　",L20)</f>
        <v xml:space="preserve">　</v>
      </c>
      <c r="M85" t="str">
        <f>IF(ISBLANK(M20)=TRUE,"　",M20)</f>
        <v>書写</v>
      </c>
      <c r="N85" t="str">
        <f>IF(ISBLANK(N20)=TRUE,"　",N20)</f>
        <v xml:space="preserve">　</v>
      </c>
      <c r="O85" t="str">
        <f>IF(ISBLANK(O20)=TRUE,"　",O20)</f>
        <v>クラブ</v>
      </c>
      <c r="P85" t="str">
        <f>IF(ISBLANK(P20)=TRUE,"　",P20)</f>
        <v xml:space="preserve">　</v>
      </c>
      <c r="Q85" t="str">
        <f>IF(ISBLANK(Q20)=TRUE,"　",Q20)</f>
        <v>眼科検診10:00～、クラブ活動</v>
      </c>
      <c r="R85" t="str">
        <f>IF(R20="","",R20)</f>
        <v/>
      </c>
      <c r="S85" t="str">
        <v>クラブ</v>
      </c>
      <c r="T85">
        <f>IF(ISBLANK(T20)=TRUE,"　",T20)</f>
        <v>2</v>
      </c>
      <c r="U85">
        <f>IF(ISBLANK(U20)=TRUE,"　",U20)</f>
        <v>3</v>
      </c>
      <c r="V85">
        <f>U85-T85</f>
        <v>1</v>
      </c>
      <c r="Z85">
        <v>9</v>
      </c>
      <c r="AA85" t="e">
        <f>IF(ISBLANK(B85)=TRUE,"  ",B85)</f>
        <v>#REF!</v>
      </c>
      <c r="AB85" t="e">
        <f>WEEKDAY(AA85,1)</f>
        <v>#REF!</v>
      </c>
      <c r="AC85" t="str">
        <f>AC20</f>
        <v>火</v>
      </c>
      <c r="AD85" t="e">
        <f>IF(ISBLANK(#REF!)=TRUE,"  ",#REF!)</f>
        <v>#REF!</v>
      </c>
      <c r="AE85" t="str">
        <f>IF(ISBLANK(E20)=TRUE,"  ",VLOOKUP(E20,ひらがな変換,2))</f>
        <v>さんすう</v>
      </c>
      <c r="AF85" t="str">
        <f>IF(ISBLANK(G20)=TRUE,"  ",VLOOKUP(G20,ひらがな変換,2))</f>
        <v>こくご</v>
      </c>
      <c r="AG85" t="str">
        <f>IF(ISBLANK(I20)=TRUE,"  ",VLOOKUP(I20,ひらがな変換,2))</f>
        <v>かてい</v>
      </c>
      <c r="AH85" t="str">
        <f>IF(ISBLANK(K20)=TRUE,"  ",VLOOKUP(K20,ひらがな変換,2))</f>
        <v>かてい</v>
      </c>
      <c r="AI85" t="str">
        <f>IF(ISBLANK(M20)=TRUE,"  ",VLOOKUP(M20,ひらがな変換,2))</f>
        <v>しょしゃ</v>
      </c>
      <c r="AJ85" t="str">
        <f>IF(ISBLANK(O20)=TRUE,"  ",VLOOKUP(O20,ひらがな変換,2))</f>
        <v>くらぶ</v>
      </c>
    </row>
    <row r="86">
      <c r="A86" t="str">
        <f>IF(ISBLANK(A21)=TRUE,"　",A21)</f>
        <v xml:space="preserve">　</v>
      </c>
      <c r="D86" t="str">
        <f>IF(ISBLANK(D21)=TRUE,"　",D21)</f>
        <v xml:space="preserve">　</v>
      </c>
      <c r="E86" t="str">
        <f>IF(ISBLANK(E21)=TRUE,"　",E21)</f>
        <v>わり算の世界を広げよう</v>
      </c>
      <c r="G86" t="str">
        <f>IF(ISBLANK(G21)=TRUE,"　",G21)</f>
        <v>日常を十七音で</v>
      </c>
      <c r="I86" t="str">
        <f>IF(ISBLANK(I21)=TRUE,"　",I21)</f>
        <v>舞子先生の案による</v>
      </c>
      <c r="K86" t="str">
        <f>IF(ISBLANK(K21)=TRUE,"　",K21)</f>
        <v>舞子先生の案による</v>
      </c>
      <c r="M86" t="str">
        <f>IF(ISBLANK(M21)=TRUE,"　",M21)</f>
        <v>大浦先生の案による</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水</v>
      </c>
      <c r="E87" t="str">
        <f>IF(ISBLANK(E22)=TRUE,"　",E22)</f>
        <v>社会</v>
      </c>
      <c r="F87" t="str">
        <f>IF(ISBLANK(F22)=TRUE,"　",F22)</f>
        <v>2/4</v>
      </c>
      <c r="G87" t="str">
        <f>IF(ISBLANK(G22)=TRUE,"　",G22)</f>
        <v>理科</v>
      </c>
      <c r="H87" t="str">
        <f>IF(ISBLANK(H22)=TRUE,"　",H22)</f>
        <v xml:space="preserve">　</v>
      </c>
      <c r="I87" t="str">
        <f>IF(ISBLANK(I22)=TRUE,"　",I22)</f>
        <v>算数</v>
      </c>
      <c r="J87" t="str">
        <f>IF(ISBLANK(J22)=TRUE,"　",J22)</f>
        <v>6/10</v>
      </c>
      <c r="K87" t="str">
        <f>IF(ISBLANK(K22)=TRUE,"　",K22)</f>
        <v>道徳</v>
      </c>
      <c r="L87" t="str">
        <f>IF(ISBLANK(L22)=TRUE,"　",L22)</f>
        <v>7/35</v>
      </c>
      <c r="M87" t="str">
        <f>IF(ISBLANK(M22)=TRUE,"　",M22)</f>
        <v>国語</v>
      </c>
      <c r="N87" t="str">
        <f>IF(ISBLANK(N22)=TRUE,"　",N22)</f>
        <v>1/1</v>
      </c>
      <c r="O87" t="str">
        <f>IF(ISBLANK(O22)=TRUE,"　",O22)</f>
        <v>総合</v>
      </c>
      <c r="P87" t="str">
        <f>IF(ISBLANK(P22)=TRUE,"　",P22)</f>
        <v xml:space="preserve">　</v>
      </c>
      <c r="Q87" t="str">
        <f>IF(ISBLANK(Q22)=TRUE,"　",Q22)</f>
        <v xml:space="preserve">　</v>
      </c>
      <c r="R87" t="str">
        <f>IF(R22="","",R22)</f>
        <v/>
      </c>
      <c r="S87" t="str">
        <v>行事（時）</v>
      </c>
      <c r="T87">
        <f>IF(ISBLANK(T22)=TRUE,"　",T22)</f>
        <v>4</v>
      </c>
      <c r="U87">
        <f>IF(ISBLANK(U22)=TRUE,"　",U22)</f>
        <v>4</v>
      </c>
      <c r="V87">
        <f>U87-T87</f>
        <v>0</v>
      </c>
      <c r="Z87">
        <v>10</v>
      </c>
      <c r="AA87" t="e">
        <f>IF(ISBLANK(B87)=TRUE,"  ",B87)</f>
        <v>#REF!</v>
      </c>
      <c r="AB87" t="e">
        <f>WEEKDAY(AA87,1)</f>
        <v>#REF!</v>
      </c>
      <c r="AC87" t="str">
        <f>AC22</f>
        <v>水</v>
      </c>
      <c r="AD87" t="e">
        <f>IF(ISBLANK(#REF!)=TRUE,"  ",#REF!)</f>
        <v>#REF!</v>
      </c>
      <c r="AE87" t="str">
        <f>IF(ISBLANK(E22)=TRUE,"  ",VLOOKUP(E22,ひらがな変換,2))</f>
        <v>しゃかい</v>
      </c>
      <c r="AF87" t="str">
        <f>IF(ISBLANK(G22)=TRUE,"  ",VLOOKUP(G22,ひらがな変換,2))</f>
        <v>りか</v>
      </c>
      <c r="AG87" t="str">
        <f>IF(ISBLANK(I22)=TRUE,"  ",VLOOKUP(I22,ひらがな変換,2))</f>
        <v>さんすう</v>
      </c>
      <c r="AH87" t="str">
        <f>IF(ISBLANK(K22)=TRUE,"  ",VLOOKUP(K22,ひらがな変換,2))</f>
        <v>どうとく</v>
      </c>
      <c r="AI87" t="str">
        <f>IF(ISBLANK(M22)=TRUE,"  ",VLOOKUP(M22,ひらがな変換,2))</f>
        <v>こくご</v>
      </c>
      <c r="AJ87" t="str">
        <f>IF(ISBLANK(O22)=TRUE,"  ",VLOOKUP(O22,ひらがな変換,2))</f>
        <v>そうごう</v>
      </c>
    </row>
    <row r="88" xml:space="preserve">
      <c r="A88" t="str">
        <f>IF(ISBLANK(A23)=TRUE,"　",A23)</f>
        <v xml:space="preserve">　</v>
      </c>
      <c r="D88" t="str">
        <f>IF(ISBLANK(D23)=TRUE,"　",D23)</f>
        <v xml:space="preserve">　</v>
      </c>
      <c r="E88" t="str">
        <f>IF(ISBLANK(E23)=TRUE,"　",E23)</f>
        <v>くらしを支える食料生産</v>
      </c>
      <c r="G88" t="str">
        <f>IF(ISBLANK(G23)=TRUE,"　",G23)</f>
        <v>佐藤（和）先生の案による</v>
      </c>
      <c r="I88" t="str">
        <f>IF(ISBLANK(I23)=TRUE,"　",I23)</f>
        <v>わり算の世界を広げよう</v>
      </c>
      <c r="K88" t="str">
        <f>IF(ISBLANK(K23)=TRUE,"　",K23)</f>
        <v>心のレシーブ</v>
      </c>
      <c r="M88" t="str">
        <f>IF(ISBLANK(M23)=TRUE,"　",M23)</f>
        <v>漢字の広場①</v>
      </c>
      <c r="O88" t="str">
        <f>IF(ISBLANK(O23)=TRUE,"　",O23)</f>
        <v>宿泊</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木</v>
      </c>
      <c r="E89" t="str">
        <f>IF(ISBLANK(E24)=TRUE,"　",E24)</f>
        <v>国語</v>
      </c>
      <c r="F89" t="str">
        <f>IF(ISBLANK(F24)=TRUE,"　",F24)</f>
        <v>1/2</v>
      </c>
      <c r="G89" t="str">
        <f>IF(ISBLANK(G24)=TRUE,"　",G24)</f>
        <v>外国語</v>
      </c>
      <c r="H89" t="str">
        <f>IF(ISBLANK(H24)=TRUE,"　",H24)</f>
        <v xml:space="preserve">　</v>
      </c>
      <c r="I89" t="str">
        <f>IF(ISBLANK(I24)=TRUE,"　",I24)</f>
        <v>算数</v>
      </c>
      <c r="J89" t="str">
        <f>IF(ISBLANK(J24)=TRUE,"　",J24)</f>
        <v>7/10</v>
      </c>
      <c r="K89" t="str">
        <f>IF(ISBLANK(K24)=TRUE,"　",K24)</f>
        <v>音楽</v>
      </c>
      <c r="L89" t="str">
        <f>IF(ISBLANK(L24)=TRUE,"　",L24)</f>
        <v>4/5</v>
      </c>
      <c r="M89" t="str">
        <f>IF(ISBLANK(M24)=TRUE,"　",M24)</f>
        <v>体育</v>
      </c>
      <c r="N89" t="str">
        <f>IF(ISBLANK(N24)=TRUE,"　",N24)</f>
        <v>1/9</v>
      </c>
      <c r="O89" t="str">
        <f>IF(ISBLANK(O24)=TRUE,"　",O24)</f>
        <v>理科</v>
      </c>
      <c r="P89" t="str">
        <f>IF(ISBLANK(P24)=TRUE,"　",P24)</f>
        <v xml:space="preserve">　</v>
      </c>
      <c r="Q89" t="str">
        <f>IF(ISBLANK(Q24)=TRUE,"　",Q24)</f>
        <v xml:space="preserve">　</v>
      </c>
      <c r="R89" t="str">
        <f>IF(R24="","",R24)</f>
        <v/>
      </c>
      <c r="T89">
        <f>SUM(T83:T85)+T87</f>
        <v>10</v>
      </c>
      <c r="U89">
        <f>SUM(U83:U85)+U87</f>
        <v>11</v>
      </c>
      <c r="V89">
        <f>U89-T89</f>
        <v>1</v>
      </c>
      <c r="Z89">
        <v>11</v>
      </c>
      <c r="AA89" t="e">
        <f>IF(ISBLANK(B89)=TRUE,"  ",B89)</f>
        <v>#REF!</v>
      </c>
      <c r="AB89" t="e">
        <f>WEEKDAY(AA89,1)</f>
        <v>#REF!</v>
      </c>
      <c r="AC89" t="str">
        <f>AC24</f>
        <v>木</v>
      </c>
      <c r="AD89" t="e">
        <f>IF(ISBLANK(#REF!)=TRUE,"  ",#REF!)</f>
        <v>#REF!</v>
      </c>
      <c r="AE89" t="str">
        <f>IF(ISBLANK(E24)=TRUE,"  ",VLOOKUP(E24,ひらがな変換,2))</f>
        <v>こくご</v>
      </c>
      <c r="AF89" t="str">
        <f>IF(ISBLANK(G24)=TRUE,"  ",VLOOKUP(G24,ひらがな変換,2))</f>
        <v>がいこくご</v>
      </c>
      <c r="AG89" t="str">
        <f>IF(ISBLANK(I24)=TRUE,"  ",VLOOKUP(I24,ひらがな変換,2))</f>
        <v>さんすう</v>
      </c>
      <c r="AH89" t="str">
        <f>IF(ISBLANK(K24)=TRUE,"  ",VLOOKUP(K24,ひらがな変換,2))</f>
        <v>おんがく</v>
      </c>
      <c r="AI89" t="str">
        <f>IF(ISBLANK(M24)=TRUE,"  ",VLOOKUP(M24,ひらがな変換,2))</f>
        <v>たいいく</v>
      </c>
      <c r="AJ89" t="str">
        <f>IF(ISBLANK(O24)=TRUE,"  ",VLOOKUP(O24,ひらがな変換,2))</f>
        <v>りか</v>
      </c>
    </row>
    <row r="90" xml:space="preserve">
      <c r="A90" t="str">
        <f>IF(ISBLANK(A25)=TRUE,"　",A25)</f>
        <v xml:space="preserve">　</v>
      </c>
      <c r="D90" t="str">
        <f>IF(ISBLANK(D25)=TRUE,"　",D25)</f>
        <v xml:space="preserve">　</v>
      </c>
      <c r="E90" t="str">
        <f>IF(ISBLANK(E25)=TRUE,"　",E25)</f>
        <v>古典の世界（一）</v>
      </c>
      <c r="G90" t="str">
        <f>IF(ISBLANK(G25)=TRUE,"　",G25)</f>
        <v>渡部先生の案による</v>
      </c>
      <c r="I90" t="str">
        <f>IF(ISBLANK(I25)=TRUE,"　",I25)</f>
        <v>わり算の世界を広げよう</v>
      </c>
      <c r="K90" t="str">
        <f>IF(ISBLANK(K25)=TRUE,"　",K25)</f>
        <v>和音や低音</v>
      </c>
      <c r="M90" t="str">
        <f>IF(ISBLANK(M25)=TRUE,"　",M25)</f>
        <v>水泳</v>
      </c>
      <c r="O90" t="str">
        <f>IF(ISBLANK(O25)=TRUE,"　",O25)</f>
        <v>佐藤（和）先生の案による</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金</v>
      </c>
      <c r="E91" t="str">
        <f>IF(ISBLANK(E26)=TRUE,"　",E26)</f>
        <v>外国語</v>
      </c>
      <c r="F91" t="str">
        <f>IF(ISBLANK(F26)=TRUE,"　",F26)</f>
        <v xml:space="preserve">　</v>
      </c>
      <c r="G91" t="str">
        <f>IF(ISBLANK(G26)=TRUE,"　",G26)</f>
        <v>算数</v>
      </c>
      <c r="H91" t="str">
        <f>IF(ISBLANK(H26)=TRUE,"　",H26)</f>
        <v>9/10</v>
      </c>
      <c r="I91" t="str">
        <f>IF(ISBLANK(I26)=TRUE,"　",I26)</f>
        <v>図工</v>
      </c>
      <c r="J91" t="str">
        <f>IF(ISBLANK(J26)=TRUE,"　",J26)</f>
        <v>1/4</v>
      </c>
      <c r="K91" t="str">
        <f>IF(ISBLANK(K26)=TRUE,"　",K26)</f>
        <v>図工</v>
      </c>
      <c r="L91" t="str">
        <f>IF(ISBLANK(L26)=TRUE,"　",L26)</f>
        <v>2/4</v>
      </c>
      <c r="M91" t="str">
        <f>IF(ISBLANK(M26)=TRUE,"　",M26)</f>
        <v>理科</v>
      </c>
      <c r="N91" t="str">
        <f>IF(ISBLANK(N26)=TRUE,"　",N26)</f>
        <v xml:space="preserve">　</v>
      </c>
      <c r="O91" t="str">
        <f>IF(ISBLANK(O26)=TRUE,"　",O26)</f>
        <v xml:space="preserve">　</v>
      </c>
      <c r="P91" t="str">
        <f>IF(ISBLANK(P26)=TRUE,"　",P26)</f>
        <v xml:space="preserve">　</v>
      </c>
      <c r="Q91" t="str">
        <f>IF(ISBLANK(Q26)=TRUE,"　",Q26)</f>
        <v>引き渡し訓練</v>
      </c>
      <c r="R91" t="str">
        <f>IF(R26="","",R26)</f>
        <v/>
      </c>
      <c r="T91">
        <f>SUM(T82,T89)</f>
        <v>121</v>
      </c>
      <c r="U91">
        <f>SUM(U82,U89)</f>
        <v>121</v>
      </c>
      <c r="V91">
        <f>U91-T91</f>
        <v>0</v>
      </c>
      <c r="Z91">
        <v>12</v>
      </c>
      <c r="AA91" t="e">
        <f>IF(ISBLANK(B91)=TRUE,"  ",B91)</f>
        <v>#REF!</v>
      </c>
      <c r="AB91" t="e">
        <f>WEEKDAY(AA91,1)</f>
        <v>#REF!</v>
      </c>
      <c r="AC91" t="str">
        <f>AC26</f>
        <v>金</v>
      </c>
      <c r="AD91" t="e">
        <f>IF(ISBLANK(#REF!)=TRUE,"  ",#REF!)</f>
        <v>#REF!</v>
      </c>
      <c r="AE91" t="str">
        <f>IF(ISBLANK(E26)=TRUE,"  ",VLOOKUP(E26,ひらがな変換,2))</f>
        <v>がいこくご</v>
      </c>
      <c r="AF91" t="str">
        <f>IF(ISBLANK(G26)=TRUE,"  ",VLOOKUP(G26,ひらがな変換,2))</f>
        <v>さんすう</v>
      </c>
      <c r="AG91" t="str">
        <f>IF(ISBLANK(I26)=TRUE,"  ",VLOOKUP(I26,ひらがな変換,2))</f>
        <v>ずこう</v>
      </c>
      <c r="AH91" t="str">
        <f>IF(ISBLANK(K26)=TRUE,"  ",VLOOKUP(K26,ひらがな変換,2))</f>
        <v>ずこう</v>
      </c>
      <c r="AI91" t="str">
        <f>IF(ISBLANK(M26)=TRUE,"  ",VLOOKUP(M26,ひらがな変換,2))</f>
        <v>りか</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わり算の世界を広げよう</v>
      </c>
      <c r="I92" t="str">
        <f>IF(ISBLANK(I27)=TRUE,"　",I27)</f>
        <v>だんボールでためしてつくって</v>
      </c>
      <c r="K92" t="str">
        <f>IF(ISBLANK(K27)=TRUE,"　",K27)</f>
        <v>だんボールでためしてつくって</v>
      </c>
      <c r="M92" t="str">
        <f>IF(ISBLANK(M27)=TRUE,"　",M27)</f>
        <v>佐藤（和）先生の案による</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土</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土</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21</v>
      </c>
      <c r="U94">
        <f>COUNTIF($E$69:$P$130,"国語")+COUNTIF($E$69:$P$130,"書写")+COUNTIF($R$69:$R$130,"国語")/3+COUNTIF($R$69:$R$130,"書写")/3</f>
        <v>21</v>
      </c>
      <c r="V94">
        <f>U94-T94</f>
        <v>0</v>
      </c>
    </row>
    <row r="95">
      <c r="A95">
        <f>IF(ISBLANK(A30)=TRUE,"　",A30)</f>
        <v>14</v>
      </c>
      <c r="B95" t="e">
        <f>DATE($E$1,#REF!,A95)</f>
        <v>#REF!</v>
      </c>
      <c r="C95" t="e">
        <f>WEEKDAY(B95,1)</f>
        <v>#REF!</v>
      </c>
      <c r="D95" t="str">
        <f>IF(ISBLANK(D30)=TRUE,"　",D30)</f>
        <v>日</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12</v>
      </c>
      <c r="U95">
        <f>COUNTIF($E$69:$P$130,S95)+COUNTIF($R$69:$R$130,S95)/3</f>
        <v>12</v>
      </c>
      <c r="V95">
        <f>U95-T95</f>
        <v>0</v>
      </c>
      <c r="Z95">
        <v>14</v>
      </c>
      <c r="AA95" t="e">
        <f>IF(ISBLANK(B95)=TRUE,"  ",B95)</f>
        <v>#REF!</v>
      </c>
      <c r="AB95" t="e">
        <f>WEEKDAY(AA95,1)</f>
        <v>#REF!</v>
      </c>
      <c r="AC95" t="str">
        <f>AC30</f>
        <v>日</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24</v>
      </c>
      <c r="U96">
        <f>COUNTIF($E$69:$P$130,S96)+COUNTIF($R$69:$R$130,S96)/3</f>
        <v>24</v>
      </c>
      <c r="V96">
        <f>U96-T96</f>
        <v>0</v>
      </c>
    </row>
    <row r="97">
      <c r="A97">
        <f>IF(ISBLANK(A32)=TRUE,"　",A32)</f>
        <v>15</v>
      </c>
      <c r="B97" t="e">
        <f>DATE($E$1,#REF!,A97)</f>
        <v>#REF!</v>
      </c>
      <c r="C97" t="e">
        <f>WEEKDAY(B97,1)</f>
        <v>#REF!</v>
      </c>
      <c r="D97" t="str">
        <f>IF(ISBLANK(D32)=TRUE,"　",D32)</f>
        <v>月</v>
      </c>
      <c r="E97" t="str">
        <f>IF(ISBLANK(E32)=TRUE,"　",E32)</f>
        <v>国語</v>
      </c>
      <c r="F97" t="str">
        <f>IF(ISBLANK(F32)=TRUE,"　",F32)</f>
        <v>2/2</v>
      </c>
      <c r="G97" t="str">
        <f>IF(ISBLANK(G32)=TRUE,"　",G32)</f>
        <v>算数</v>
      </c>
      <c r="H97" t="str">
        <f>IF(ISBLANK(H32)=TRUE,"　",H32)</f>
        <v>10/10</v>
      </c>
      <c r="I97" t="str">
        <f>IF(ISBLANK(I32)=TRUE,"　",I32)</f>
        <v>体育</v>
      </c>
      <c r="J97" t="str">
        <f>IF(ISBLANK(J32)=TRUE,"　",J32)</f>
        <v>2/9</v>
      </c>
      <c r="K97" t="str">
        <f>IF(ISBLANK(K32)=TRUE,"　",K32)</f>
        <v>音楽</v>
      </c>
      <c r="L97" t="str">
        <f>IF(ISBLANK(L32)=TRUE,"　",L32)</f>
        <v>5/5</v>
      </c>
      <c r="M97" t="str">
        <f>IF(ISBLANK(M32)=TRUE,"　",M32)</f>
        <v>理科</v>
      </c>
      <c r="N97" t="str">
        <f>IF(ISBLANK(N32)=TRUE,"　",N32)</f>
        <v xml:space="preserve">　</v>
      </c>
      <c r="O97" t="str">
        <f>IF(ISBLANK(O32)=TRUE,"　",O32)</f>
        <v xml:space="preserve">　</v>
      </c>
      <c r="P97" t="str">
        <f>IF(ISBLANK(P32)=TRUE,"　",P32)</f>
        <v xml:space="preserve">　</v>
      </c>
      <c r="Q97" t="str">
        <f>IF(ISBLANK(Q32)=TRUE,"　",Q32)</f>
        <v>【短】朝食を見直そう週間</v>
      </c>
      <c r="R97" t="str">
        <f>IF(R32="","",R32)</f>
        <v/>
      </c>
      <c r="S97" t="str">
        <v>理科</v>
      </c>
      <c r="T97">
        <f>IF(ISBLANK(T8)=TRUE,"　",T8)</f>
        <v>11</v>
      </c>
      <c r="U97">
        <f>COUNTIF($E$69:$P$130,S97)+COUNTIF($R$69:$R$130,S97)/3</f>
        <v>11</v>
      </c>
      <c r="V97">
        <f>U97-T97</f>
        <v>0</v>
      </c>
      <c r="Z97">
        <v>15</v>
      </c>
      <c r="AA97" t="e">
        <f>IF(ISBLANK(B97)=TRUE,"  ",B97)</f>
        <v>#REF!</v>
      </c>
      <c r="AB97" t="e">
        <f>WEEKDAY(AA97,1)</f>
        <v>#REF!</v>
      </c>
      <c r="AC97" t="str">
        <f>AC32</f>
        <v>月</v>
      </c>
      <c r="AD97" t="e">
        <f>IF(ISBLANK(#REF!)=TRUE,"  ",#REF!)</f>
        <v>#REF!</v>
      </c>
      <c r="AE97" t="str">
        <f>IF(ISBLANK(E32)=TRUE,"  ",VLOOKUP(E32,ひらがな変換,2))</f>
        <v>こくご</v>
      </c>
      <c r="AF97" t="str">
        <f>IF(ISBLANK(G32)=TRUE,"  ",VLOOKUP(G32,ひらがな変換,2))</f>
        <v>さんすう</v>
      </c>
      <c r="AG97" t="str">
        <f>IF(ISBLANK(I32)=TRUE,"  ",VLOOKUP(I32,ひらがな変換,2))</f>
        <v>たいいく</v>
      </c>
      <c r="AH97" t="str">
        <f>IF(ISBLANK(K32)=TRUE,"  ",VLOOKUP(K32,ひらがな変換,2))</f>
        <v>おんがく</v>
      </c>
      <c r="AI97" t="str">
        <f>IF(ISBLANK(M32)=TRUE,"  ",VLOOKUP(M32,ひらがな変換,2))</f>
        <v>りか</v>
      </c>
      <c r="AJ97" t="str">
        <f>IF(ISBLANK(O32)=TRUE,"  ",VLOOKUP(O32,ひらがな変換,2))</f>
        <v xml:space="preserve">  </v>
      </c>
    </row>
    <row r="98">
      <c r="A98" t="str">
        <f>IF(ISBLANK(A33)=TRUE,"　",A33)</f>
        <v xml:space="preserve">　</v>
      </c>
      <c r="D98" t="str">
        <f>IF(ISBLANK(D33)=TRUE,"　",D33)</f>
        <v xml:space="preserve">　</v>
      </c>
      <c r="E98" t="str">
        <f>IF(ISBLANK(E33)=TRUE,"　",E33)</f>
        <v>古典の世界（一）</v>
      </c>
      <c r="G98" t="str">
        <f>IF(ISBLANK(G33)=TRUE,"　",G33)</f>
        <v>わり算の世界を広げよう</v>
      </c>
      <c r="I98" t="str">
        <f>IF(ISBLANK(I33)=TRUE,"　",I33)</f>
        <v>水泳</v>
      </c>
      <c r="K98" t="str">
        <f>IF(ISBLANK(K33)=TRUE,"　",K33)</f>
        <v>和音や低音</v>
      </c>
      <c r="M98" t="str">
        <f>IF(ISBLANK(M33)=TRUE,"　",M33)</f>
        <v>佐藤（和）先生の案による</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火</v>
      </c>
      <c r="E99" t="str">
        <f>IF(ISBLANK(E34)=TRUE,"　",E34)</f>
        <v>社会</v>
      </c>
      <c r="F99" t="str">
        <f>IF(ISBLANK(F34)=TRUE,"　",F34)</f>
        <v>3/4</v>
      </c>
      <c r="G99" t="str">
        <f>IF(ISBLANK(G34)=TRUE,"　",G34)</f>
        <v>国語</v>
      </c>
      <c r="H99" t="str">
        <f>IF(ISBLANK(H34)=TRUE,"　",H34)</f>
        <v>1/2</v>
      </c>
      <c r="I99" t="str">
        <f>IF(ISBLANK(I34)=TRUE,"　",I34)</f>
        <v>家庭</v>
      </c>
      <c r="J99" t="str">
        <f>IF(ISBLANK(J34)=TRUE,"　",J34)</f>
        <v xml:space="preserve">　</v>
      </c>
      <c r="K99" t="str">
        <f>IF(ISBLANK(K34)=TRUE,"　",K34)</f>
        <v>家庭</v>
      </c>
      <c r="L99" t="str">
        <f>IF(ISBLANK(L34)=TRUE,"　",L34)</f>
        <v xml:space="preserve">　</v>
      </c>
      <c r="M99" t="str">
        <f>IF(ISBLANK(M34)=TRUE,"　",M34)</f>
        <v>書写</v>
      </c>
      <c r="N99" t="str">
        <f>IF(ISBLANK(N34)=TRUE,"　",N34)</f>
        <v xml:space="preserve">　</v>
      </c>
      <c r="O99" t="str">
        <f>IF(ISBLANK(O34)=TRUE,"　",O34)</f>
        <v>クラブ</v>
      </c>
      <c r="P99" t="str">
        <f>IF(ISBLANK(P34)=TRUE,"　",P34)</f>
        <v xml:space="preserve">　</v>
      </c>
      <c r="Q99" t="str">
        <f>IF(ISBLANK(Q34)=TRUE,"　",Q34)</f>
        <v>クラブ活動</v>
      </c>
      <c r="R99" t="str">
        <f>IF(R34="","",R34)</f>
        <v/>
      </c>
      <c r="S99" t="str">
        <v>音楽</v>
      </c>
      <c r="T99">
        <f>IF(ISBLANK(T10)=TRUE,"　",T10)</f>
        <v>5</v>
      </c>
      <c r="U99">
        <f>COUNTIF($E$69:$P$130,S99)+COUNTIF($R$69:$R$130,S99)/3</f>
        <v>5</v>
      </c>
      <c r="V99">
        <f>U99-T99</f>
        <v>0</v>
      </c>
      <c r="Z99">
        <v>16</v>
      </c>
      <c r="AA99" t="e">
        <f>IF(ISBLANK(B99)=TRUE,"  ",B99)</f>
        <v>#REF!</v>
      </c>
      <c r="AB99" t="e">
        <f>WEEKDAY(AA99,1)</f>
        <v>#REF!</v>
      </c>
      <c r="AC99" t="str">
        <f>AC34</f>
        <v>火</v>
      </c>
      <c r="AD99" t="e">
        <f>IF(ISBLANK(#REF!)=TRUE,"  ",#REF!)</f>
        <v>#REF!</v>
      </c>
      <c r="AE99" t="str">
        <f>IF(ISBLANK(E34)=TRUE,"  ",VLOOKUP(E34,ひらがな変換,2))</f>
        <v>しゃかい</v>
      </c>
      <c r="AF99" t="str">
        <f>IF(ISBLANK(G34)=TRUE,"  ",VLOOKUP(G34,ひらがな変換,2))</f>
        <v>こくご</v>
      </c>
      <c r="AG99" t="str">
        <f>IF(ISBLANK(I34)=TRUE,"  ",VLOOKUP(I34,ひらがな変換,2))</f>
        <v>かてい</v>
      </c>
      <c r="AH99" t="str">
        <f>IF(ISBLANK(K34)=TRUE,"  ",VLOOKUP(K34,ひらがな変換,2))</f>
        <v>かてい</v>
      </c>
      <c r="AI99" t="str">
        <f>IF(ISBLANK(M34)=TRUE,"  ",VLOOKUP(M34,ひらがな変換,2))</f>
        <v>しょしゃ</v>
      </c>
      <c r="AJ99" t="str">
        <f>IF(ISBLANK(O34)=TRUE,"  ",VLOOKUP(O34,ひらがな変換,2))</f>
        <v>くらぶ</v>
      </c>
    </row>
    <row r="100">
      <c r="A100" t="str">
        <f>IF(ISBLANK(A35)=TRUE,"　",A35)</f>
        <v xml:space="preserve">　</v>
      </c>
      <c r="D100" t="str">
        <f>IF(ISBLANK(D35)=TRUE,"　",D35)</f>
        <v xml:space="preserve">　</v>
      </c>
      <c r="E100" t="str">
        <f>IF(ISBLANK(E35)=TRUE,"　",E35)</f>
        <v>くらしを支える食料生産</v>
      </c>
      <c r="G100" t="str">
        <f>IF(ISBLANK(G35)=TRUE,"　",G35)</f>
        <v>目的に応じて引用するとき</v>
      </c>
      <c r="I100" t="str">
        <f>IF(ISBLANK(I35)=TRUE,"　",I35)</f>
        <v>舞子先生の案による</v>
      </c>
      <c r="K100" t="str">
        <f>IF(ISBLANK(K35)=TRUE,"　",K35)</f>
        <v>舞子先生の案による</v>
      </c>
      <c r="M100" t="str">
        <f>IF(ISBLANK(M35)=TRUE,"　",M35)</f>
        <v>大浦先生の案による</v>
      </c>
      <c r="O100" t="str">
        <f>IF(ISBLANK(O35)=TRUE,"　",O35)</f>
        <v xml:space="preserve">　</v>
      </c>
      <c r="Q100" t="str">
        <f>IF(ISBLANK(Q35)=TRUE,"　",Q35)</f>
        <v xml:space="preserve">　</v>
      </c>
      <c r="S100" t="str">
        <v>図工</v>
      </c>
      <c r="T100">
        <f>IF(ISBLANK(T11)=TRUE,"　",T11)</f>
        <v>6</v>
      </c>
      <c r="U100">
        <f>COUNTIF($E$69:$P$130,S100)+COUNTIF($R$69:$R$130,S100)/3</f>
        <v>6</v>
      </c>
      <c r="V100">
        <f>U100-T100</f>
        <v>0</v>
      </c>
    </row>
    <row r="101">
      <c r="A101">
        <f>IF(ISBLANK(A36)=TRUE,"　",A36)</f>
        <v>17</v>
      </c>
      <c r="B101" t="e">
        <f>DATE($E$1,#REF!,A101)</f>
        <v>#REF!</v>
      </c>
      <c r="C101" t="e">
        <f>WEEKDAY(B101,1)</f>
        <v>#REF!</v>
      </c>
      <c r="D101" t="str">
        <f>IF(ISBLANK(D36)=TRUE,"　",D36)</f>
        <v>水</v>
      </c>
      <c r="E101" t="str">
        <f>IF(ISBLANK(E36)=TRUE,"　",E36)</f>
        <v>社会</v>
      </c>
      <c r="F101" t="str">
        <f>IF(ISBLANK(F36)=TRUE,"　",F36)</f>
        <v>4/4</v>
      </c>
      <c r="G101" t="str">
        <f>IF(ISBLANK(G36)=TRUE,"　",G36)</f>
        <v>理科</v>
      </c>
      <c r="H101" t="str">
        <f>IF(ISBLANK(H36)=TRUE,"　",H36)</f>
        <v xml:space="preserve">　</v>
      </c>
      <c r="I101" t="str">
        <f>IF(ISBLANK(I36)=TRUE,"　",I36)</f>
        <v>算数</v>
      </c>
      <c r="J101" t="str">
        <f>IF(ISBLANK(J36)=TRUE,"　",J36)</f>
        <v>1/5</v>
      </c>
      <c r="K101" t="str">
        <f>IF(ISBLANK(K36)=TRUE,"　",K36)</f>
        <v>算数</v>
      </c>
      <c r="L101" t="str">
        <f>IF(ISBLANK(L36)=TRUE,"　",L36)</f>
        <v>2/5</v>
      </c>
      <c r="M101" t="str">
        <f>IF(ISBLANK(M36)=TRUE,"　",M36)</f>
        <v>国語</v>
      </c>
      <c r="N101" t="str">
        <f>IF(ISBLANK(N36)=TRUE,"　",N36)</f>
        <v>2/2</v>
      </c>
      <c r="O101" t="str">
        <f>IF(ISBLANK(O36)=TRUE,"　",O36)</f>
        <v>総合</v>
      </c>
      <c r="P101" t="str">
        <f>IF(ISBLANK(P36)=TRUE,"　",P36)</f>
        <v xml:space="preserve">　</v>
      </c>
      <c r="Q101" t="str">
        <f>IF(ISBLANK(Q36)=TRUE,"　",Q36)</f>
        <v xml:space="preserve">　</v>
      </c>
      <c r="R101" t="str">
        <f>IF(R36="","",R36)</f>
        <v/>
      </c>
      <c r="S101" t="str">
        <v>家庭</v>
      </c>
      <c r="T101">
        <f>IF(ISBLANK(T12)=TRUE,"　",T12)</f>
        <v>6</v>
      </c>
      <c r="U101">
        <f>COUNTIF($E$69:$P$130,S101)+COUNTIF($R$69:$R$130,S101)/3</f>
        <v>6</v>
      </c>
      <c r="V101">
        <f>U101-T101</f>
        <v>0</v>
      </c>
      <c r="Z101">
        <v>17</v>
      </c>
      <c r="AA101" t="e">
        <f>IF(ISBLANK(B101)=TRUE,"  ",B101)</f>
        <v>#REF!</v>
      </c>
      <c r="AB101" t="e">
        <f>WEEKDAY(AA101,1)</f>
        <v>#REF!</v>
      </c>
      <c r="AC101" t="str">
        <f>AC36</f>
        <v>水</v>
      </c>
      <c r="AD101" t="e">
        <f>IF(ISBLANK(#REF!)=TRUE,"  ",#REF!)</f>
        <v>#REF!</v>
      </c>
      <c r="AE101" t="str">
        <f>IF(ISBLANK(E36)=TRUE,"  ",VLOOKUP(E36,ひらがな変換,2))</f>
        <v>しゃかい</v>
      </c>
      <c r="AF101" t="str">
        <f>IF(ISBLANK(G36)=TRUE,"  ",VLOOKUP(G36,ひらがな変換,2))</f>
        <v>りか</v>
      </c>
      <c r="AG101" t="str">
        <f>IF(ISBLANK(I36)=TRUE,"  ",VLOOKUP(I36,ひらがな変換,2))</f>
        <v>さんすう</v>
      </c>
      <c r="AH101" t="str">
        <f>IF(ISBLANK(K36)=TRUE,"  ",VLOOKUP(K36,ひらがな変換,2))</f>
        <v>さんすう</v>
      </c>
      <c r="AI101" t="str">
        <f>IF(ISBLANK(M36)=TRUE,"  ",VLOOKUP(M36,ひらがな変換,2))</f>
        <v>こくご</v>
      </c>
      <c r="AJ101" t="str">
        <f>IF(ISBLANK(O36)=TRUE,"  ",VLOOKUP(O36,ひらがな変換,2))</f>
        <v>そうごう</v>
      </c>
    </row>
    <row r="102">
      <c r="A102" t="str">
        <f>IF(ISBLANK(A37)=TRUE,"　",A37)</f>
        <v xml:space="preserve">　</v>
      </c>
      <c r="D102" t="str">
        <f>IF(ISBLANK(D37)=TRUE,"　",D37)</f>
        <v xml:space="preserve">　</v>
      </c>
      <c r="E102" t="str">
        <f>IF(ISBLANK(E37)=TRUE,"　",E37)</f>
        <v>くらしを支える食料生産</v>
      </c>
      <c r="G102" t="str">
        <f>IF(ISBLANK(G37)=TRUE,"　",G37)</f>
        <v>佐藤（和）先生の案による</v>
      </c>
      <c r="I102" t="str">
        <f>IF(ISBLANK(I37)=TRUE,"　",I37)</f>
        <v>小数の倍</v>
      </c>
      <c r="K102" t="str">
        <f>IF(ISBLANK(K37)=TRUE,"　",K37)</f>
        <v>小数の倍</v>
      </c>
      <c r="M102" t="str">
        <f>IF(ISBLANK(M37)=TRUE,"　",M37)</f>
        <v>目的に応じて引用するとき</v>
      </c>
      <c r="O102" t="str">
        <f>IF(ISBLANK(O37)=TRUE,"　",O37)</f>
        <v>宿泊</v>
      </c>
      <c r="Q102" t="str">
        <f>IF(ISBLANK(Q37)=TRUE,"　",Q37)</f>
        <v xml:space="preserve">　</v>
      </c>
      <c r="S102" t="str">
        <v>体育</v>
      </c>
      <c r="T102">
        <f>IF(ISBLANK(T13)=TRUE,"　",T13)</f>
        <v>7</v>
      </c>
      <c r="U102">
        <f>COUNTIF($E$69:$P$130,S102)+COUNTIF($R$69:$R$130,S102)/3</f>
        <v>6</v>
      </c>
      <c r="V102">
        <f>U102-T102</f>
        <v>-1</v>
      </c>
    </row>
    <row r="103">
      <c r="A103">
        <f>IF(ISBLANK(A38)=TRUE,"　",A38)</f>
        <v>18</v>
      </c>
      <c r="B103" t="e">
        <f>DATE($E$1,#REF!,A103)</f>
        <v>#REF!</v>
      </c>
      <c r="C103" t="e">
        <f>WEEKDAY(B103,1)</f>
        <v>#REF!</v>
      </c>
      <c r="D103" t="str">
        <f>IF(ISBLANK(D38)=TRUE,"　",D38)</f>
        <v>木</v>
      </c>
      <c r="E103" t="str">
        <f>IF(ISBLANK(E38)=TRUE,"　",E38)</f>
        <v>理科</v>
      </c>
      <c r="F103" t="str">
        <f>IF(ISBLANK(F38)=TRUE,"　",F38)</f>
        <v xml:space="preserve">　</v>
      </c>
      <c r="G103" t="str">
        <f>IF(ISBLANK(G38)=TRUE,"　",G38)</f>
        <v>外国語</v>
      </c>
      <c r="H103" t="str">
        <f>IF(ISBLANK(H38)=TRUE,"　",H38)</f>
        <v xml:space="preserve">　</v>
      </c>
      <c r="I103" t="str">
        <f>IF(ISBLANK(I38)=TRUE,"　",I38)</f>
        <v>算数</v>
      </c>
      <c r="J103" t="str">
        <f>IF(ISBLANK(J38)=TRUE,"　",J38)</f>
        <v>3/5</v>
      </c>
      <c r="K103" t="str">
        <f>IF(ISBLANK(K38)=TRUE,"　",K38)</f>
        <v>学活</v>
      </c>
      <c r="L103" t="str">
        <f>IF(ISBLANK(L38)=TRUE,"　",L38)</f>
        <v>8/36</v>
      </c>
      <c r="M103" t="str">
        <f>IF(ISBLANK(M38)=TRUE,"　",M38)</f>
        <v>体育</v>
      </c>
      <c r="N103" t="str">
        <f>IF(ISBLANK(N38)=TRUE,"　",N38)</f>
        <v>3/9</v>
      </c>
      <c r="O103" t="str">
        <f>IF(ISBLANK(O38)=TRUE,"　",O38)</f>
        <v xml:space="preserve">　</v>
      </c>
      <c r="P103" t="str">
        <f>IF(ISBLANK(P38)=TRUE,"　",P38)</f>
        <v xml:space="preserve">　</v>
      </c>
      <c r="Q103" t="str">
        <f>IF(ISBLANK(Q38)=TRUE,"　",Q38)</f>
        <v>【短】人権教室④</v>
      </c>
      <c r="R103" t="str">
        <f>IF(R38="","",R38)</f>
        <v/>
      </c>
      <c r="S103" t="str">
        <v>道徳</v>
      </c>
      <c r="T103">
        <f>IF(ISBLANK(T14)=TRUE,"　",T14)</f>
        <v>4</v>
      </c>
      <c r="U103">
        <f>COUNTIF($E$69:$P$130,S103)+COUNTIF($R$69:$R$130,S103)/3</f>
        <v>4</v>
      </c>
      <c r="V103">
        <f>U103-T103</f>
        <v>0</v>
      </c>
      <c r="Z103">
        <v>18</v>
      </c>
      <c r="AA103" t="e">
        <f>IF(ISBLANK(B103)=TRUE,"  ",B103)</f>
        <v>#REF!</v>
      </c>
      <c r="AB103" t="e">
        <f>WEEKDAY(AA103,1)</f>
        <v>#REF!</v>
      </c>
      <c r="AC103" t="str">
        <f>AC38</f>
        <v>木</v>
      </c>
      <c r="AD103" t="e">
        <f>IF(ISBLANK(#REF!)=TRUE,"  ",#REF!)</f>
        <v>#REF!</v>
      </c>
      <c r="AE103" t="str">
        <f>IF(ISBLANK(E38)=TRUE,"  ",VLOOKUP(E38,ひらがな変換,2))</f>
        <v>りか</v>
      </c>
      <c r="AF103" t="str">
        <f>IF(ISBLANK(G38)=TRUE,"  ",VLOOKUP(G38,ひらがな変換,2))</f>
        <v>がいこくご</v>
      </c>
      <c r="AG103" t="str">
        <f>IF(ISBLANK(I38)=TRUE,"  ",VLOOKUP(I38,ひらがな変換,2))</f>
        <v>さんすう</v>
      </c>
      <c r="AH103" t="str">
        <f>IF(ISBLANK(K38)=TRUE,"  ",VLOOKUP(K38,ひらがな変換,2))</f>
        <v>がっかつ</v>
      </c>
      <c r="AI103" t="str">
        <f>IF(ISBLANK(M38)=TRUE,"  ",VLOOKUP(M38,ひらがな変換,2))</f>
        <v>たいいく</v>
      </c>
      <c r="AJ103" t="str">
        <f>IF(ISBLANK(O38)=TRUE,"  ",VLOOKUP(O38,ひらがな変換,2))</f>
        <v xml:space="preserve">  </v>
      </c>
    </row>
    <row r="104">
      <c r="A104" t="str">
        <f>IF(ISBLANK(A39)=TRUE,"　",A39)</f>
        <v xml:space="preserve">　</v>
      </c>
      <c r="D104" t="str">
        <f>IF(ISBLANK(D39)=TRUE,"　",D39)</f>
        <v xml:space="preserve">　</v>
      </c>
      <c r="E104" t="str">
        <f>IF(ISBLANK(E39)=TRUE,"　",E39)</f>
        <v>佐藤（和）先生の案による</v>
      </c>
      <c r="G104" t="str">
        <f>IF(ISBLANK(G39)=TRUE,"　",G39)</f>
        <v>渡部先生の案による</v>
      </c>
      <c r="I104" t="str">
        <f>IF(ISBLANK(I39)=TRUE,"　",I39)</f>
        <v>小数の倍</v>
      </c>
      <c r="K104" t="str">
        <f>IF(ISBLANK(K39)=TRUE,"　",K39)</f>
        <v>人権教室</v>
      </c>
      <c r="M104" t="str">
        <f>IF(ISBLANK(M39)=TRUE,"　",M39)</f>
        <v>水泳</v>
      </c>
      <c r="O104" t="str">
        <f>IF(ISBLANK(O39)=TRUE,"　",O39)</f>
        <v xml:space="preserve">　</v>
      </c>
      <c r="Q104" t="str">
        <f>IF(ISBLANK(Q39)=TRUE,"　",Q39)</f>
        <v xml:space="preserve">　</v>
      </c>
      <c r="S104" t="str">
        <v>外国語</v>
      </c>
      <c r="T104">
        <f>IF(ISBLANK(T15)=TRUE,"　",T15)</f>
        <v>7</v>
      </c>
      <c r="U104">
        <f>COUNTIF($E$69:$P$130,S104)+COUNTIF($R$69:$R$130,S104)/3</f>
        <v>7</v>
      </c>
      <c r="V104">
        <f>U104-T104</f>
        <v>0</v>
      </c>
    </row>
    <row r="105">
      <c r="A105">
        <f>IF(ISBLANK(A40)=TRUE,"　",A40)</f>
        <v>19</v>
      </c>
      <c r="B105" t="e">
        <f>DATE($E$1,#REF!,A105)</f>
        <v>#REF!</v>
      </c>
      <c r="C105" t="e">
        <f>WEEKDAY(B105,1)</f>
        <v>#REF!</v>
      </c>
      <c r="D105" t="str">
        <f>IF(ISBLANK(D40)=TRUE,"　",D40)</f>
        <v>金</v>
      </c>
      <c r="E105" t="str">
        <f>IF(ISBLANK(E40)=TRUE,"　",E40)</f>
        <v>外国語</v>
      </c>
      <c r="F105" t="str">
        <f>IF(ISBLANK(F40)=TRUE,"　",F40)</f>
        <v xml:space="preserve">　</v>
      </c>
      <c r="G105" t="str">
        <f>IF(ISBLANK(G40)=TRUE,"　",G40)</f>
        <v>算数</v>
      </c>
      <c r="H105" t="str">
        <f>IF(ISBLANK(H40)=TRUE,"　",H40)</f>
        <v>4/5</v>
      </c>
      <c r="I105" t="str">
        <f>IF(ISBLANK(I40)=TRUE,"　",I40)</f>
        <v>国語</v>
      </c>
      <c r="J105" t="str">
        <f>IF(ISBLANK(J40)=TRUE,"　",J40)</f>
        <v>1/8</v>
      </c>
      <c r="K105" t="str">
        <f>IF(ISBLANK(K40)=TRUE,"　",K40)</f>
        <v>社会</v>
      </c>
      <c r="L105" t="str">
        <f>IF(ISBLANK(L40)=TRUE,"　",L40)</f>
        <v>1/7</v>
      </c>
      <c r="M105" t="str">
        <f>IF(ISBLANK(M40)=TRUE,"　",M40)</f>
        <v>算数</v>
      </c>
      <c r="N105" t="str">
        <f>IF(ISBLANK(N40)=TRUE,"　",N40)</f>
        <v>5/5</v>
      </c>
      <c r="O105" t="str">
        <f>IF(ISBLANK(O40)=TRUE,"　",O40)</f>
        <v xml:space="preserve">　</v>
      </c>
      <c r="P105" t="str">
        <f>IF(ISBLANK(P40)=TRUE,"　",P40)</f>
        <v xml:space="preserve">　</v>
      </c>
      <c r="Q105" t="str">
        <f>IF(ISBLANK(Q40)=TRUE,"　",Q40)</f>
        <v xml:space="preserve">　</v>
      </c>
      <c r="R105" t="str">
        <f>IF(R40="","",R40)</f>
        <v/>
      </c>
      <c r="S105" t="str">
        <v>総合</v>
      </c>
      <c r="T105">
        <f>IF(ISBLANK(T16)=TRUE,"　",T16)</f>
        <v>8</v>
      </c>
      <c r="U105">
        <f>COUNTIF($E$69:$P$130,S105)+COUNTIF($R$69:$R$130,S105)/3</f>
        <v>8</v>
      </c>
      <c r="V105">
        <f>U105-T105</f>
        <v>0</v>
      </c>
      <c r="Z105">
        <v>19</v>
      </c>
      <c r="AA105" t="e">
        <f>IF(ISBLANK(B105)=TRUE,"  ",B105)</f>
        <v>#REF!</v>
      </c>
      <c r="AB105" t="e">
        <f>WEEKDAY(AA105,1)</f>
        <v>#REF!</v>
      </c>
      <c r="AC105" t="str">
        <f>AC40</f>
        <v>金</v>
      </c>
      <c r="AD105" t="e">
        <f>IF(ISBLANK(#REF!)=TRUE,"  ",#REF!)</f>
        <v>#REF!</v>
      </c>
      <c r="AE105" t="str">
        <f>IF(ISBLANK(E40)=TRUE,"  ",VLOOKUP(E40,ひらがな変換,2))</f>
        <v>がいこくご</v>
      </c>
      <c r="AF105" t="str">
        <f>IF(ISBLANK(G40)=TRUE,"  ",VLOOKUP(G40,ひらがな変換,2))</f>
        <v>さんすう</v>
      </c>
      <c r="AG105" t="str">
        <f>IF(ISBLANK(I40)=TRUE,"  ",VLOOKUP(I40,ひらがな変換,2))</f>
        <v>こくご</v>
      </c>
      <c r="AH105" t="str">
        <f>IF(ISBLANK(K40)=TRUE,"  ",VLOOKUP(K40,ひらがな変換,2))</f>
        <v>しゃかい</v>
      </c>
      <c r="AI105" t="str">
        <f>IF(ISBLANK(M40)=TRUE,"  ",VLOOKUP(M40,ひらがな変換,2))</f>
        <v>さんすう</v>
      </c>
      <c r="AJ105" t="str">
        <f>IF(ISBLANK(O40)=TRUE,"  ",VLOOKUP(O40,ひらがな変換,2))</f>
        <v xml:space="preserve">  </v>
      </c>
    </row>
    <row r="106">
      <c r="A106" t="str">
        <f>IF(ISBLANK(A41)=TRUE,"　",A41)</f>
        <v xml:space="preserve">　</v>
      </c>
      <c r="D106" t="str">
        <f>IF(ISBLANK(D41)=TRUE,"　",D41)</f>
        <v xml:space="preserve">　</v>
      </c>
      <c r="E106" t="str">
        <f>IF(ISBLANK(E41)=TRUE,"　",E41)</f>
        <v>渡部先生の案による</v>
      </c>
      <c r="G106" t="str">
        <f>IF(ISBLANK(G41)=TRUE,"　",G41)</f>
        <v>小数の倍</v>
      </c>
      <c r="I106" t="str">
        <f>IF(ISBLANK(I41)=TRUE,"　",I41)</f>
        <v>みんなが使いやすいデザイン</v>
      </c>
      <c r="K106" t="str">
        <f>IF(ISBLANK(K41)=TRUE,"　",K41)</f>
        <v>米作りのさかんな地域</v>
      </c>
      <c r="M106" t="str">
        <f>IF(ISBLANK(M41)=TRUE,"　",M41)</f>
        <v>小数の倍</v>
      </c>
      <c r="O106" t="str">
        <f>IF(ISBLANK(O41)=TRUE,"　",O41)</f>
        <v xml:space="preserve">　</v>
      </c>
      <c r="Q106" t="str">
        <f>IF(ISBLANK(Q41)=TRUE,"　",Q41)</f>
        <v xml:space="preserve">　</v>
      </c>
      <c r="S106" t="str">
        <v>小　計</v>
      </c>
      <c r="T106">
        <f>SUM(T94:T105)</f>
        <v>111</v>
      </c>
      <c r="U106">
        <f>SUM(U94:U105)</f>
        <v>110</v>
      </c>
      <c r="V106">
        <f>U106-T106</f>
        <v>-1</v>
      </c>
    </row>
    <row r="107">
      <c r="A107">
        <f>IF(ISBLANK(A42)=TRUE,"　",A42)</f>
        <v>20</v>
      </c>
      <c r="B107" t="e">
        <f>DATE($E$1,#REF!,A107)</f>
        <v>#REF!</v>
      </c>
      <c r="C107" t="e">
        <f>WEEKDAY(B107,1)</f>
        <v>#REF!</v>
      </c>
      <c r="D107" t="str">
        <f>IF(ISBLANK(D42)=TRUE,"　",D42)</f>
        <v>土</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4</v>
      </c>
      <c r="U107">
        <f>COUNTIF(E$69:P$130,"学活")</f>
        <v>4</v>
      </c>
      <c r="V107">
        <f>U107-T107</f>
        <v>0</v>
      </c>
      <c r="Z107">
        <v>20</v>
      </c>
      <c r="AA107" t="e">
        <f>IF(ISBLANK(B107)=TRUE,"  ",B107)</f>
        <v>#REF!</v>
      </c>
      <c r="AB107" t="e">
        <f>WEEKDAY(AA107,1)</f>
        <v>#REF!</v>
      </c>
      <c r="AC107" t="str">
        <f>AC42</f>
        <v>土</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日</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2</v>
      </c>
      <c r="U109">
        <f>COUNTIF($E$69:$P$130,S109)+COUNTIF($R$69:$R$130,S109)/3</f>
        <v>3</v>
      </c>
      <c r="V109">
        <f>U109-T109</f>
        <v>1</v>
      </c>
      <c r="Z109">
        <v>21</v>
      </c>
      <c r="AA109" t="e">
        <f>IF(ISBLANK(B109)=TRUE,"  ",B109)</f>
        <v>#REF!</v>
      </c>
      <c r="AB109" t="e">
        <f>WEEKDAY(AA109,1)</f>
        <v>#REF!</v>
      </c>
      <c r="AC109" t="str">
        <f>AC44</f>
        <v>日</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月</v>
      </c>
      <c r="E111" t="str">
        <f>IF(ISBLANK(E46)=TRUE,"　",E46)</f>
        <v>国語</v>
      </c>
      <c r="F111" t="str">
        <f>IF(ISBLANK(F46)=TRUE,"　",F46)</f>
        <v>2/8</v>
      </c>
      <c r="G111" t="str">
        <f>IF(ISBLANK(G46)=TRUE,"　",G46)</f>
        <v>算数</v>
      </c>
      <c r="H111" t="str">
        <f>IF(ISBLANK(H46)=TRUE,"　",H46)</f>
        <v>1/2</v>
      </c>
      <c r="I111" t="str">
        <f>IF(ISBLANK(I46)=TRUE,"　",I46)</f>
        <v>道徳</v>
      </c>
      <c r="J111" t="str">
        <f>IF(ISBLANK(J46)=TRUE,"　",J46)</f>
        <v>8/35</v>
      </c>
      <c r="K111" t="str">
        <f>IF(ISBLANK(K46)=TRUE,"　",K46)</f>
        <v>音楽</v>
      </c>
      <c r="L111" t="str">
        <f>IF(ISBLANK(L46)=TRUE,"　",L46)</f>
        <v>1/2</v>
      </c>
      <c r="M111" t="str">
        <f>IF(ISBLANK(M46)=TRUE,"　",M46)</f>
        <v>理科</v>
      </c>
      <c r="N111" t="str">
        <f>IF(ISBLANK(N46)=TRUE,"　",N46)</f>
        <v xml:space="preserve">　</v>
      </c>
      <c r="O111" t="str">
        <f>IF(ISBLANK(O46)=TRUE,"　",O46)</f>
        <v xml:space="preserve">　</v>
      </c>
      <c r="P111" t="str">
        <f>IF(ISBLANK(P46)=TRUE,"　",P46)</f>
        <v xml:space="preserve">　</v>
      </c>
      <c r="Q111" t="str">
        <f>IF(ISBLANK(Q46)=TRUE,"　",Q46)</f>
        <v>火木日程</v>
      </c>
      <c r="R111" t="str">
        <f>IF(R46="","",R46)</f>
        <v/>
      </c>
      <c r="S111" t="str">
        <v>行事（時）</v>
      </c>
      <c r="T111">
        <f>IF(ISBLANK(T22)=TRUE,"　",T22)</f>
        <v>4</v>
      </c>
      <c r="U111">
        <f>COUNTIF(E$69:P$130,"行事")</f>
        <v>4</v>
      </c>
      <c r="V111">
        <f>U111-T111</f>
        <v>0</v>
      </c>
      <c r="Z111">
        <v>22</v>
      </c>
      <c r="AA111" t="e">
        <f>IF(ISBLANK(B111)=TRUE,"  ",B111)</f>
        <v>#REF!</v>
      </c>
      <c r="AB111" t="e">
        <f>WEEKDAY(AA111,1)</f>
        <v>#REF!</v>
      </c>
      <c r="AC111" t="str">
        <f>AC46</f>
        <v>月</v>
      </c>
      <c r="AD111" t="e">
        <f>IF(ISBLANK(#REF!)=TRUE,"  ",#REF!)</f>
        <v>#REF!</v>
      </c>
      <c r="AE111" t="str">
        <f>IF(ISBLANK(E46)=TRUE,"  ",VLOOKUP(E46,ひらがな変換,2))</f>
        <v>こくご</v>
      </c>
      <c r="AF111" t="str">
        <f>IF(ISBLANK(G46)=TRUE,"  ",VLOOKUP(G46,ひらがな変換,2))</f>
        <v>さんすう</v>
      </c>
      <c r="AG111" t="str">
        <f>IF(ISBLANK(I46)=TRUE,"  ",VLOOKUP(I46,ひらがな変換,2))</f>
        <v>どうとく</v>
      </c>
      <c r="AH111" t="str">
        <f>IF(ISBLANK(K46)=TRUE,"  ",VLOOKUP(K46,ひらがな変換,2))</f>
        <v>おんがく</v>
      </c>
      <c r="AI111" t="str">
        <f>IF(ISBLANK(M46)=TRUE,"  ",VLOOKUP(M46,ひらがな変換,2))</f>
        <v>りか</v>
      </c>
      <c r="AJ111" t="str">
        <f>IF(ISBLANK(O46)=TRUE,"  ",VLOOKUP(O46,ひらがな変換,2))</f>
        <v xml:space="preserve">  </v>
      </c>
    </row>
    <row r="112" xml:space="preserve">
      <c r="A112" t="str">
        <f>IF(ISBLANK(A47)=TRUE,"　",A47)</f>
        <v xml:space="preserve">　</v>
      </c>
      <c r="D112" t="str">
        <f>IF(ISBLANK(D47)=TRUE,"　",D47)</f>
        <v xml:space="preserve">　</v>
      </c>
      <c r="E112" t="str">
        <f>IF(ISBLANK(E47)=TRUE,"　",E47)</f>
        <v>みんなが使いやすいデザイン</v>
      </c>
      <c r="G112" t="str">
        <f>IF(ISBLANK(G47)=TRUE,"　",G47)</f>
        <v>どんな計算になるのかな</v>
      </c>
      <c r="I112" t="str">
        <f>IF(ISBLANK(I47)=TRUE,"　",I47)</f>
        <v>かれてしまったヒマワリ</v>
      </c>
      <c r="K112" t="str">
        <f>IF(ISBLANK(K47)=TRUE,"　",K47)</f>
        <v>音のスケッチ</v>
      </c>
      <c r="M112" t="str">
        <f>IF(ISBLANK(M47)=TRUE,"　",M47)</f>
        <v>佐藤（和）先生の案による</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火</v>
      </c>
      <c r="E113" t="str">
        <f>IF(ISBLANK(E48)=TRUE,"　",E48)</f>
        <v>国語</v>
      </c>
      <c r="F113" t="str">
        <f>IF(ISBLANK(F48)=TRUE,"　",F48)</f>
        <v>3/8</v>
      </c>
      <c r="G113" t="str">
        <f>IF(ISBLANK(G48)=TRUE,"　",G48)</f>
        <v>算数</v>
      </c>
      <c r="H113" t="str">
        <f>IF(ISBLANK(H48)=TRUE,"　",H48)</f>
        <v>2/2</v>
      </c>
      <c r="I113" t="str">
        <f>IF(ISBLANK(I48)=TRUE,"　",I48)</f>
        <v>算数</v>
      </c>
      <c r="J113" t="str">
        <f>IF(ISBLANK(J48)=TRUE,"　",J48)</f>
        <v>1/8</v>
      </c>
      <c r="K113" t="str">
        <f>IF(ISBLANK(K48)=TRUE,"　",K48)</f>
        <v>理科</v>
      </c>
      <c r="L113" t="str">
        <f>IF(ISBLANK(L48)=TRUE,"　",L48)</f>
        <v xml:space="preserve">　</v>
      </c>
      <c r="M113" t="str">
        <f>IF(ISBLANK(M48)=TRUE,"　",M48)</f>
        <v>学活</v>
      </c>
      <c r="N113" t="str">
        <f>IF(ISBLANK(N48)=TRUE,"　",N48)</f>
        <v>9/36</v>
      </c>
      <c r="O113" t="str">
        <f>IF(ISBLANK(O48)=TRUE,"　",O48)</f>
        <v xml:space="preserve">　</v>
      </c>
      <c r="P113" t="str">
        <f>IF(ISBLANK(P48)=TRUE,"　",P48)</f>
        <v xml:space="preserve">　</v>
      </c>
      <c r="Q113" t="str">
        <f>IF(ISBLANK(Q48)=TRUE,"　",Q48)</f>
        <v>月水金日程</v>
      </c>
      <c r="R113" t="str">
        <f>IF(R48="","",R48)</f>
        <v/>
      </c>
      <c r="T113">
        <f>IF(ISBLANK(T24)=TRUE,"　",T24)</f>
        <v>10</v>
      </c>
      <c r="U113">
        <f>SUM(U107:U109)+U111</f>
        <v>11</v>
      </c>
      <c r="V113">
        <f>U113-T113</f>
        <v>1</v>
      </c>
      <c r="Z113">
        <v>23</v>
      </c>
      <c r="AA113" t="e">
        <f>IF(ISBLANK(B113)=TRUE,"  ",B113)</f>
        <v>#REF!</v>
      </c>
      <c r="AB113" t="e">
        <f>WEEKDAY(AA113,1)</f>
        <v>#REF!</v>
      </c>
      <c r="AC113" t="str">
        <f>AC48</f>
        <v>火</v>
      </c>
      <c r="AD113" t="e">
        <f>IF(ISBLANK(#REF!)=TRUE,"  ",#REF!)</f>
        <v>#REF!</v>
      </c>
      <c r="AE113" t="str">
        <f>IF(ISBLANK(E48)=TRUE,"  ",VLOOKUP(E48,ひらがな変換,2))</f>
        <v>こくご</v>
      </c>
      <c r="AF113" t="str">
        <f>IF(ISBLANK(G48)=TRUE,"  ",VLOOKUP(G48,ひらがな変換,2))</f>
        <v>さんすう</v>
      </c>
      <c r="AG113" t="str">
        <f>IF(ISBLANK(I48)=TRUE,"  ",VLOOKUP(I48,ひらがな変換,2))</f>
        <v>さんすう</v>
      </c>
      <c r="AH113" t="str">
        <f>IF(ISBLANK(K48)=TRUE,"  ",VLOOKUP(K48,ひらがな変換,2))</f>
        <v>りか</v>
      </c>
      <c r="AI113" t="str">
        <f>IF(ISBLANK(M48)=TRUE,"  ",VLOOKUP(M48,ひらがな変換,2))</f>
        <v>がっかつ</v>
      </c>
      <c r="AJ113" t="str">
        <f>IF(ISBLANK(O48)=TRUE,"  ",VLOOKUP(O48,ひらがな変換,2))</f>
        <v xml:space="preserve">  </v>
      </c>
    </row>
    <row r="114" xml:space="preserve">
      <c r="A114" t="str">
        <f>IF(ISBLANK(A49)=TRUE,"　",A49)</f>
        <v xml:space="preserve">　</v>
      </c>
      <c r="D114" t="str">
        <f>IF(ISBLANK(D49)=TRUE,"　",D49)</f>
        <v xml:space="preserve">　</v>
      </c>
      <c r="E114" t="str">
        <f>IF(ISBLANK(E49)=TRUE,"　",E49)</f>
        <v>みんなが使いやすいデザイン</v>
      </c>
      <c r="G114" t="str">
        <f>IF(ISBLANK(G49)=TRUE,"　",G49)</f>
        <v>どんな計算になるのかな</v>
      </c>
      <c r="I114" t="str">
        <f>IF(ISBLANK(I49)=TRUE,"　",I49)</f>
        <v>形も大きさも同じ図形</v>
      </c>
      <c r="K114" t="str">
        <f>IF(ISBLANK(K49)=TRUE,"　",K49)</f>
        <v>佐藤（和）先生の案による</v>
      </c>
      <c r="M114" t="str">
        <f>IF(ISBLANK(M49)=TRUE,"　",M49)</f>
        <v>宿泊学習</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水</v>
      </c>
      <c r="E115" t="str">
        <f>IF(ISBLANK(E50)=TRUE,"　",E50)</f>
        <v>行事</v>
      </c>
      <c r="F115" t="str">
        <f>IF(ISBLANK(F50)=TRUE,"　",F50)</f>
        <v xml:space="preserve">　</v>
      </c>
      <c r="G115" t="str">
        <f>IF(ISBLANK(G50)=TRUE,"　",G50)</f>
        <v>総合</v>
      </c>
      <c r="H115" t="str">
        <f>IF(ISBLANK(H50)=TRUE,"　",H50)</f>
        <v xml:space="preserve">　</v>
      </c>
      <c r="I115" t="str">
        <f>IF(ISBLANK(I50)=TRUE,"　",I50)</f>
        <v>図工</v>
      </c>
      <c r="J115" t="str">
        <f>IF(ISBLANK(J50)=TRUE,"　",J50)</f>
        <v>1/2</v>
      </c>
      <c r="K115" t="str">
        <f>IF(ISBLANK(K50)=TRUE,"　",K50)</f>
        <v>図工</v>
      </c>
      <c r="L115" t="str">
        <f>IF(ISBLANK(L50)=TRUE,"　",L50)</f>
        <v>2/2</v>
      </c>
      <c r="M115" t="str">
        <f>IF(ISBLANK(M50)=TRUE,"　",M50)</f>
        <v>音楽</v>
      </c>
      <c r="N115" t="str">
        <f>IF(ISBLANK(N50)=TRUE,"　",N50)</f>
        <v>2/2</v>
      </c>
      <c r="O115" t="str">
        <f>IF(ISBLANK(O50)=TRUE,"　",O50)</f>
        <v>行事</v>
      </c>
      <c r="P115" t="str">
        <f>IF(ISBLANK(P50)=TRUE,"　",P50)</f>
        <v xml:space="preserve">　</v>
      </c>
      <c r="Q115" t="str">
        <f>IF(ISBLANK(Q50)=TRUE,"　",Q50)</f>
        <v>宿泊学習</v>
      </c>
      <c r="R115" t="str">
        <f>IF(R50="","",R50)</f>
        <v/>
      </c>
      <c r="T115">
        <f>IF(ISBLANK(T26)=TRUE,"　",T26)</f>
        <v>121</v>
      </c>
      <c r="U115">
        <f>SUM(U106,U113)</f>
        <v>121</v>
      </c>
      <c r="V115">
        <f>U115-T115</f>
        <v>0</v>
      </c>
      <c r="Z115">
        <v>24</v>
      </c>
      <c r="AA115" t="e">
        <f>IF(ISBLANK(B115)=TRUE,"  ",B115)</f>
        <v>#REF!</v>
      </c>
      <c r="AB115" t="e">
        <f>WEEKDAY(AA115,1)</f>
        <v>#REF!</v>
      </c>
      <c r="AC115" t="str">
        <f>AC50</f>
        <v>水</v>
      </c>
      <c r="AD115" t="e">
        <f>IF(ISBLANK(#REF!)=TRUE,"  ",#REF!)</f>
        <v>#REF!</v>
      </c>
      <c r="AE115" t="str">
        <f>IF(ISBLANK(E50)=TRUE,"  ",VLOOKUP(E50,ひらがな変換,2))</f>
        <v>ぎょうじ</v>
      </c>
      <c r="AF115" t="str">
        <f>IF(ISBLANK(G50)=TRUE,"  ",VLOOKUP(G50,ひらがな変換,2))</f>
        <v>そうごう</v>
      </c>
      <c r="AG115" t="str">
        <f>IF(ISBLANK(I50)=TRUE,"  ",VLOOKUP(I50,ひらがな変換,2))</f>
        <v>ずこう</v>
      </c>
      <c r="AH115" t="str">
        <f>IF(ISBLANK(K50)=TRUE,"  ",VLOOKUP(K50,ひらがな変換,2))</f>
        <v>ずこう</v>
      </c>
      <c r="AI115" t="str">
        <f>IF(ISBLANK(M50)=TRUE,"  ",VLOOKUP(M50,ひらがな変換,2))</f>
        <v>おんがく</v>
      </c>
      <c r="AJ115" t="str">
        <f>IF(ISBLANK(O50)=TRUE,"  ",VLOOKUP(O50,ひらがな変換,2))</f>
        <v>ぎょうじ</v>
      </c>
    </row>
    <row r="116">
      <c r="A116" t="str">
        <f>IF(ISBLANK(A51)=TRUE,"　",A51)</f>
        <v xml:space="preserve">　</v>
      </c>
      <c r="D116" t="str">
        <f>IF(ISBLANK(D51)=TRUE,"　",D51)</f>
        <v xml:space="preserve">　</v>
      </c>
      <c r="E116" t="str">
        <f>IF(ISBLANK(E51)=TRUE,"　",E51)</f>
        <v>宿泊学習</v>
      </c>
      <c r="G116" t="str">
        <f>IF(ISBLANK(G51)=TRUE,"　",G51)</f>
        <v>宿泊学習</v>
      </c>
      <c r="I116" t="str">
        <f>IF(ISBLANK(I51)=TRUE,"　",I51)</f>
        <v>動きの形をつかまえよう</v>
      </c>
      <c r="K116" t="str">
        <f>IF(ISBLANK(K51)=TRUE,"　",K51)</f>
        <v>動きの形をつかまえよう</v>
      </c>
      <c r="M116" t="str">
        <f>IF(ISBLANK(M51)=TRUE,"　",M51)</f>
        <v>音のスケッチ</v>
      </c>
      <c r="O116" t="str">
        <f>IF(ISBLANK(O51)=TRUE,"　",O51)</f>
        <v>宿泊学習</v>
      </c>
      <c r="Q116" t="str">
        <f>IF(ISBLANK(Q51)=TRUE,"　",Q51)</f>
        <v xml:space="preserve">　</v>
      </c>
      <c r="S116" t="str">
        <v>反　省</v>
      </c>
    </row>
    <row r="117">
      <c r="A117">
        <f>IF(ISBLANK(A52)=TRUE,"　",A52)</f>
        <v>25</v>
      </c>
      <c r="B117" t="e">
        <f>DATE($E$1,#REF!,A117)</f>
        <v>#REF!</v>
      </c>
      <c r="C117" t="e">
        <f>WEEKDAY(B117,1)</f>
        <v>#REF!</v>
      </c>
      <c r="D117" t="str">
        <f>IF(ISBLANK(D52)=TRUE,"　",D52)</f>
        <v>木</v>
      </c>
      <c r="E117" t="str">
        <f>IF(ISBLANK(E52)=TRUE,"　",E52)</f>
        <v>行事</v>
      </c>
      <c r="F117" t="str">
        <f>IF(ISBLANK(F52)=TRUE,"　",F52)</f>
        <v xml:space="preserve">　</v>
      </c>
      <c r="G117" t="str">
        <f>IF(ISBLANK(G52)=TRUE,"　",G52)</f>
        <v>総合</v>
      </c>
      <c r="H117" t="str">
        <f>IF(ISBLANK(H52)=TRUE,"　",H52)</f>
        <v xml:space="preserve">　</v>
      </c>
      <c r="I117" t="str">
        <f>IF(ISBLANK(I52)=TRUE,"　",I52)</f>
        <v>総合</v>
      </c>
      <c r="J117" t="str">
        <f>IF(ISBLANK(J52)=TRUE,"　",J52)</f>
        <v xml:space="preserve">　</v>
      </c>
      <c r="K117" t="str">
        <f>IF(ISBLANK(K52)=TRUE,"　",K52)</f>
        <v>社会</v>
      </c>
      <c r="L117" t="str">
        <f>IF(ISBLANK(L52)=TRUE,"　",L52)</f>
        <v>4/7</v>
      </c>
      <c r="M117" t="str">
        <f>IF(ISBLANK(M52)=TRUE,"　",M52)</f>
        <v>学活</v>
      </c>
      <c r="N117" t="str">
        <f>IF(ISBLANK(N52)=TRUE,"　",N52)</f>
        <v>10/36</v>
      </c>
      <c r="O117" t="str">
        <f>IF(ISBLANK(O52)=TRUE,"　",O52)</f>
        <v>行事</v>
      </c>
      <c r="P117" t="str">
        <f>IF(ISBLANK(P52)=TRUE,"　",P52)</f>
        <v xml:space="preserve">　</v>
      </c>
      <c r="Q117" t="str">
        <f>IF(ISBLANK(Q52)=TRUE,"　",Q52)</f>
        <v>宿泊学習</v>
      </c>
      <c r="R117" t="str">
        <f>IF(R52="","",R52)</f>
        <v/>
      </c>
      <c r="S117" t="str">
        <v>6月後半にかけて、女子児童から授業中や休み時間の周りの声が気になるという訴えがあった。数名の男子児童の名前が挙がり、個別指導を続けている。不安を感じている児童に寄り添いながら、学級全体の雰囲気を変えるために該当児童へ対しては認める、褒める、課題を伝えることの回数を増やしていく。</v>
      </c>
      <c r="Z117">
        <v>25</v>
      </c>
      <c r="AA117" t="e">
        <f>IF(ISBLANK(B117)=TRUE,"  ",B117)</f>
        <v>#REF!</v>
      </c>
      <c r="AB117" t="e">
        <f>WEEKDAY(AA117,1)</f>
        <v>#REF!</v>
      </c>
      <c r="AC117" t="str">
        <f>AC52</f>
        <v>木</v>
      </c>
      <c r="AD117" t="e">
        <f>IF(ISBLANK(#REF!)=TRUE,"  ",#REF!)</f>
        <v>#REF!</v>
      </c>
      <c r="AE117" t="str">
        <f>IF(ISBLANK(E52)=TRUE,"  ",VLOOKUP(E52,ひらがな変換,2))</f>
        <v>ぎょうじ</v>
      </c>
      <c r="AF117" t="str">
        <f>IF(ISBLANK(G52)=TRUE,"  ",VLOOKUP(G52,ひらがな変換,2))</f>
        <v>そうごう</v>
      </c>
      <c r="AG117" t="str">
        <f>IF(ISBLANK(I52)=TRUE,"  ",VLOOKUP(I52,ひらがな変換,2))</f>
        <v>そうごう</v>
      </c>
      <c r="AH117" t="str">
        <f>IF(ISBLANK(K52)=TRUE,"  ",VLOOKUP(K52,ひらがな変換,2))</f>
        <v>しゃかい</v>
      </c>
      <c r="AI117" t="str">
        <f>IF(ISBLANK(M52)=TRUE,"  ",VLOOKUP(M52,ひらがな変換,2))</f>
        <v>がっかつ</v>
      </c>
      <c r="AJ117" t="str">
        <f>IF(ISBLANK(O52)=TRUE,"  ",VLOOKUP(O52,ひらがな変換,2))</f>
        <v>ぎょうじ</v>
      </c>
    </row>
    <row r="118">
      <c r="A118" t="str">
        <f>IF(ISBLANK(A53)=TRUE,"　",A53)</f>
        <v xml:space="preserve">　</v>
      </c>
      <c r="D118" t="str">
        <f>IF(ISBLANK(D53)=TRUE,"　",D53)</f>
        <v xml:space="preserve">　</v>
      </c>
      <c r="E118" t="str">
        <f>IF(ISBLANK(E53)=TRUE,"　",E53)</f>
        <v>宿泊学習</v>
      </c>
      <c r="G118" t="str">
        <f>IF(ISBLANK(G53)=TRUE,"　",G53)</f>
        <v>宿泊学習</v>
      </c>
      <c r="I118" t="str">
        <f>IF(ISBLANK(I53)=TRUE,"　",I53)</f>
        <v>宿泊学習</v>
      </c>
      <c r="K118" t="str">
        <f>IF(ISBLANK(K53)=TRUE,"　",K53)</f>
        <v>米作りのさかんな地域</v>
      </c>
      <c r="M118" t="str">
        <f>IF(ISBLANK(M53)=TRUE,"　",M53)</f>
        <v>宿泊学習</v>
      </c>
      <c r="O118" t="str">
        <f>IF(ISBLANK(O53)=TRUE,"　",O53)</f>
        <v>宿泊学習</v>
      </c>
      <c r="Q118" t="str">
        <f>IF(ISBLANK(Q53)=TRUE,"　",Q53)</f>
        <v xml:space="preserve">　</v>
      </c>
    </row>
    <row r="119">
      <c r="A119">
        <f>IF(ISBLANK(A54)=TRUE,"　",A54)</f>
        <v>26</v>
      </c>
      <c r="B119" t="e">
        <f>DATE($E$1,#REF!,A119)</f>
        <v>#REF!</v>
      </c>
      <c r="C119" t="e">
        <f>WEEKDAY(B119,1)</f>
        <v>#REF!</v>
      </c>
      <c r="D119" t="str">
        <f>IF(ISBLANK(D54)=TRUE,"　",D54)</f>
        <v>金</v>
      </c>
      <c r="E119" t="str">
        <f>IF(ISBLANK(E54)=TRUE,"　",E54)</f>
        <v>外国語</v>
      </c>
      <c r="F119" t="str">
        <f>IF(ISBLANK(F54)=TRUE,"　",F54)</f>
        <v xml:space="preserve">　</v>
      </c>
      <c r="G119" t="str">
        <f>IF(ISBLANK(G54)=TRUE,"　",G54)</f>
        <v>算数</v>
      </c>
      <c r="H119" t="str">
        <f>IF(ISBLANK(H54)=TRUE,"　",H54)</f>
        <v>2/8</v>
      </c>
      <c r="I119" t="str">
        <f>IF(ISBLANK(I54)=TRUE,"　",I54)</f>
        <v>総合</v>
      </c>
      <c r="J119" t="str">
        <f>IF(ISBLANK(J54)=TRUE,"　",J54)</f>
        <v xml:space="preserve">　</v>
      </c>
      <c r="K119" t="str">
        <f>IF(ISBLANK(K54)=TRUE,"　",K54)</f>
        <v>総合</v>
      </c>
      <c r="L119" t="str">
        <f>IF(ISBLANK(L54)=TRUE,"　",L54)</f>
        <v xml:space="preserve">　</v>
      </c>
      <c r="M119" t="str">
        <f>IF(ISBLANK(M54)=TRUE,"　",M54)</f>
        <v>社会</v>
      </c>
      <c r="N119" t="str">
        <f>IF(ISBLANK(N54)=TRUE,"　",N54)</f>
        <v>2/7</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金</v>
      </c>
      <c r="AD119" t="e">
        <f>IF(ISBLANK(#REF!)=TRUE,"  ",#REF!)</f>
        <v>#REF!</v>
      </c>
      <c r="AE119" t="str">
        <f>IF(ISBLANK(E54)=TRUE,"  ",VLOOKUP(E54,ひらがな変換,2))</f>
        <v>がいこくご</v>
      </c>
      <c r="AF119" t="str">
        <f>IF(ISBLANK(G54)=TRUE,"  ",VLOOKUP(G54,ひらがな変換,2))</f>
        <v>さんすう</v>
      </c>
      <c r="AG119" t="str">
        <f>IF(ISBLANK(I54)=TRUE,"  ",VLOOKUP(I54,ひらがな変換,2))</f>
        <v>そうごう</v>
      </c>
      <c r="AH119" t="str">
        <f>IF(ISBLANK(K54)=TRUE,"  ",VLOOKUP(K54,ひらがな変換,2))</f>
        <v>そうごう</v>
      </c>
      <c r="AI119" t="str">
        <f>IF(ISBLANK(M54)=TRUE,"  ",VLOOKUP(M54,ひらがな変換,2))</f>
        <v>しゃかい</v>
      </c>
      <c r="AJ119" t="str">
        <f>IF(ISBLANK(O54)=TRUE,"  ",VLOOKUP(O54,ひらがな変換,2))</f>
        <v xml:space="preserve">  </v>
      </c>
    </row>
    <row r="120">
      <c r="A120" t="str">
        <f>IF(ISBLANK(A55)=TRUE,"　",A55)</f>
        <v xml:space="preserve">　</v>
      </c>
      <c r="D120" t="str">
        <f>IF(ISBLANK(D55)=TRUE,"　",D55)</f>
        <v xml:space="preserve">　</v>
      </c>
      <c r="E120" t="str">
        <f>IF(ISBLANK(E55)=TRUE,"　",E55)</f>
        <v>渡部先生の案による</v>
      </c>
      <c r="G120" t="str">
        <f>IF(ISBLANK(G55)=TRUE,"　",G55)</f>
        <v>形も大きさも同じ図形</v>
      </c>
      <c r="I120" t="str">
        <f>IF(ISBLANK(I55)=TRUE,"　",I55)</f>
        <v>宿泊学習</v>
      </c>
      <c r="K120" t="str">
        <f>IF(ISBLANK(K55)=TRUE,"　",K55)</f>
        <v>宿泊学習</v>
      </c>
      <c r="M120" t="str">
        <f>IF(ISBLANK(M55)=TRUE,"　",M55)</f>
        <v>米作りのさかんな地域</v>
      </c>
      <c r="O120" t="str">
        <f>IF(ISBLANK(O55)=TRUE,"　",O55)</f>
        <v xml:space="preserve">　</v>
      </c>
      <c r="Q120" t="str">
        <f>IF(ISBLANK(Q55)=TRUE,"　",Q55)</f>
        <v xml:space="preserve">　</v>
      </c>
    </row>
    <row r="121">
      <c r="A121">
        <f>IF(ISBLANK(A56)=TRUE,"　",A56)</f>
        <v>27</v>
      </c>
      <c r="B121" t="e">
        <f>DATE($E$1,#REF!,A121)</f>
        <v>#REF!</v>
      </c>
      <c r="C121" t="e">
        <f>WEEKDAY(B121,1)</f>
        <v>#REF!</v>
      </c>
      <c r="D121" t="str">
        <f>IF(ISBLANK(D56)=TRUE,"　",D56)</f>
        <v>土</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土</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日</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日</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月</v>
      </c>
      <c r="E125" t="str">
        <f>IF(ISBLANK(E60)=TRUE,"　",E60)</f>
        <v>国語</v>
      </c>
      <c r="F125" t="str">
        <f>IF(ISBLANK(F60)=TRUE,"　",F60)</f>
        <v>4/8</v>
      </c>
      <c r="G125" t="str">
        <f>IF(ISBLANK(G60)=TRUE,"　",G60)</f>
        <v>算数</v>
      </c>
      <c r="H125" t="str">
        <f>IF(ISBLANK(H60)=TRUE,"　",H60)</f>
        <v>3/8</v>
      </c>
      <c r="I125" t="str">
        <f>IF(ISBLANK(I60)=TRUE,"　",I60)</f>
        <v>道徳</v>
      </c>
      <c r="J125" t="str">
        <f>IF(ISBLANK(J60)=TRUE,"　",J60)</f>
        <v>9/35</v>
      </c>
      <c r="K125" t="str">
        <f>IF(ISBLANK(K60)=TRUE,"　",K60)</f>
        <v>国語</v>
      </c>
      <c r="L125" t="str">
        <f>IF(ISBLANK(L60)=TRUE,"　",L60)</f>
        <v>5/8</v>
      </c>
      <c r="M125" t="str">
        <f>IF(ISBLANK(M60)=TRUE,"　",M60)</f>
        <v>理科</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月</v>
      </c>
      <c r="AD125" t="e">
        <f>IF(ISBLANK(#REF!)=TRUE,"  ",#REF!)</f>
        <v>#REF!</v>
      </c>
      <c r="AE125" t="str">
        <f>IF(ISBLANK(E60)=TRUE,"  ",VLOOKUP(E60,ひらがな変換,2))</f>
        <v>こくご</v>
      </c>
      <c r="AF125" t="str">
        <f>IF(ISBLANK(G60)=TRUE,"  ",VLOOKUP(G60,ひらがな変換,2))</f>
        <v>さんすう</v>
      </c>
      <c r="AG125" t="str">
        <f>IF(ISBLANK(I60)=TRUE,"  ",VLOOKUP(I60,ひらがな変換,2))</f>
        <v>どうとく</v>
      </c>
      <c r="AH125" t="str">
        <f>IF(ISBLANK(K60)=TRUE,"  ",VLOOKUP(K60,ひらがな変換,2))</f>
        <v>こくご</v>
      </c>
      <c r="AI125" t="str">
        <f>IF(ISBLANK(M60)=TRUE,"  ",VLOOKUP(M60,ひらがな変換,2))</f>
        <v>りか</v>
      </c>
      <c r="AJ125" t="str">
        <f>IF(ISBLANK(O60)=TRUE,"  ",VLOOKUP(O60,ひらがな変換,2))</f>
        <v xml:space="preserve">  </v>
      </c>
    </row>
    <row r="126">
      <c r="A126" t="str">
        <f>IF(ISBLANK(A61)=TRUE,"　",A61)</f>
        <v xml:space="preserve">　</v>
      </c>
      <c r="D126" t="str">
        <f>IF(ISBLANK(D61)=TRUE,"　",D61)</f>
        <v xml:space="preserve">　</v>
      </c>
      <c r="E126" t="str">
        <f>IF(ISBLANK(E61)=TRUE,"　",E61)</f>
        <v>みんなが使いやすいデザイン</v>
      </c>
      <c r="G126" t="str">
        <f>IF(ISBLANK(G61)=TRUE,"　",G61)</f>
        <v>形も大きさも同じ図形</v>
      </c>
      <c r="I126" t="str">
        <f>IF(ISBLANK(I61)=TRUE,"　",I61)</f>
        <v>流行おくれ</v>
      </c>
      <c r="K126" t="str">
        <f>IF(ISBLANK(K61)=TRUE,"　",K61)</f>
        <v>みんなが使いやすいデザイン</v>
      </c>
      <c r="M126" t="str">
        <f>IF(ISBLANK(M61)=TRUE,"　",M61)</f>
        <v>佐藤（和）先生の案による</v>
      </c>
      <c r="O126" t="str">
        <f>IF(ISBLANK(O61)=TRUE,"　",O61)</f>
        <v xml:space="preserve">　</v>
      </c>
      <c r="Q126" t="str">
        <f>IF(ISBLANK(Q61)=TRUE,"　",Q61)</f>
        <v xml:space="preserve">　</v>
      </c>
    </row>
    <row r="127">
      <c r="A127">
        <f>IF(ISBLANK(A62)=TRUE,"　",A62)</f>
        <v>30</v>
      </c>
      <c r="B127" t="e">
        <f>DATE($E$1,#REF!,A127)</f>
        <v>#REF!</v>
      </c>
      <c r="C127" t="e">
        <f>WEEKDAY(B127,1)</f>
        <v>#REF!</v>
      </c>
      <c r="D127" t="str">
        <f>IF(ISBLANK(D62)=TRUE,"　",D62)</f>
        <v>火</v>
      </c>
      <c r="E127" t="str">
        <f>IF(ISBLANK(E62)=TRUE,"　",E62)</f>
        <v>国語</v>
      </c>
      <c r="F127" t="str">
        <f>IF(ISBLANK(F62)=TRUE,"　",F62)</f>
        <v>6/8</v>
      </c>
      <c r="G127" t="str">
        <f>IF(ISBLANK(G62)=TRUE,"　",G62)</f>
        <v>算数</v>
      </c>
      <c r="H127" t="str">
        <f>IF(ISBLANK(H62)=TRUE,"　",H62)</f>
        <v>4/8</v>
      </c>
      <c r="I127" t="str">
        <f>IF(ISBLANK(I62)=TRUE,"　",I62)</f>
        <v>家庭</v>
      </c>
      <c r="J127" t="str">
        <f>IF(ISBLANK(J62)=TRUE,"　",J62)</f>
        <v>4/8</v>
      </c>
      <c r="K127" t="str">
        <f>IF(ISBLANK(K62)=TRUE,"　",K62)</f>
        <v>家庭</v>
      </c>
      <c r="L127" t="str">
        <f>IF(ISBLANK(L62)=TRUE,"　",L62)</f>
        <v>5/8</v>
      </c>
      <c r="M127" t="str">
        <f>IF(ISBLANK(M62)=TRUE,"　",M62)</f>
        <v>算数</v>
      </c>
      <c r="N127" t="str">
        <f>IF(ISBLANK(N62)=TRUE,"　",N62)</f>
        <v>5/8</v>
      </c>
      <c r="O127" t="str">
        <f>IF(ISBLANK(O62)=TRUE,"　",O62)</f>
        <v>クラブ</v>
      </c>
      <c r="P127" t="str">
        <f>IF(ISBLANK(P62)=TRUE,"　",P62)</f>
        <v xml:space="preserve">　</v>
      </c>
      <c r="Q127" t="str">
        <f>IF(ISBLANK(Q62)=TRUE,"　",Q62)</f>
        <v>クラブ活動</v>
      </c>
      <c r="R127" t="str">
        <f>IF(R62="","",R62)</f>
        <v/>
      </c>
      <c r="Z127">
        <v>30</v>
      </c>
      <c r="AA127" t="e">
        <f>IF(ISBLANK(B127)=TRUE,"  ",B127)</f>
        <v>#REF!</v>
      </c>
      <c r="AB127" t="e">
        <f>WEEKDAY(AA127,1)</f>
        <v>#REF!</v>
      </c>
      <c r="AC127" t="str">
        <f>AC62</f>
        <v>火</v>
      </c>
      <c r="AD127" t="e">
        <f>IF(ISBLANK(#REF!)=TRUE,"  ",#REF!)</f>
        <v>#REF!</v>
      </c>
      <c r="AE127" t="str">
        <f>IF(ISBLANK(E62)=TRUE,"  ",VLOOKUP(E62,ひらがな変換,2))</f>
        <v>こくご</v>
      </c>
      <c r="AF127" t="str">
        <f>IF(ISBLANK(G62)=TRUE,"  ",VLOOKUP(G62,ひらがな変換,2))</f>
        <v>さんすう</v>
      </c>
      <c r="AG127" t="str">
        <f>IF(ISBLANK(I62)=TRUE,"  ",VLOOKUP(I62,ひらがな変換,2))</f>
        <v>かてい</v>
      </c>
      <c r="AH127" t="str">
        <f>IF(ISBLANK(K62)=TRUE,"  ",VLOOKUP(K62,ひらがな変換,2))</f>
        <v>かてい</v>
      </c>
      <c r="AI127" t="str">
        <f>IF(ISBLANK(M62)=TRUE,"  ",VLOOKUP(M62,ひらがな変換,2))</f>
        <v>さんすう</v>
      </c>
      <c r="AJ127" t="str">
        <f>IF(ISBLANK(O62)=TRUE,"  ",VLOOKUP(O62,ひらがな変換,2))</f>
        <v>くらぶ</v>
      </c>
    </row>
    <row r="128">
      <c r="A128" t="str">
        <f>IF(ISBLANK(A63)=TRUE,"　",A63)</f>
        <v xml:space="preserve">　</v>
      </c>
      <c r="D128" t="str">
        <f>IF(ISBLANK(D63)=TRUE,"　",D63)</f>
        <v xml:space="preserve">　</v>
      </c>
      <c r="E128" t="str">
        <f>IF(ISBLANK(E63)=TRUE,"　",E63)</f>
        <v>みんなが使いやすいデザイン</v>
      </c>
      <c r="G128" t="str">
        <f>IF(ISBLANK(G63)=TRUE,"　",G63)</f>
        <v>形も大きさも同じ図形</v>
      </c>
      <c r="I128" t="str">
        <f>IF(ISBLANK(I63)=TRUE,"　",I63)</f>
        <v>ソーイング</v>
      </c>
      <c r="K128" t="str">
        <f>IF(ISBLANK(K63)=TRUE,"　",K63)</f>
        <v>ソーイング</v>
      </c>
      <c r="M128" t="str">
        <f>IF(ISBLANK(M63)=TRUE,"　",M63)</f>
        <v>形も大きさも同じ図形</v>
      </c>
      <c r="O128" t="str">
        <f>IF(ISBLANK(O63)=TRUE,"　",O63)</f>
        <v xml:space="preserve">　</v>
      </c>
      <c r="Q128" t="str">
        <f>IF(ISBLANK(Q63)=TRUE,"　",Q63)</f>
        <v xml:space="preserve">　</v>
      </c>
    </row>
    <row r="129">
      <c r="A129" t="str">
        <f>IF(ISBLANK(A64)=TRUE,"　",A64)</f>
        <v xml:space="preserve">　</v>
      </c>
      <c r="D129" t="str">
        <f>IF(ISBLANK(D64)=TRUE,"　",D64)</f>
        <v xml:space="preserve"> </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AA129" t="str">
        <f>IF(ISBLANK(B129)=TRUE,"  ",B129)</f>
        <v xml:space="preserve">  </v>
      </c>
      <c r="AB129" t="e">
        <f>WEEKDAY(AA129,1)</f>
        <v>#VALUE!</v>
      </c>
      <c r="AC129" t="str">
        <f>AC64</f>
        <v xml:space="preserve">  </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097222222222223" right="0.19652777777777777" top="0.39375" bottom="0.39375" header="0.5118055555555556" footer="0.5118055555555556"/>
  <ignoredErrors>
    <ignoredError numberStoredAsText="1" sqref="A1:AL130"/>
  </ignoredErrors>
</worksheet>
</file>

<file path=xl/worksheets/sheet4.xml><?xml version="1.0" encoding="utf-8"?>
<worksheet xmlns="http://schemas.openxmlformats.org/spreadsheetml/2006/main" xmlns:r="http://schemas.openxmlformats.org/officeDocument/2006/relationships">
  <sheetPr codeName="Sheet4"/>
  <dimension ref="A1:AL130"/>
  <sheetViews>
    <sheetView workbookViewId="0" rightToLeft="0"/>
  </sheetViews>
  <sheetData>
    <row r="1">
      <c r="E1">
        <f>予定表!A1</f>
        <v>2026</v>
      </c>
      <c r="F1" t="str">
        <v>年</v>
      </c>
      <c r="S1" t="str">
        <v>校　長</v>
      </c>
      <c r="T1" t="str">
        <v>教　頭</v>
      </c>
      <c r="U1" t="str">
        <v>教　務</v>
      </c>
      <c r="V1" t="str">
        <v>担　任</v>
      </c>
    </row>
    <row r="2">
      <c r="D2">
        <v>7</v>
      </c>
      <c r="E2" t="str">
        <v>月　学習予定表</v>
      </c>
      <c r="M2" t="str">
        <f>予定表!E1</f>
        <v>5年2組</v>
      </c>
      <c r="Z2">
        <f>D2</f>
        <v>7</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46204</v>
      </c>
      <c r="C4">
        <f>WEEKDAY(B4,1)</f>
        <v>4</v>
      </c>
      <c r="D4" t="str">
        <f>TEXT(C4,"aaa")</f>
        <v>水</v>
      </c>
      <c r="E4" t="str">
        <v>社会</v>
      </c>
      <c r="F4" t="str">
        <v>5/7</v>
      </c>
      <c r="G4" t="str">
        <v>理科</v>
      </c>
      <c r="I4" t="str">
        <v>総合</v>
      </c>
      <c r="J4" t="str">
        <v>10/20</v>
      </c>
      <c r="K4" t="str">
        <v>国語</v>
      </c>
      <c r="L4" t="str">
        <v>8/8</v>
      </c>
      <c r="M4" t="str">
        <v>算数</v>
      </c>
      <c r="N4" t="str">
        <v>6/8</v>
      </c>
      <c r="O4" t="str">
        <v>書写</v>
      </c>
      <c r="S4" t="str">
        <v>教科</v>
      </c>
      <c r="T4" t="str">
        <v>予定</v>
      </c>
      <c r="U4" t="str">
        <v>計画</v>
      </c>
      <c r="V4" t="str">
        <v>過不足</v>
      </c>
      <c r="Z4">
        <v>1</v>
      </c>
      <c r="AA4">
        <f>IF(ISBLANK(B4)=TRUE,"  ",B4)</f>
        <v>46204</v>
      </c>
      <c r="AB4">
        <f>WEEKDAY(AA4,1)</f>
        <v>4</v>
      </c>
      <c r="AC4" t="str">
        <f>TEXT(AB4,"aaa")</f>
        <v>水</v>
      </c>
      <c r="AD4" t="e">
        <f>IF(ISBLANK(#REF!)=TRUE,"  ",#REF!)</f>
        <v>#REF!</v>
      </c>
      <c r="AE4" t="str">
        <f>IF(ISBLANK(E4)=TRUE,"  ",E4)</f>
        <v>社会</v>
      </c>
      <c r="AF4" t="str">
        <f>IF(ISBLANK(G4)=TRUE,"  ",G4)</f>
        <v>理科</v>
      </c>
      <c r="AG4" t="str">
        <f>IF(ISBLANK(I4)=TRUE,"  ",I4)</f>
        <v>総合</v>
      </c>
      <c r="AH4" t="str">
        <f>IF(ISBLANK(K4)=TRUE,"  ",K4)</f>
        <v>国語</v>
      </c>
      <c r="AI4" t="str">
        <f>IF(ISBLANK(M4)=TRUE,"  ",M4)</f>
        <v>算数</v>
      </c>
      <c r="AJ4" t="str">
        <f>IF(ISBLANK(O4)=TRUE,"  ",O4)</f>
        <v>書写</v>
      </c>
      <c r="AK4" t="str">
        <f>IF(ISBLANK(Q4)=TRUE,"  ",Q4)</f>
        <v xml:space="preserve">  </v>
      </c>
      <c r="AL4">
        <v>0.6527777777777778</v>
      </c>
    </row>
    <row r="5">
      <c r="E5" t="str">
        <v>米作りのさかんな地域</v>
      </c>
      <c r="G5" t="str">
        <v>佐藤（和）先生の案による</v>
      </c>
      <c r="I5" t="str">
        <v>東日本大震災からつながる現在</v>
      </c>
      <c r="K5" t="str">
        <v>みんなが使いやすいデザイン</v>
      </c>
      <c r="M5" t="str">
        <v>形も大きさも同じ図形</v>
      </c>
      <c r="O5" t="str">
        <v>大浦先生の案による</v>
      </c>
      <c r="S5" t="str">
        <v>国語</v>
      </c>
      <c r="T5">
        <f>予定表!F3</f>
        <v>12</v>
      </c>
      <c r="U5">
        <f>COUNTIF($E$4:$P$65,"国語")+COUNTIF($E$4:$P$65,"書写")+COUNTIF($R$4:$R$65,"国語")/3+COUNTIF($R$4:$R$65,"書写")/3</f>
        <v>12</v>
      </c>
      <c r="V5">
        <f>U5-T5</f>
        <v>0</v>
      </c>
    </row>
    <row r="6">
      <c r="A6">
        <v>2</v>
      </c>
      <c r="B6">
        <f>DATE($E$1,$D$2,A6)</f>
        <v>46205</v>
      </c>
      <c r="C6">
        <f>WEEKDAY(B6,1)</f>
        <v>5</v>
      </c>
      <c r="D6" t="str">
        <f>TEXT(C6,"aaa")</f>
        <v>木</v>
      </c>
      <c r="E6" t="str">
        <v>理科</v>
      </c>
      <c r="G6" t="str">
        <v>国語</v>
      </c>
      <c r="H6" t="str">
        <v>1/2</v>
      </c>
      <c r="I6" t="str">
        <v>行事</v>
      </c>
      <c r="K6" t="str">
        <v>算数</v>
      </c>
      <c r="L6" t="str">
        <v>7/8</v>
      </c>
      <c r="M6" t="str">
        <v>国語</v>
      </c>
      <c r="O6" t="str">
        <v>体育</v>
      </c>
      <c r="P6" t="str">
        <v>4/9</v>
      </c>
      <c r="Q6" t="str">
        <v>防犯教室③</v>
      </c>
      <c r="S6" t="str">
        <v>社会</v>
      </c>
      <c r="T6">
        <f>予定表!F4</f>
        <v>5</v>
      </c>
      <c r="U6">
        <f>COUNTIF($E$4:$P$65,S6)+COUNTIF($R$4:$R$65,S6)/3</f>
        <v>5</v>
      </c>
      <c r="V6">
        <f>U6-T6</f>
        <v>0</v>
      </c>
      <c r="Z6">
        <v>2</v>
      </c>
      <c r="AA6">
        <f>IF(ISBLANK(B6)=TRUE,"  ",B6)</f>
        <v>46205</v>
      </c>
      <c r="AB6">
        <f>WEEKDAY(AA6,1)</f>
        <v>5</v>
      </c>
      <c r="AC6" t="str">
        <f>TEXT(AB6,"aaa")</f>
        <v>木</v>
      </c>
      <c r="AD6" t="e">
        <f>IF(ISBLANK(#REF!)=TRUE,"  ",#REF!)</f>
        <v>#REF!</v>
      </c>
      <c r="AE6" t="str">
        <f>IF(ISBLANK(E6)=TRUE,"  ",E6)</f>
        <v>理科</v>
      </c>
      <c r="AF6" t="str">
        <f>IF(ISBLANK(G6)=TRUE,"  ",G6)</f>
        <v>国語</v>
      </c>
      <c r="AG6" t="str">
        <f>IF(ISBLANK(I6)=TRUE,"  ",I6)</f>
        <v>行事</v>
      </c>
      <c r="AH6" t="str">
        <f>IF(ISBLANK(K6)=TRUE,"  ",K6)</f>
        <v>算数</v>
      </c>
      <c r="AI6" t="str">
        <f>IF(ISBLANK(M6)=TRUE,"  ",M6)</f>
        <v>国語</v>
      </c>
      <c r="AJ6" t="str">
        <f>IF(ISBLANK(O6)=TRUE,"  ",O6)</f>
        <v>体育</v>
      </c>
      <c r="AK6" t="str">
        <f>IF(ISBLANK(Q6)=TRUE,"  ",Q6)</f>
        <v>防犯教室③</v>
      </c>
      <c r="AL6">
        <v>0.6354166666666666</v>
      </c>
    </row>
    <row r="7">
      <c r="E7" t="str">
        <v>佐藤（和）先生の案による</v>
      </c>
      <c r="G7" t="str">
        <v>同じ読み方の漢字</v>
      </c>
      <c r="I7" t="str">
        <v>防犯教室</v>
      </c>
      <c r="K7" t="str">
        <v>形も大きさも同じ図形</v>
      </c>
      <c r="M7" t="str">
        <v>現職</v>
      </c>
      <c r="O7" t="str">
        <v>水泳</v>
      </c>
      <c r="S7" t="str">
        <v>算数</v>
      </c>
      <c r="T7">
        <f>予定表!F5</f>
        <v>10</v>
      </c>
      <c r="U7">
        <f>COUNTIF($E$4:$P$65,S7)+COUNTIF($R$4:$R$65,S7)/3</f>
        <v>10</v>
      </c>
      <c r="V7">
        <f>U7-T7</f>
        <v>0</v>
      </c>
    </row>
    <row r="8">
      <c r="A8">
        <v>3</v>
      </c>
      <c r="B8">
        <f>DATE($E$1,$D$2,A8)</f>
        <v>46206</v>
      </c>
      <c r="C8">
        <f>WEEKDAY(B8,1)</f>
        <v>6</v>
      </c>
      <c r="D8" t="str">
        <f>TEXT(C8,"aaa")</f>
        <v>金</v>
      </c>
      <c r="E8" t="str">
        <v>外国語</v>
      </c>
      <c r="G8" t="str">
        <v>算数</v>
      </c>
      <c r="H8" t="str">
        <v>8/8</v>
      </c>
      <c r="I8" t="str">
        <v>図工</v>
      </c>
      <c r="J8" t="str">
        <v>1/2</v>
      </c>
      <c r="K8" t="str">
        <v>図工</v>
      </c>
      <c r="L8" t="str">
        <v>2/2</v>
      </c>
      <c r="M8" t="str">
        <v>総合</v>
      </c>
      <c r="N8" t="str">
        <v>7/42</v>
      </c>
      <c r="Q8" t="str">
        <v>【短】授業参観</v>
      </c>
      <c r="S8" t="str">
        <v>理科</v>
      </c>
      <c r="T8">
        <f>予定表!F6</f>
        <v>7</v>
      </c>
      <c r="U8">
        <f>COUNTIF($E$4:$P$65,S8)+COUNTIF($R$4:$R$65,S8)/3</f>
        <v>7</v>
      </c>
      <c r="V8">
        <f>U8-T8</f>
        <v>0</v>
      </c>
      <c r="Z8">
        <v>3</v>
      </c>
      <c r="AA8">
        <f>IF(ISBLANK(B8)=TRUE,"  ",B8)</f>
        <v>46206</v>
      </c>
      <c r="AB8">
        <f>WEEKDAY(AA8,1)</f>
        <v>6</v>
      </c>
      <c r="AC8" t="str">
        <f>TEXT(AB8,"aaa")</f>
        <v>金</v>
      </c>
      <c r="AD8" t="e">
        <f>IF(ISBLANK(#REF!)=TRUE,"  ",#REF!)</f>
        <v>#REF!</v>
      </c>
      <c r="AE8" t="str">
        <f>IF(ISBLANK(E8)=TRUE,"  ",E8)</f>
        <v>外国語</v>
      </c>
      <c r="AF8" t="str">
        <f>IF(ISBLANK(G8)=TRUE,"  ",G8)</f>
        <v>算数</v>
      </c>
      <c r="AG8" t="str">
        <f>IF(ISBLANK(I8)=TRUE,"  ",I8)</f>
        <v>図工</v>
      </c>
      <c r="AH8" t="str">
        <f>IF(ISBLANK(K8)=TRUE,"  ",K8)</f>
        <v>図工</v>
      </c>
      <c r="AI8" t="str">
        <f>IF(ISBLANK(M8)=TRUE,"  ",M8)</f>
        <v>総合</v>
      </c>
      <c r="AJ8" t="str">
        <f>IF(ISBLANK(O8)=TRUE,"  ",O8)</f>
        <v xml:space="preserve">  </v>
      </c>
      <c r="AK8" t="str">
        <f>IF(ISBLANK(Q8)=TRUE,"  ",Q8)</f>
        <v>【短】授業参観</v>
      </c>
      <c r="AL8">
        <v>0.5833333333333334</v>
      </c>
    </row>
    <row r="9">
      <c r="E9" t="str">
        <v>渡部先生の案による</v>
      </c>
      <c r="G9" t="str">
        <v>形も大きさも同じ図形</v>
      </c>
      <c r="I9" t="str">
        <v>動きの形をつかまえよう</v>
      </c>
      <c r="K9" t="str">
        <v>動きの形をつかまえよう</v>
      </c>
      <c r="M9" t="str">
        <v>本宮の米を全国に</v>
      </c>
      <c r="S9" t="str">
        <v>生活</v>
      </c>
      <c r="T9">
        <f>予定表!F7</f>
        <v>0</v>
      </c>
      <c r="U9">
        <f>COUNTIF($E$4:$P$65,S9)+COUNTIF($R$4:$R$65,S9)/3</f>
        <v>0</v>
      </c>
      <c r="V9">
        <f>U9-T9</f>
        <v>0</v>
      </c>
    </row>
    <row r="10">
      <c r="A10">
        <v>4</v>
      </c>
      <c r="B10">
        <f>DATE($E$1,$D$2,A10)</f>
        <v>46207</v>
      </c>
      <c r="C10">
        <f>WEEKDAY(B10,1)</f>
        <v>7</v>
      </c>
      <c r="D10" t="str">
        <f>TEXT(C10,"aaa")</f>
        <v>土</v>
      </c>
      <c r="S10" t="str">
        <v>音楽</v>
      </c>
      <c r="T10">
        <f>予定表!F8</f>
        <v>4</v>
      </c>
      <c r="U10">
        <f>COUNTIF($E$4:$P$65,S10)+COUNTIF($R$4:$R$65,S10)/3</f>
        <v>4</v>
      </c>
      <c r="V10">
        <f>U10-T10</f>
        <v>0</v>
      </c>
      <c r="Z10">
        <v>4</v>
      </c>
      <c r="AA10">
        <f>IF(ISBLANK(B10)=TRUE,"  ",B10)</f>
        <v>46207</v>
      </c>
      <c r="AB10">
        <f>WEEKDAY(AA10,1)</f>
        <v>7</v>
      </c>
      <c r="AC10" t="str">
        <f>TEXT(AB10,"aaa")</f>
        <v>土</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予定表!F9</f>
        <v>4</v>
      </c>
      <c r="U11">
        <f>COUNTIF($E$4:$P$65,S11)+COUNTIF($R$4:$R$65,S11)/3</f>
        <v>4</v>
      </c>
      <c r="V11">
        <f>U11-T11</f>
        <v>0</v>
      </c>
    </row>
    <row r="12">
      <c r="A12">
        <v>5</v>
      </c>
      <c r="B12">
        <f>DATE($E$1,$D$2,A12)</f>
        <v>46208</v>
      </c>
      <c r="C12">
        <f>WEEKDAY(B12,1)</f>
        <v>1</v>
      </c>
      <c r="D12" t="str">
        <f>TEXT(C12,"aaa")</f>
        <v>日</v>
      </c>
      <c r="S12" t="str">
        <v>家庭</v>
      </c>
      <c r="T12">
        <f>予定表!F10</f>
        <v>4</v>
      </c>
      <c r="U12">
        <f>COUNTIF($E$4:$P$65,S12)+COUNTIF($R$4:$R$65,S12)/3</f>
        <v>4</v>
      </c>
      <c r="V12">
        <f>U12-T12</f>
        <v>0</v>
      </c>
      <c r="Z12">
        <v>5</v>
      </c>
      <c r="AA12">
        <f>IF(ISBLANK(B12)=TRUE,"  ",B12)</f>
        <v>46208</v>
      </c>
      <c r="AB12">
        <f>WEEKDAY(AA12,1)</f>
        <v>1</v>
      </c>
      <c r="AC12" t="str">
        <f>TEXT(AB12,"aaa")</f>
        <v>日</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予定表!F11</f>
        <v>8</v>
      </c>
      <c r="U13">
        <f>COUNTIF($E$4:$P$65,S13)+COUNTIF($R$4:$R$65,S13)/3</f>
        <v>8</v>
      </c>
      <c r="V13">
        <f>U13-T13</f>
        <v>0</v>
      </c>
    </row>
    <row r="14">
      <c r="A14">
        <v>6</v>
      </c>
      <c r="B14">
        <f>DATE($E$1,$D$2,A14)</f>
        <v>46209</v>
      </c>
      <c r="C14">
        <f>WEEKDAY(B14,1)</f>
        <v>2</v>
      </c>
      <c r="D14" t="str">
        <f>TEXT(C14,"aaa")</f>
        <v>月</v>
      </c>
      <c r="E14" t="str">
        <v>国語</v>
      </c>
      <c r="F14" t="str">
        <v>2/2</v>
      </c>
      <c r="G14" t="str">
        <v>算数</v>
      </c>
      <c r="H14" t="str">
        <v>1/6</v>
      </c>
      <c r="I14" t="str">
        <v>体育</v>
      </c>
      <c r="J14" t="str">
        <v>5/9</v>
      </c>
      <c r="K14" t="str">
        <v>音楽</v>
      </c>
      <c r="L14" t="str">
        <v>1/4</v>
      </c>
      <c r="M14" t="str">
        <v>家庭</v>
      </c>
      <c r="O14" t="str">
        <v>家庭</v>
      </c>
      <c r="Q14" t="str">
        <v>歯科教室③</v>
      </c>
      <c r="S14" t="str">
        <v>道徳</v>
      </c>
      <c r="T14">
        <f>予定表!F12</f>
        <v>2</v>
      </c>
      <c r="U14">
        <f>COUNTIF($E$4:$P$65,S14)+COUNTIF($R$4:$R$65,S14)/3</f>
        <v>2</v>
      </c>
      <c r="V14">
        <f>U14-T14</f>
        <v>0</v>
      </c>
      <c r="Z14">
        <v>6</v>
      </c>
      <c r="AA14">
        <f>IF(ISBLANK(B14)=TRUE,"  ",B14)</f>
        <v>46209</v>
      </c>
      <c r="AB14">
        <f>WEEKDAY(AA14,1)</f>
        <v>2</v>
      </c>
      <c r="AC14" t="str">
        <f>TEXT(AB14,"aaa")</f>
        <v>月</v>
      </c>
      <c r="AD14" t="e">
        <f>IF(ISBLANK(#REF!)=TRUE,"  ",#REF!)</f>
        <v>#REF!</v>
      </c>
      <c r="AE14" t="str">
        <f>IF(ISBLANK(E14)=TRUE,"  ",E14)</f>
        <v>国語</v>
      </c>
      <c r="AF14" t="str">
        <f>IF(ISBLANK(G14)=TRUE,"  ",G14)</f>
        <v>算数</v>
      </c>
      <c r="AG14" t="str">
        <f>IF(ISBLANK(I14)=TRUE,"  ",I14)</f>
        <v>体育</v>
      </c>
      <c r="AH14" t="str">
        <f>IF(ISBLANK(K14)=TRUE,"  ",K14)</f>
        <v>音楽</v>
      </c>
      <c r="AI14" t="str">
        <f>IF(ISBLANK(M14)=TRUE,"  ",M14)</f>
        <v>家庭</v>
      </c>
      <c r="AJ14" t="str">
        <f>IF(ISBLANK(O14)=TRUE,"  ",O14)</f>
        <v>家庭</v>
      </c>
      <c r="AK14" t="str">
        <f>IF(ISBLANK(Q14)=TRUE,"  ",Q14)</f>
        <v>歯科教室③</v>
      </c>
      <c r="AL14">
        <v>0.6527777777777778</v>
      </c>
    </row>
    <row r="15">
      <c r="E15" t="str">
        <v>同じ読み方の漢字</v>
      </c>
      <c r="G15" t="str">
        <v>図形の角を調べよう</v>
      </c>
      <c r="I15" t="str">
        <v>水泳</v>
      </c>
      <c r="K15" t="str">
        <v>アンサンブルのみりょく</v>
      </c>
      <c r="M15" t="str">
        <v>舞子先生の案による</v>
      </c>
      <c r="O15" t="str">
        <v>舞子先生の案による</v>
      </c>
      <c r="S15" t="str">
        <v>外国語</v>
      </c>
      <c r="T15">
        <f>予定表!F13</f>
        <v>5</v>
      </c>
      <c r="U15">
        <f>COUNTIF($E$4:$P$65,S15)+COUNTIF($R$4:$R$65,S15)/3</f>
        <v>5</v>
      </c>
      <c r="V15">
        <f>U15-T15</f>
        <v>0</v>
      </c>
    </row>
    <row r="16">
      <c r="A16">
        <v>7</v>
      </c>
      <c r="B16">
        <f>DATE($E$1,$D$2,A16)</f>
        <v>46210</v>
      </c>
      <c r="C16">
        <f>WEEKDAY(B16,1)</f>
        <v>3</v>
      </c>
      <c r="D16" t="str">
        <f>TEXT(C16,"aaa")</f>
        <v>火</v>
      </c>
      <c r="E16" t="str">
        <v>社会</v>
      </c>
      <c r="F16" t="str">
        <v>6/7</v>
      </c>
      <c r="G16" t="str">
        <v>国語</v>
      </c>
      <c r="H16" t="str">
        <v>1/1</v>
      </c>
      <c r="I16" t="str">
        <v>学活</v>
      </c>
      <c r="K16" t="str">
        <v>理科</v>
      </c>
      <c r="M16" t="str">
        <v>体育</v>
      </c>
      <c r="N16" t="str">
        <v>6/9</v>
      </c>
      <c r="O16" t="str">
        <v>家庭</v>
      </c>
      <c r="Q16" t="str">
        <v>児童会活動日</v>
      </c>
      <c r="S16" t="str">
        <v>総合</v>
      </c>
      <c r="T16">
        <f>予定表!F14</f>
        <v>4</v>
      </c>
      <c r="U16">
        <f>COUNTIF($E$4:$P$65,S16)+COUNTIF($R$4:$R$65,S16)/3</f>
        <v>4</v>
      </c>
      <c r="V16">
        <f>U16-T16</f>
        <v>0</v>
      </c>
      <c r="Z16">
        <v>7</v>
      </c>
      <c r="AA16">
        <f>IF(ISBLANK(B16)=TRUE,"  ",B16)</f>
        <v>46210</v>
      </c>
      <c r="AB16">
        <f>WEEKDAY(AA16,1)</f>
        <v>3</v>
      </c>
      <c r="AC16" t="str">
        <f>TEXT(AB16,"aaa")</f>
        <v>火</v>
      </c>
      <c r="AD16" t="e">
        <f>IF(ISBLANK(#REF!)=TRUE,"  ",#REF!)</f>
        <v>#REF!</v>
      </c>
      <c r="AE16" t="str">
        <f>IF(ISBLANK(E16)=TRUE,"  ",E16)</f>
        <v>社会</v>
      </c>
      <c r="AF16" t="str">
        <f>IF(ISBLANK(G16)=TRUE,"  ",G16)</f>
        <v>国語</v>
      </c>
      <c r="AG16" t="str">
        <f>IF(ISBLANK(I16)=TRUE,"  ",I16)</f>
        <v>学活</v>
      </c>
      <c r="AH16" t="str">
        <f>IF(ISBLANK(K16)=TRUE,"  ",K16)</f>
        <v>理科</v>
      </c>
      <c r="AI16" t="str">
        <f>IF(ISBLANK(M16)=TRUE,"  ",M16)</f>
        <v>体育</v>
      </c>
      <c r="AJ16" t="str">
        <f>IF(ISBLANK(O16)=TRUE,"  ",O16)</f>
        <v>家庭</v>
      </c>
      <c r="AK16" t="str">
        <f>IF(ISBLANK(Q16)=TRUE,"  ",Q16)</f>
        <v>児童会活動日</v>
      </c>
      <c r="AL16">
        <v>0.6354166666666666</v>
      </c>
    </row>
    <row r="17">
      <c r="E17" t="str">
        <v>米作りのさかんな地域</v>
      </c>
      <c r="G17" t="str">
        <v>夏の夜</v>
      </c>
      <c r="I17" t="str">
        <v>歯科教室</v>
      </c>
      <c r="K17" t="str">
        <v>佐藤（和）先生の案による</v>
      </c>
      <c r="M17" t="str">
        <v>水泳</v>
      </c>
      <c r="O17" t="str">
        <v>舞子先生の案による</v>
      </c>
      <c r="S17" t="str">
        <v>小　計</v>
      </c>
      <c r="T17">
        <f>予定表!F15</f>
        <v>65</v>
      </c>
      <c r="U17">
        <f>SUM(U5:U16)</f>
        <v>65</v>
      </c>
      <c r="V17">
        <f>U17-T17</f>
        <v>0</v>
      </c>
    </row>
    <row r="18">
      <c r="A18">
        <v>8</v>
      </c>
      <c r="B18">
        <f>DATE($E$1,$D$2,A18)</f>
        <v>46211</v>
      </c>
      <c r="C18">
        <f>WEEKDAY(B18,1)</f>
        <v>4</v>
      </c>
      <c r="D18" t="str">
        <f>TEXT(C18,"aaa")</f>
        <v>水</v>
      </c>
      <c r="E18" t="str">
        <v>社会</v>
      </c>
      <c r="F18" t="str">
        <v>7/7</v>
      </c>
      <c r="G18" t="str">
        <v>理科</v>
      </c>
      <c r="I18" t="str">
        <v>算数</v>
      </c>
      <c r="J18" t="str">
        <v>2/6</v>
      </c>
      <c r="K18" t="str">
        <v>書写</v>
      </c>
      <c r="M18" t="str">
        <v>国語</v>
      </c>
      <c r="N18" t="str">
        <v>1/5</v>
      </c>
      <c r="O18" t="str">
        <v>体育</v>
      </c>
      <c r="P18" t="str">
        <v>7/9</v>
      </c>
      <c r="S18" t="str">
        <v>学活</v>
      </c>
      <c r="T18">
        <f>予定表!F16</f>
        <v>2</v>
      </c>
      <c r="U18">
        <f>COUNTIF($E$4:$P$65,"学活")</f>
        <v>2</v>
      </c>
      <c r="V18">
        <f>U18-T18</f>
        <v>0</v>
      </c>
      <c r="Z18">
        <v>8</v>
      </c>
      <c r="AA18">
        <f>IF(ISBLANK(B18)=TRUE,"  ",B18)</f>
        <v>46211</v>
      </c>
      <c r="AB18">
        <f>WEEKDAY(AA18,1)</f>
        <v>4</v>
      </c>
      <c r="AC18" t="str">
        <f>TEXT(AB18,"aaa")</f>
        <v>水</v>
      </c>
      <c r="AD18" t="e">
        <f>IF(ISBLANK(#REF!)=TRUE,"  ",#REF!)</f>
        <v>#REF!</v>
      </c>
      <c r="AE18" t="str">
        <f>IF(ISBLANK(E18)=TRUE,"  ",E18)</f>
        <v>社会</v>
      </c>
      <c r="AF18" t="str">
        <f>IF(ISBLANK(G18)=TRUE,"  ",G18)</f>
        <v>理科</v>
      </c>
      <c r="AG18" t="str">
        <f>IF(ISBLANK(I18)=TRUE,"  ",I18)</f>
        <v>算数</v>
      </c>
      <c r="AH18" t="str">
        <f>IF(ISBLANK(K18)=TRUE,"  ",K18)</f>
        <v>書写</v>
      </c>
      <c r="AI18" t="str">
        <f>IF(ISBLANK(M18)=TRUE,"  ",M18)</f>
        <v>国語</v>
      </c>
      <c r="AJ18" t="str">
        <f>IF(ISBLANK(O18)=TRUE,"  ",O18)</f>
        <v>体育</v>
      </c>
      <c r="AK18" t="str">
        <f>IF(ISBLANK(Q18)=TRUE,"  ",Q18)</f>
        <v xml:space="preserve">  </v>
      </c>
      <c r="AL18">
        <v>0.6527777777777778</v>
      </c>
    </row>
    <row r="19">
      <c r="E19" t="str">
        <v>米作りのさかんな地域</v>
      </c>
      <c r="G19" t="str">
        <v>佐藤（和）先生の案による</v>
      </c>
      <c r="I19" t="str">
        <v>図形の角を調べよう</v>
      </c>
      <c r="K19" t="str">
        <v>大浦先生の案による</v>
      </c>
      <c r="M19" t="str">
        <v>作家で広げる読書</v>
      </c>
      <c r="O19" t="str">
        <v>水泳</v>
      </c>
      <c r="S19" t="str">
        <v>児童会</v>
      </c>
      <c r="T19">
        <f>予定表!F17</f>
        <v>1</v>
      </c>
      <c r="U19">
        <f>COUNTIF(E$4:P$65,"児童会")</f>
        <v>1</v>
      </c>
      <c r="V19">
        <f>U19-T19</f>
        <v>0</v>
      </c>
    </row>
    <row r="20">
      <c r="A20">
        <v>9</v>
      </c>
      <c r="B20">
        <f>DATE($E$1,$D$2,A20)</f>
        <v>46212</v>
      </c>
      <c r="C20">
        <f>WEEKDAY(B20,1)</f>
        <v>5</v>
      </c>
      <c r="D20" t="str">
        <f>TEXT(C20,"aaa")</f>
        <v>木</v>
      </c>
      <c r="E20" t="str">
        <v>総合</v>
      </c>
      <c r="F20" t="str">
        <v>8/42</v>
      </c>
      <c r="G20" t="str">
        <v>総合</v>
      </c>
      <c r="H20" t="str">
        <v>11/20</v>
      </c>
      <c r="I20" t="str">
        <v>理科</v>
      </c>
      <c r="K20" t="str">
        <v>音楽</v>
      </c>
      <c r="L20" t="str">
        <v>2/4</v>
      </c>
      <c r="M20" t="str">
        <v>体育</v>
      </c>
      <c r="N20" t="str">
        <v>8/9</v>
      </c>
      <c r="Q20" t="str">
        <v>たなばた集会</v>
      </c>
      <c r="S20" t="str">
        <v>クラブ</v>
      </c>
      <c r="T20">
        <f>予定表!F18</f>
        <v>0</v>
      </c>
      <c r="U20">
        <f>COUNTIF($E$4:$P$65,S20)+COUNTIF($R$4:$R$65,S20)/3</f>
        <v>0</v>
      </c>
      <c r="V20">
        <f>U20-T20</f>
        <v>0</v>
      </c>
      <c r="Z20">
        <v>9</v>
      </c>
      <c r="AA20">
        <f>IF(ISBLANK(B20)=TRUE,"  ",B20)</f>
        <v>46212</v>
      </c>
      <c r="AB20">
        <f>WEEKDAY(AA20,1)</f>
        <v>5</v>
      </c>
      <c r="AC20" t="str">
        <f>TEXT(AB20,"aaa")</f>
        <v>木</v>
      </c>
      <c r="AD20" t="e">
        <f>IF(ISBLANK(#REF!)=TRUE,"  ",#REF!)</f>
        <v>#REF!</v>
      </c>
      <c r="AE20" t="str">
        <f>IF(ISBLANK(E20)=TRUE,"  ",E20)</f>
        <v>総合</v>
      </c>
      <c r="AF20" t="str">
        <f>IF(ISBLANK(G20)=TRUE,"  ",G20)</f>
        <v>総合</v>
      </c>
      <c r="AG20" t="str">
        <f>IF(ISBLANK(I20)=TRUE,"  ",I20)</f>
        <v>理科</v>
      </c>
      <c r="AH20" t="str">
        <f>IF(ISBLANK(K20)=TRUE,"  ",K20)</f>
        <v>音楽</v>
      </c>
      <c r="AI20" t="str">
        <f>IF(ISBLANK(M20)=TRUE,"  ",M20)</f>
        <v>体育</v>
      </c>
      <c r="AJ20" t="str">
        <f>IF(ISBLANK(O20)=TRUE,"  ",O20)</f>
        <v xml:space="preserve">  </v>
      </c>
      <c r="AK20" t="str">
        <f>IF(ISBLANK(Q20)=TRUE,"  ",Q20)</f>
        <v>たなばた集会</v>
      </c>
      <c r="AL20">
        <v>0.6006944444444444</v>
      </c>
    </row>
    <row r="21">
      <c r="E21" t="str">
        <v>本宮の米を全国に</v>
      </c>
      <c r="G21" t="str">
        <v>東日本大震災からつながる現在</v>
      </c>
      <c r="I21" t="str">
        <v>佐藤（和）先生の案による</v>
      </c>
      <c r="K21" t="str">
        <v>アンサンブルのみりょく</v>
      </c>
      <c r="M21" t="str">
        <v>水泳</v>
      </c>
      <c r="S21" t="str">
        <v>行事（日）</v>
      </c>
      <c r="T21">
        <f>予定表!F19</f>
        <v>0</v>
      </c>
      <c r="U21">
        <f>COUNTIF(E$4:P$65,"①行事")</f>
        <v>0</v>
      </c>
      <c r="V21">
        <f>U21-T21</f>
        <v>0</v>
      </c>
    </row>
    <row r="22">
      <c r="A22">
        <v>10</v>
      </c>
      <c r="B22">
        <f>DATE($E$1,$D$2,A22)</f>
        <v>46213</v>
      </c>
      <c r="C22">
        <f>WEEKDAY(B22,1)</f>
        <v>6</v>
      </c>
      <c r="D22" t="str">
        <f>TEXT(C22,"aaa")</f>
        <v>金</v>
      </c>
      <c r="E22" t="str">
        <v>外国語</v>
      </c>
      <c r="G22" t="str">
        <v>社会</v>
      </c>
      <c r="H22" t="str">
        <v>1/7</v>
      </c>
      <c r="I22" t="str">
        <v>算数</v>
      </c>
      <c r="J22" t="str">
        <v>3/6</v>
      </c>
      <c r="K22" t="str">
        <v>算数</v>
      </c>
      <c r="M22" t="str">
        <v>道徳</v>
      </c>
      <c r="N22" t="str">
        <v>10/35</v>
      </c>
      <c r="Q22" t="str">
        <v>【短】漢検</v>
      </c>
      <c r="S22" t="str">
        <v>行事（時）</v>
      </c>
      <c r="T22">
        <f>予定表!F20</f>
        <v>3</v>
      </c>
      <c r="U22">
        <f>COUNTIF(E$4:P$65,"行事")</f>
        <v>3</v>
      </c>
      <c r="V22">
        <f>U22-T22</f>
        <v>0</v>
      </c>
      <c r="Z22">
        <v>10</v>
      </c>
      <c r="AA22">
        <f>IF(ISBLANK(B22)=TRUE,"  ",B22)</f>
        <v>46213</v>
      </c>
      <c r="AB22">
        <f>WEEKDAY(AA22,1)</f>
        <v>6</v>
      </c>
      <c r="AC22" t="str">
        <f>TEXT(AB22,"aaa")</f>
        <v>金</v>
      </c>
      <c r="AD22" t="e">
        <f>IF(ISBLANK(#REF!)=TRUE,"  ",#REF!)</f>
        <v>#REF!</v>
      </c>
      <c r="AE22" t="str">
        <f>IF(ISBLANK(E22)=TRUE,"  ",E22)</f>
        <v>外国語</v>
      </c>
      <c r="AF22" t="str">
        <f>IF(ISBLANK(G22)=TRUE,"  ",G22)</f>
        <v>社会</v>
      </c>
      <c r="AG22" t="str">
        <f>IF(ISBLANK(I22)=TRUE,"  ",I22)</f>
        <v>算数</v>
      </c>
      <c r="AH22" t="str">
        <f>IF(ISBLANK(K22)=TRUE,"  ",K22)</f>
        <v>算数</v>
      </c>
      <c r="AI22" t="str">
        <f>IF(ISBLANK(M22)=TRUE,"  ",M22)</f>
        <v>道徳</v>
      </c>
      <c r="AJ22" t="str">
        <f>IF(ISBLANK(O22)=TRUE,"  ",O22)</f>
        <v xml:space="preserve">  </v>
      </c>
      <c r="AK22" t="str">
        <f>IF(ISBLANK(Q22)=TRUE,"  ",Q22)</f>
        <v>【短】漢検</v>
      </c>
      <c r="AL22">
        <v>0.5833333333333334</v>
      </c>
    </row>
    <row r="23" xml:space="preserve">
      <c r="E23" t="str">
        <v>渡部先生の案による</v>
      </c>
      <c r="G23" t="str">
        <v>水産業のさかんな地域</v>
      </c>
      <c r="I23" t="str">
        <v>図形の角を調べよう</v>
      </c>
      <c r="K23" t="str">
        <v>教育長訪問</v>
      </c>
      <c r="M23" t="str">
        <v>クマのあたりまえ</v>
      </c>
      <c r="S23" t="str" xml:space="preserve">
        <v xml:space="preserve">小計　日_x000d_
時</v>
      </c>
      <c r="T23">
        <f>予定表!F21</f>
        <v>0</v>
      </c>
      <c r="U23">
        <f>U21</f>
        <v>0</v>
      </c>
      <c r="V23">
        <f>U23-T23</f>
        <v>0</v>
      </c>
    </row>
    <row r="24">
      <c r="A24">
        <v>11</v>
      </c>
      <c r="B24">
        <f>DATE($E$1,$D$2,A24)</f>
        <v>46214</v>
      </c>
      <c r="C24">
        <f>WEEKDAY(B24,1)</f>
        <v>7</v>
      </c>
      <c r="D24" t="str">
        <f>TEXT(C24,"aaa")</f>
        <v>土</v>
      </c>
      <c r="T24">
        <f>予定表!F22</f>
        <v>6</v>
      </c>
      <c r="U24">
        <f>SUM(U18:U20)+U22</f>
        <v>6</v>
      </c>
      <c r="V24">
        <f>U24-T24</f>
        <v>0</v>
      </c>
      <c r="Z24">
        <v>11</v>
      </c>
      <c r="AA24">
        <f>IF(ISBLANK(B24)=TRUE,"  ",B24)</f>
        <v>46214</v>
      </c>
      <c r="AB24">
        <f>WEEKDAY(AA24,1)</f>
        <v>7</v>
      </c>
      <c r="AC24" t="str">
        <f>TEXT(AB24,"aaa")</f>
        <v>土</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予定表!F23</f>
        <v>0</v>
      </c>
      <c r="U25">
        <f>U23</f>
        <v>0</v>
      </c>
      <c r="V25">
        <f>U25-T25</f>
        <v>0</v>
      </c>
    </row>
    <row r="26">
      <c r="A26">
        <v>12</v>
      </c>
      <c r="B26">
        <f>DATE($E$1,$D$2,A26)</f>
        <v>46215</v>
      </c>
      <c r="C26">
        <f>WEEKDAY(B26,1)</f>
        <v>1</v>
      </c>
      <c r="D26" t="str">
        <f>TEXT(C26,"aaa")</f>
        <v>日</v>
      </c>
      <c r="T26">
        <f>予定表!F24</f>
        <v>71</v>
      </c>
      <c r="U26">
        <f>SUM(U17,U24)</f>
        <v>71</v>
      </c>
      <c r="V26">
        <f>U26-T26</f>
        <v>0</v>
      </c>
      <c r="Z26">
        <v>12</v>
      </c>
      <c r="AA26">
        <f>IF(ISBLANK(B26)=TRUE,"  ",B26)</f>
        <v>46215</v>
      </c>
      <c r="AB26">
        <f>WEEKDAY(AA26,1)</f>
        <v>1</v>
      </c>
      <c r="AC26" t="str">
        <f>TEXT(AB26,"aaa")</f>
        <v>日</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46216</v>
      </c>
      <c r="C28">
        <f>WEEKDAY(B28,1)</f>
        <v>2</v>
      </c>
      <c r="D28" t="str">
        <f>TEXT(C28,"aaa")</f>
        <v>月</v>
      </c>
      <c r="E28" t="str">
        <v>国語</v>
      </c>
      <c r="F28" t="str">
        <v>2/5</v>
      </c>
      <c r="G28" t="str">
        <v>算数</v>
      </c>
      <c r="H28" t="str">
        <v>4/6</v>
      </c>
      <c r="I28" t="str">
        <v>体育</v>
      </c>
      <c r="J28" t="str">
        <v>9/9</v>
      </c>
      <c r="K28" t="str">
        <v>音楽</v>
      </c>
      <c r="L28" t="str">
        <v>3/4</v>
      </c>
      <c r="M28" t="str">
        <v>家庭</v>
      </c>
      <c r="Z28">
        <v>13</v>
      </c>
      <c r="AA28">
        <f>IF(ISBLANK(B28)=TRUE,"  ",B28)</f>
        <v>46216</v>
      </c>
      <c r="AB28">
        <f>WEEKDAY(AA28,1)</f>
        <v>2</v>
      </c>
      <c r="AC28" t="str">
        <f>TEXT(AB28,"aaa")</f>
        <v>月</v>
      </c>
      <c r="AD28" t="e">
        <f>IF(ISBLANK(#REF!)=TRUE,"  ",#REF!)</f>
        <v>#REF!</v>
      </c>
      <c r="AE28" t="str">
        <f>IF(ISBLANK(E28)=TRUE,"  ",E28)</f>
        <v>国語</v>
      </c>
      <c r="AF28" t="str">
        <f>IF(ISBLANK(G28)=TRUE,"  ",G28)</f>
        <v>算数</v>
      </c>
      <c r="AG28" t="str">
        <f>IF(ISBLANK(I28)=TRUE,"  ",I28)</f>
        <v>体育</v>
      </c>
      <c r="AH28" t="str">
        <f>IF(ISBLANK(K28)=TRUE,"  ",K28)</f>
        <v>音楽</v>
      </c>
      <c r="AI28" t="str">
        <f>IF(ISBLANK(M28)=TRUE,"  ",M28)</f>
        <v>家庭</v>
      </c>
      <c r="AJ28" t="str">
        <f>IF(ISBLANK(O28)=TRUE,"  ",O28)</f>
        <v xml:space="preserve">  </v>
      </c>
      <c r="AK28" t="str">
        <f>IF(ISBLANK(Q28)=TRUE,"  ",Q28)</f>
        <v xml:space="preserve">  </v>
      </c>
      <c r="AL28">
        <v>0.6180555555555556</v>
      </c>
    </row>
    <row r="29">
      <c r="E29" t="str">
        <v>作家で広げる読書</v>
      </c>
      <c r="G29" t="str">
        <v>図形の角を調べよう</v>
      </c>
      <c r="I29" t="str">
        <v>水泳</v>
      </c>
      <c r="K29" t="str">
        <v>アンサンブルのみりょく</v>
      </c>
      <c r="M29" t="str">
        <v>舞子先生の案による</v>
      </c>
    </row>
    <row r="30">
      <c r="A30">
        <v>14</v>
      </c>
      <c r="B30">
        <f>DATE($E$1,$D$2,A30)</f>
        <v>46217</v>
      </c>
      <c r="C30">
        <f>WEEKDAY(B30,1)</f>
        <v>3</v>
      </c>
      <c r="D30" t="str">
        <f>TEXT(C30,"aaa")</f>
        <v>火</v>
      </c>
      <c r="E30" t="str">
        <v>社会</v>
      </c>
      <c r="F30" t="str">
        <v>2/7</v>
      </c>
      <c r="G30" t="str">
        <v>国語</v>
      </c>
      <c r="H30" t="str">
        <v>3/5</v>
      </c>
      <c r="I30" t="str">
        <v>図工</v>
      </c>
      <c r="J30" t="str">
        <v>1/2</v>
      </c>
      <c r="K30" t="str">
        <v>図工</v>
      </c>
      <c r="L30" t="str">
        <v>2/2</v>
      </c>
      <c r="M30" t="str">
        <v>体育</v>
      </c>
      <c r="N30" t="str">
        <v>1/2</v>
      </c>
      <c r="O30" t="str">
        <v>児童会</v>
      </c>
      <c r="Z30">
        <v>14</v>
      </c>
      <c r="AA30">
        <f>IF(ISBLANK(B30)=TRUE,"  ",B30)</f>
        <v>46217</v>
      </c>
      <c r="AB30">
        <f>WEEKDAY(AA30,1)</f>
        <v>3</v>
      </c>
      <c r="AC30" t="str">
        <f>TEXT(AB30,"aaa")</f>
        <v>火</v>
      </c>
      <c r="AD30" t="e">
        <f>IF(ISBLANK(#REF!)=TRUE,"  ",#REF!)</f>
        <v>#REF!</v>
      </c>
      <c r="AE30" t="str">
        <f>IF(ISBLANK(E30)=TRUE,"  ",E30)</f>
        <v>社会</v>
      </c>
      <c r="AF30" t="str">
        <f>IF(ISBLANK(G30)=TRUE,"  ",G30)</f>
        <v>国語</v>
      </c>
      <c r="AG30" t="str">
        <f>IF(ISBLANK(I30)=TRUE,"  ",I30)</f>
        <v>図工</v>
      </c>
      <c r="AH30" t="str">
        <f>IF(ISBLANK(K30)=TRUE,"  ",K30)</f>
        <v>図工</v>
      </c>
      <c r="AI30" t="str">
        <f>IF(ISBLANK(M30)=TRUE,"  ",M30)</f>
        <v>体育</v>
      </c>
      <c r="AJ30" t="str">
        <f>IF(ISBLANK(O30)=TRUE,"  ",O30)</f>
        <v>児童会</v>
      </c>
      <c r="AK30" t="str">
        <f>IF(ISBLANK(Q30)=TRUE,"  ",Q30)</f>
        <v xml:space="preserve">  </v>
      </c>
      <c r="AL30">
        <v>0.6354166666666666</v>
      </c>
    </row>
    <row r="31">
      <c r="E31" t="str">
        <v>水産業のさかんな地域</v>
      </c>
      <c r="G31" t="str">
        <v>作家で広げる読書</v>
      </c>
      <c r="I31" t="str">
        <v>コロコロ　ローラーダンス</v>
      </c>
      <c r="K31" t="str">
        <v>コロコロ　ローラーダンス</v>
      </c>
      <c r="M31" t="str">
        <v>水泳記録会</v>
      </c>
      <c r="O31" t="str">
        <v>委員会</v>
      </c>
    </row>
    <row r="32">
      <c r="A32">
        <v>15</v>
      </c>
      <c r="B32">
        <f>DATE($E$1,$D$2,A32)</f>
        <v>46218</v>
      </c>
      <c r="C32">
        <f>WEEKDAY(B32,1)</f>
        <v>4</v>
      </c>
      <c r="D32" t="str">
        <f>TEXT(C32,"aaa")</f>
        <v>水</v>
      </c>
      <c r="E32" t="str">
        <v>国語</v>
      </c>
      <c r="F32" t="str">
        <v>4/5</v>
      </c>
      <c r="G32" t="str">
        <v>道徳</v>
      </c>
      <c r="H32" t="str">
        <v>11/35</v>
      </c>
      <c r="I32" t="str">
        <v>算数</v>
      </c>
      <c r="J32" t="str">
        <v>5/6</v>
      </c>
      <c r="K32" t="str">
        <v>理科</v>
      </c>
      <c r="M32" t="str">
        <v>外国語</v>
      </c>
      <c r="O32" t="str">
        <v>体育</v>
      </c>
      <c r="P32" t="str">
        <v>2/2</v>
      </c>
      <c r="Z32">
        <v>15</v>
      </c>
      <c r="AA32">
        <f>IF(ISBLANK(B32)=TRUE,"  ",B32)</f>
        <v>46218</v>
      </c>
      <c r="AB32">
        <f>WEEKDAY(AA32,1)</f>
        <v>4</v>
      </c>
      <c r="AC32" t="str">
        <f>TEXT(AB32,"aaa")</f>
        <v>水</v>
      </c>
      <c r="AD32" t="e">
        <f>IF(ISBLANK(#REF!)=TRUE,"  ",#REF!)</f>
        <v>#REF!</v>
      </c>
      <c r="AE32" t="str">
        <f>IF(ISBLANK(E32)=TRUE,"  ",E32)</f>
        <v>国語</v>
      </c>
      <c r="AF32" t="str">
        <f>IF(ISBLANK(G32)=TRUE,"  ",G32)</f>
        <v>道徳</v>
      </c>
      <c r="AG32" t="str">
        <f>IF(ISBLANK(I32)=TRUE,"  ",I32)</f>
        <v>算数</v>
      </c>
      <c r="AH32" t="str">
        <f>IF(ISBLANK(K32)=TRUE,"  ",K32)</f>
        <v>理科</v>
      </c>
      <c r="AI32" t="str">
        <f>IF(ISBLANK(M32)=TRUE,"  ",M32)</f>
        <v>外国語</v>
      </c>
      <c r="AJ32" t="str">
        <f>IF(ISBLANK(O32)=TRUE,"  ",O32)</f>
        <v>体育</v>
      </c>
      <c r="AK32" t="str">
        <f>IF(ISBLANK(Q32)=TRUE,"  ",Q32)</f>
        <v xml:space="preserve">  </v>
      </c>
      <c r="AL32">
        <v>0.6354166666666666</v>
      </c>
    </row>
    <row r="33">
      <c r="E33" t="str">
        <v>作家で広げる読書</v>
      </c>
      <c r="G33" t="str">
        <v>共有しちゃえ！</v>
      </c>
      <c r="I33" t="str">
        <v>図形の角を調べよう</v>
      </c>
      <c r="K33" t="str">
        <v>佐藤（和）先生の案による</v>
      </c>
      <c r="M33" t="str">
        <v>渡部先生の案による</v>
      </c>
      <c r="O33" t="str">
        <v>水泳記録会</v>
      </c>
    </row>
    <row r="34">
      <c r="A34">
        <v>16</v>
      </c>
      <c r="B34">
        <f>DATE($E$1,$D$2,A34)</f>
        <v>46219</v>
      </c>
      <c r="C34">
        <f>WEEKDAY(B34,1)</f>
        <v>5</v>
      </c>
      <c r="D34" t="str">
        <f>TEXT(C34,"aaa")</f>
        <v>木</v>
      </c>
      <c r="E34" t="str">
        <v>理科</v>
      </c>
      <c r="G34" t="str">
        <v>外国語</v>
      </c>
      <c r="I34" t="str">
        <v>算数</v>
      </c>
      <c r="J34" t="str">
        <v>6/6</v>
      </c>
      <c r="K34" t="str">
        <v>音楽</v>
      </c>
      <c r="L34" t="str">
        <v>4/4</v>
      </c>
      <c r="M34" t="str">
        <v>行事</v>
      </c>
      <c r="Q34" t="str">
        <v>第1回校内美化活動⑤</v>
      </c>
      <c r="Z34">
        <v>16</v>
      </c>
      <c r="AA34">
        <f>IF(ISBLANK(B34)=TRUE,"  ",B34)</f>
        <v>46219</v>
      </c>
      <c r="AB34">
        <f>WEEKDAY(AA34,1)</f>
        <v>5</v>
      </c>
      <c r="AC34" t="str">
        <f>TEXT(AB34,"aaa")</f>
        <v>木</v>
      </c>
      <c r="AD34" t="e">
        <f>IF(ISBLANK(#REF!)=TRUE,"  ",#REF!)</f>
        <v>#REF!</v>
      </c>
      <c r="AE34" t="str">
        <f>IF(ISBLANK(E34)=TRUE,"  ",E34)</f>
        <v>理科</v>
      </c>
      <c r="AF34" t="str">
        <f>IF(ISBLANK(G34)=TRUE,"  ",G34)</f>
        <v>外国語</v>
      </c>
      <c r="AG34" t="str">
        <f>IF(ISBLANK(I34)=TRUE,"  ",I34)</f>
        <v>算数</v>
      </c>
      <c r="AH34" t="str">
        <f>IF(ISBLANK(K34)=TRUE,"  ",K34)</f>
        <v>音楽</v>
      </c>
      <c r="AI34" t="str">
        <f>IF(ISBLANK(M34)=TRUE,"  ",M34)</f>
        <v>行事</v>
      </c>
      <c r="AJ34" t="str">
        <f>IF(ISBLANK(O34)=TRUE,"  ",O34)</f>
        <v xml:space="preserve">  </v>
      </c>
      <c r="AK34" t="str">
        <f>IF(ISBLANK(Q34)=TRUE,"  ",Q34)</f>
        <v>第1回校内美化活動⑤</v>
      </c>
      <c r="AL34">
        <v>0.6180555555555556</v>
      </c>
    </row>
    <row r="35">
      <c r="E35" t="str">
        <v>佐藤（和）先生の案による</v>
      </c>
      <c r="G35" t="str">
        <v>渡部先生の案による</v>
      </c>
      <c r="I35" t="str">
        <v>図形の角を調べよう</v>
      </c>
      <c r="K35" t="str">
        <v>アンサンブルのみりょく</v>
      </c>
      <c r="M35" t="str">
        <v>美化活動</v>
      </c>
    </row>
    <row r="36">
      <c r="A36">
        <v>17</v>
      </c>
      <c r="B36">
        <f>DATE($E$1,$D$2,A36)</f>
        <v>46220</v>
      </c>
      <c r="C36">
        <f>WEEKDAY(B36,1)</f>
        <v>6</v>
      </c>
      <c r="D36" t="str">
        <f>TEXT(C36,"aaa")</f>
        <v>金</v>
      </c>
      <c r="E36" t="str">
        <v>国語</v>
      </c>
      <c r="F36" t="str">
        <v>5/5</v>
      </c>
      <c r="G36" t="str">
        <v>外国語</v>
      </c>
      <c r="I36" t="str">
        <v>行事</v>
      </c>
      <c r="K36" t="str">
        <v>学活</v>
      </c>
      <c r="L36" t="str">
        <v>12/36</v>
      </c>
      <c r="Q36" t="str">
        <v>第1学期終業式</v>
      </c>
      <c r="Z36">
        <v>17</v>
      </c>
      <c r="AA36">
        <f>IF(ISBLANK(B36)=TRUE,"  ",B36)</f>
        <v>46220</v>
      </c>
      <c r="AB36">
        <f>WEEKDAY(AA36,1)</f>
        <v>6</v>
      </c>
      <c r="AC36" t="str">
        <f>TEXT(AB36,"aaa")</f>
        <v>金</v>
      </c>
      <c r="AD36" t="e">
        <f>IF(ISBLANK(#REF!)=TRUE,"  ",#REF!)</f>
        <v>#REF!</v>
      </c>
      <c r="AE36" t="str">
        <f>IF(ISBLANK(E36)=TRUE,"  ",E36)</f>
        <v>国語</v>
      </c>
      <c r="AF36" t="str">
        <f>IF(ISBLANK(G36)=TRUE,"  ",G36)</f>
        <v>外国語</v>
      </c>
      <c r="AG36" t="str">
        <f>IF(ISBLANK(I36)=TRUE,"  ",I36)</f>
        <v>行事</v>
      </c>
      <c r="AH36" t="str">
        <f>IF(ISBLANK(K36)=TRUE,"  ",K36)</f>
        <v>学活</v>
      </c>
      <c r="AI36" t="str">
        <f>IF(ISBLANK(N36)=TRUE,"  ",N36)</f>
        <v xml:space="preserve">  </v>
      </c>
      <c r="AJ36" t="str">
        <f>IF(ISBLANK(O36)=TRUE,"  ",O36)</f>
        <v xml:space="preserve">  </v>
      </c>
      <c r="AK36" t="str">
        <f>IF(ISBLANK(Q36)=TRUE,"  ",Q36)</f>
        <v>第1学期終業式</v>
      </c>
      <c r="AL36">
        <v>0.5</v>
      </c>
    </row>
    <row r="37">
      <c r="E37" t="str">
        <v>作家で広げる読書</v>
      </c>
      <c r="G37" t="str">
        <v>渡部先生の案による</v>
      </c>
      <c r="I37" t="str">
        <v>終業式</v>
      </c>
      <c r="K37" t="str">
        <v>１学期の反省と夏休みの過ごし方</v>
      </c>
    </row>
    <row r="38">
      <c r="A38">
        <v>18</v>
      </c>
      <c r="B38">
        <f>DATE($E$1,$D$2,A38)</f>
        <v>46221</v>
      </c>
      <c r="C38">
        <f>WEEKDAY(B38,1)</f>
        <v>7</v>
      </c>
      <c r="D38" t="str">
        <f>TEXT(C38,"aaa")</f>
        <v>土</v>
      </c>
      <c r="Z38">
        <v>18</v>
      </c>
      <c r="AA38">
        <f>IF(ISBLANK(B38)=TRUE,"  ",B38)</f>
        <v>46221</v>
      </c>
      <c r="AB38">
        <f>WEEKDAY(AA38,1)</f>
        <v>7</v>
      </c>
      <c r="AC38" t="str">
        <f>TEXT(AB38,"aaa")</f>
        <v>土</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46222</v>
      </c>
      <c r="C40">
        <f>WEEKDAY(B40,1)</f>
        <v>1</v>
      </c>
      <c r="D40" t="str">
        <f>TEXT(C40,"aaa")</f>
        <v>日</v>
      </c>
      <c r="Z40">
        <v>19</v>
      </c>
      <c r="AA40">
        <f>IF(ISBLANK(B40)=TRUE,"  ",B40)</f>
        <v>46222</v>
      </c>
      <c r="AB40">
        <f>WEEKDAY(AA40,1)</f>
        <v>1</v>
      </c>
      <c r="AC40" t="str">
        <f>TEXT(AB40,"aaa")</f>
        <v>日</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46223</v>
      </c>
      <c r="C42">
        <f>WEEKDAY(B42,1)</f>
        <v>2</v>
      </c>
      <c r="D42" t="str">
        <f>TEXT(C42,"aaa")</f>
        <v>月</v>
      </c>
      <c r="Z42">
        <v>20</v>
      </c>
      <c r="AA42">
        <f>IF(ISBLANK(B42)=TRUE,"  ",B42)</f>
        <v>46223</v>
      </c>
      <c r="AB42">
        <f>WEEKDAY(AA42,1)</f>
        <v>2</v>
      </c>
      <c r="AC42" t="str">
        <f>TEXT(AB42,"aaa")</f>
        <v>月</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46224</v>
      </c>
      <c r="C44">
        <f>WEEKDAY(B44,1)</f>
        <v>3</v>
      </c>
      <c r="D44" t="str">
        <f>TEXT(C44,"aaa")</f>
        <v>火</v>
      </c>
      <c r="Z44">
        <v>21</v>
      </c>
      <c r="AA44">
        <f>IF(ISBLANK(B44)=TRUE,"  ",B44)</f>
        <v>46224</v>
      </c>
      <c r="AB44">
        <f>WEEKDAY(AA44,1)</f>
        <v>3</v>
      </c>
      <c r="AC44" t="str">
        <f>TEXT(AB44,"aaa")</f>
        <v>火</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46225</v>
      </c>
      <c r="C46">
        <f>WEEKDAY(B46,1)</f>
        <v>4</v>
      </c>
      <c r="D46" t="str">
        <f>TEXT(C46,"aaa")</f>
        <v>水</v>
      </c>
      <c r="Z46">
        <v>22</v>
      </c>
      <c r="AA46">
        <f>IF(ISBLANK(B46)=TRUE,"  ",B46)</f>
        <v>46225</v>
      </c>
      <c r="AB46">
        <f>WEEKDAY(AA46,1)</f>
        <v>4</v>
      </c>
      <c r="AC46" t="str">
        <f>TEXT(AB46,"aaa")</f>
        <v>水</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46226</v>
      </c>
      <c r="C48">
        <f>WEEKDAY(B48,1)</f>
        <v>5</v>
      </c>
      <c r="D48" t="str">
        <f>TEXT(C48,"aaa")</f>
        <v>木</v>
      </c>
      <c r="Z48">
        <v>23</v>
      </c>
      <c r="AA48">
        <f>IF(ISBLANK(B48)=TRUE,"  ",B48)</f>
        <v>46226</v>
      </c>
      <c r="AB48">
        <f>WEEKDAY(AA48,1)</f>
        <v>5</v>
      </c>
      <c r="AC48" t="str">
        <f>TEXT(AB48,"aaa")</f>
        <v>木</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46227</v>
      </c>
      <c r="C50">
        <f>WEEKDAY(B50,1)</f>
        <v>6</v>
      </c>
      <c r="D50" t="str">
        <f>TEXT(C50,"aaa")</f>
        <v>金</v>
      </c>
      <c r="Z50">
        <v>24</v>
      </c>
      <c r="AA50">
        <f>IF(ISBLANK(B50)=TRUE,"  ",B50)</f>
        <v>46227</v>
      </c>
      <c r="AB50">
        <f>WEEKDAY(AA50,1)</f>
        <v>6</v>
      </c>
      <c r="AC50" t="str">
        <f>TEXT(AB50,"aaa")</f>
        <v>金</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46228</v>
      </c>
      <c r="C52">
        <f>WEEKDAY(B52,1)</f>
        <v>7</v>
      </c>
      <c r="D52" t="str">
        <f>TEXT(C52,"aaa")</f>
        <v>土</v>
      </c>
      <c r="Z52">
        <v>25</v>
      </c>
      <c r="AA52">
        <f>IF(ISBLANK(B52)=TRUE,"  ",B52)</f>
        <v>46228</v>
      </c>
      <c r="AB52">
        <f>WEEKDAY(AA52,1)</f>
        <v>7</v>
      </c>
      <c r="AC52" t="str">
        <f>TEXT(AB52,"aaa")</f>
        <v>土</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46229</v>
      </c>
      <c r="C54">
        <f>WEEKDAY(B54,1)</f>
        <v>1</v>
      </c>
      <c r="D54" t="str">
        <f>TEXT(C54,"aaa")</f>
        <v>日</v>
      </c>
      <c r="Z54">
        <v>26</v>
      </c>
      <c r="AA54">
        <f>IF(ISBLANK(B54)=TRUE,"  ",B54)</f>
        <v>46229</v>
      </c>
      <c r="AB54">
        <f>WEEKDAY(AA54,1)</f>
        <v>1</v>
      </c>
      <c r="AC54" t="str">
        <f>TEXT(AB54,"aaa")</f>
        <v>日</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46230</v>
      </c>
      <c r="C56">
        <f>WEEKDAY(B56,1)</f>
        <v>2</v>
      </c>
      <c r="D56" t="str">
        <f>TEXT(C56,"aaa")</f>
        <v>月</v>
      </c>
      <c r="Z56">
        <v>27</v>
      </c>
      <c r="AA56">
        <f>IF(ISBLANK(B56)=TRUE,"  ",B56)</f>
        <v>46230</v>
      </c>
      <c r="AB56">
        <f>WEEKDAY(AA56,1)</f>
        <v>2</v>
      </c>
      <c r="AC56" t="str">
        <f>TEXT(AB56,"aaa")</f>
        <v>月</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46231</v>
      </c>
      <c r="C58">
        <f>WEEKDAY(B58,1)</f>
        <v>3</v>
      </c>
      <c r="D58" t="str">
        <f>TEXT(C58,"aaa")</f>
        <v>火</v>
      </c>
      <c r="Z58">
        <v>28</v>
      </c>
      <c r="AA58">
        <f>IF(ISBLANK(B58)=TRUE,"  ",B58)</f>
        <v>46231</v>
      </c>
      <c r="AB58">
        <f>WEEKDAY(AA58,1)</f>
        <v>3</v>
      </c>
      <c r="AC58" t="str">
        <f>IF(ISBLANK(Z58)=TRUE,"  ",D58)</f>
        <v>火</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46232</v>
      </c>
      <c r="C60">
        <f>WEEKDAY(B60,1)</f>
        <v>4</v>
      </c>
      <c r="D60" t="str">
        <f>TEXT(C60,"aaa")</f>
        <v>水</v>
      </c>
      <c r="Z60">
        <v>29</v>
      </c>
      <c r="AA60">
        <f>IF(ISBLANK(B60)=TRUE,"  ",B60)</f>
        <v>46232</v>
      </c>
      <c r="AB60">
        <f>WEEKDAY(AA60,1)</f>
        <v>4</v>
      </c>
      <c r="AC60" t="str">
        <f>IF(ISBLANK(Z60)=TRUE,"  ",D60)</f>
        <v>水</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46233</v>
      </c>
      <c r="C62">
        <f>WEEKDAY(B62,1)</f>
        <v>5</v>
      </c>
      <c r="D62" t="str">
        <f>TEXT(C62,"aaa")</f>
        <v>木</v>
      </c>
      <c r="Z62">
        <v>30</v>
      </c>
      <c r="AA62">
        <f>IF(ISBLANK(B62)=TRUE,"  ",B62)</f>
        <v>46233</v>
      </c>
      <c r="AB62">
        <f>WEEKDAY(AA62,1)</f>
        <v>5</v>
      </c>
      <c r="AC62" t="str">
        <f>IF(ISBLANK(Z62)=TRUE,"  ",D62)</f>
        <v>木</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46234</v>
      </c>
      <c r="C64">
        <f>WEEKDAY(B64,1)</f>
        <v>6</v>
      </c>
      <c r="D64" t="str">
        <f>IF(ISBLANK(A64)=TRUE," ",TEXT(C64,"aaa"))</f>
        <v>金</v>
      </c>
      <c r="Z64">
        <v>31</v>
      </c>
      <c r="AA64">
        <f>IF(ISBLANK(B64)=TRUE,"  ",B64)</f>
        <v>46234</v>
      </c>
      <c r="AB64">
        <f>WEEKDAY(AA64,1)</f>
        <v>6</v>
      </c>
      <c r="AC64" t="str">
        <f>IF(ISBLANK(Z64)=TRUE,"  ",D64)</f>
        <v>金</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7</v>
      </c>
      <c r="E67" t="str">
        <v>月　授業実施報告書</v>
      </c>
      <c r="K67" t="str">
        <f>CELL("prefix",G69)</f>
        <v/>
      </c>
      <c r="M67" t="str">
        <f>IF(ISBLANK(M2)=TRUE,"　",M2)</f>
        <v>5年2組</v>
      </c>
      <c r="Z67">
        <f>D67</f>
        <v>7</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水</v>
      </c>
      <c r="E69" t="str">
        <f>IF(ISBLANK(E4)=TRUE,"　",E4)</f>
        <v>社会</v>
      </c>
      <c r="F69" t="str">
        <f>IF(ISBLANK(F4)=TRUE,"　",F4)</f>
        <v>5/7</v>
      </c>
      <c r="G69" t="str">
        <f>IF(ISBLANK(G4)=TRUE,"　",G4)</f>
        <v>理科</v>
      </c>
      <c r="H69" t="str">
        <f>IF(ISBLANK(H4)=TRUE,"　",H4)</f>
        <v xml:space="preserve">　</v>
      </c>
      <c r="I69" t="str">
        <f>IF(ISBLANK(I4)=TRUE,"　",I4)</f>
        <v>総合</v>
      </c>
      <c r="J69" t="str">
        <f>IF(ISBLANK(J4)=TRUE,"　",J4)</f>
        <v>10/20</v>
      </c>
      <c r="K69" t="str">
        <f>IF(ISBLANK(K4)=TRUE,"　",K4)</f>
        <v>国語</v>
      </c>
      <c r="L69" t="str">
        <f>IF(ISBLANK(L4)=TRUE,"　",L4)</f>
        <v>8/8</v>
      </c>
      <c r="M69" t="str">
        <f>IF(ISBLANK(M4)=TRUE,"　",M4)</f>
        <v>算数</v>
      </c>
      <c r="N69" t="str">
        <f>IF(ISBLANK(N4)=TRUE,"　",N4)</f>
        <v>6/8</v>
      </c>
      <c r="O69" t="str">
        <f>IF(ISBLANK(O4)=TRUE,"　",O4)</f>
        <v>書写</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水</v>
      </c>
      <c r="AD69" t="e">
        <f>IF(ISBLANK(#REF!)=TRUE,"  ",#REF!)</f>
        <v>#REF!</v>
      </c>
      <c r="AE69" t="str">
        <f>IF(ISBLANK(E4)=TRUE,"  ",VLOOKUP(E4,ひらがな変換,2))</f>
        <v>しゃかい</v>
      </c>
      <c r="AF69" t="str">
        <f>IF(ISBLANK(G4)=TRUE,"  ",VLOOKUP(G4,ひらがな変換,2))</f>
        <v>りか</v>
      </c>
      <c r="AG69" t="str">
        <f>IF(ISBLANK(I4)=TRUE,"  ",VLOOKUP(I4,ひらがな変換,2))</f>
        <v>そうごう</v>
      </c>
      <c r="AH69" t="str">
        <f>IF(ISBLANK(K4)=TRUE,"  ",VLOOKUP(K4,ひらがな変換,2))</f>
        <v>こくご</v>
      </c>
      <c r="AI69" t="str">
        <f>IF(ISBLANK(M4)=TRUE,"  ",VLOOKUP(M4,ひらがな変換,2))</f>
        <v>さんすう</v>
      </c>
      <c r="AJ69" t="str">
        <f>IF(ISBLANK(O4)=TRUE,"  ",VLOOKUP(O4,ひらがな変換,2))</f>
        <v>しょしゃ</v>
      </c>
    </row>
    <row r="70">
      <c r="A70" t="str">
        <f>IF(ISBLANK(A5)=TRUE,"　",A5)</f>
        <v xml:space="preserve">　</v>
      </c>
      <c r="D70" t="str">
        <f>IF(ISBLANK(D5)=TRUE,"　",D5)</f>
        <v xml:space="preserve">　</v>
      </c>
      <c r="E70" t="str">
        <f>IF(ISBLANK(E5)=TRUE,"　",E5)</f>
        <v>米作りのさかんな地域</v>
      </c>
      <c r="G70" t="str">
        <f>IF(ISBLANK(G5)=TRUE,"　",G5)</f>
        <v>佐藤（和）先生の案による</v>
      </c>
      <c r="I70" t="str">
        <f>IF(ISBLANK(I5)=TRUE,"　",I5)</f>
        <v>東日本大震災からつながる現在</v>
      </c>
      <c r="K70" t="str">
        <f>IF(ISBLANK(K5)=TRUE,"　",K5)</f>
        <v>みんなが使いやすいデザイン</v>
      </c>
      <c r="M70" t="str">
        <f>IF(ISBLANK(M5)=TRUE,"　",M5)</f>
        <v>形も大きさも同じ図形</v>
      </c>
      <c r="O70" t="str">
        <f>IF(ISBLANK(O5)=TRUE,"　",O5)</f>
        <v>大浦先生の案による</v>
      </c>
      <c r="Q70" t="str">
        <f>IF(ISBLANK(Q5)=TRUE,"　",Q5)</f>
        <v xml:space="preserve">　</v>
      </c>
      <c r="S70" t="str">
        <v>国語</v>
      </c>
      <c r="T70">
        <f>IF(ISBLANK(T5)=TRUE,"　",T5)</f>
        <v>12</v>
      </c>
      <c r="U70">
        <f>IF(ISBLANK(U5)=TRUE,"　",U5)</f>
        <v>12</v>
      </c>
      <c r="V70">
        <f>U70-T70</f>
        <v>0</v>
      </c>
    </row>
    <row r="71">
      <c r="A71">
        <f>IF(ISBLANK(A6)=TRUE,"　",A6)</f>
        <v>2</v>
      </c>
      <c r="B71" t="e">
        <f>DATE($E$1,#REF!,A71)</f>
        <v>#REF!</v>
      </c>
      <c r="C71" t="e">
        <f>WEEKDAY(B71,1)</f>
        <v>#REF!</v>
      </c>
      <c r="D71" t="str">
        <f>IF(ISBLANK(D6)=TRUE,"　",D6)</f>
        <v>木</v>
      </c>
      <c r="E71" t="str">
        <f>IF(ISBLANK(E6)=TRUE,"　",E6)</f>
        <v>理科</v>
      </c>
      <c r="F71" t="str">
        <f>IF(ISBLANK(F6)=TRUE,"　",F6)</f>
        <v xml:space="preserve">　</v>
      </c>
      <c r="G71" t="str">
        <f>IF(ISBLANK(G6)=TRUE,"　",G6)</f>
        <v>国語</v>
      </c>
      <c r="H71" t="str">
        <f>IF(ISBLANK(H6)=TRUE,"　",H6)</f>
        <v>1/2</v>
      </c>
      <c r="I71" t="str">
        <f>IF(ISBLANK(I6)=TRUE,"　",I6)</f>
        <v>行事</v>
      </c>
      <c r="J71" t="str">
        <f>IF(ISBLANK(J6)=TRUE,"　",J6)</f>
        <v xml:space="preserve">　</v>
      </c>
      <c r="K71" t="str">
        <f>IF(ISBLANK(K6)=TRUE,"　",K6)</f>
        <v>算数</v>
      </c>
      <c r="L71" t="str">
        <f>IF(ISBLANK(L6)=TRUE,"　",L6)</f>
        <v>7/8</v>
      </c>
      <c r="M71" t="str">
        <f>IF(ISBLANK(M6)=TRUE,"　",M6)</f>
        <v>国語</v>
      </c>
      <c r="N71" t="str">
        <f>IF(ISBLANK(N6)=TRUE,"　",N6)</f>
        <v xml:space="preserve">　</v>
      </c>
      <c r="O71" t="str">
        <f>IF(ISBLANK(O6)=TRUE,"　",O6)</f>
        <v>体育</v>
      </c>
      <c r="P71" t="str">
        <f>IF(ISBLANK(P6)=TRUE,"　",P6)</f>
        <v>4/9</v>
      </c>
      <c r="Q71" t="str">
        <f>IF(ISBLANK(Q6)=TRUE,"　",Q6)</f>
        <v>防犯教室③</v>
      </c>
      <c r="R71" t="str">
        <f>IF(R6="","",R6)</f>
        <v/>
      </c>
      <c r="S71" t="str">
        <v>社会</v>
      </c>
      <c r="T71">
        <f>IF(ISBLANK(T6)=TRUE,"　",T6)</f>
        <v>5</v>
      </c>
      <c r="U71">
        <f>IF(ISBLANK(U6)=TRUE,"　",U6)</f>
        <v>5</v>
      </c>
      <c r="V71">
        <f>U71-T71</f>
        <v>0</v>
      </c>
      <c r="Z71">
        <v>2</v>
      </c>
      <c r="AA71" t="e">
        <f>IF(ISBLANK(B71)=TRUE,"  ",B71)</f>
        <v>#REF!</v>
      </c>
      <c r="AB71" t="e">
        <f>WEEKDAY(AA71,1)</f>
        <v>#REF!</v>
      </c>
      <c r="AC71" t="str">
        <f>AC6</f>
        <v>木</v>
      </c>
      <c r="AD71" t="e">
        <f>IF(ISBLANK(#REF!)=TRUE,"  ",#REF!)</f>
        <v>#REF!</v>
      </c>
      <c r="AE71" t="str">
        <f>IF(ISBLANK(E6)=TRUE,"  ",VLOOKUP(E6,ひらがな変換,2))</f>
        <v>りか</v>
      </c>
      <c r="AF71" t="str">
        <f>IF(ISBLANK(G6)=TRUE,"  ",VLOOKUP(G6,ひらがな変換,2))</f>
        <v>こくご</v>
      </c>
      <c r="AG71" t="str">
        <f>IF(ISBLANK(I6)=TRUE,"  ",VLOOKUP(I6,ひらがな変換,2))</f>
        <v>ぎょうじ</v>
      </c>
      <c r="AH71" t="str">
        <f>IF(ISBLANK(K6)=TRUE,"  ",VLOOKUP(K6,ひらがな変換,2))</f>
        <v>さんすう</v>
      </c>
      <c r="AI71" t="str">
        <f>IF(ISBLANK(M6)=TRUE,"  ",VLOOKUP(M6,ひらがな変換,2))</f>
        <v>こくご</v>
      </c>
      <c r="AJ71" t="str">
        <f>IF(ISBLANK(O6)=TRUE,"  ",VLOOKUP(O6,ひらがな変換,2))</f>
        <v>たいいく</v>
      </c>
    </row>
    <row r="72">
      <c r="A72" t="str">
        <f>IF(ISBLANK(A7)=TRUE,"　",A7)</f>
        <v xml:space="preserve">　</v>
      </c>
      <c r="D72" t="str">
        <f>IF(ISBLANK(D7)=TRUE,"　",D7)</f>
        <v xml:space="preserve">　</v>
      </c>
      <c r="E72" t="str">
        <f>IF(ISBLANK(E7)=TRUE,"　",E7)</f>
        <v>佐藤（和）先生の案による</v>
      </c>
      <c r="G72" t="str">
        <f>IF(ISBLANK(G7)=TRUE,"　",G7)</f>
        <v>同じ読み方の漢字</v>
      </c>
      <c r="I72" t="str">
        <f>IF(ISBLANK(I7)=TRUE,"　",I7)</f>
        <v>防犯教室</v>
      </c>
      <c r="K72" t="str">
        <f>IF(ISBLANK(K7)=TRUE,"　",K7)</f>
        <v>形も大きさも同じ図形</v>
      </c>
      <c r="M72" t="str">
        <f>IF(ISBLANK(M7)=TRUE,"　",M7)</f>
        <v>現職</v>
      </c>
      <c r="O72" t="str">
        <f>IF(ISBLANK(O7)=TRUE,"　",O7)</f>
        <v>水泳</v>
      </c>
      <c r="Q72" t="str">
        <f>IF(ISBLANK(Q7)=TRUE,"　",Q7)</f>
        <v xml:space="preserve">　</v>
      </c>
      <c r="S72" t="str">
        <v>算数</v>
      </c>
      <c r="T72">
        <f>IF(ISBLANK(T7)=TRUE,"　",T7)</f>
        <v>10</v>
      </c>
      <c r="U72">
        <f>IF(ISBLANK(U7)=TRUE,"　",U7)</f>
        <v>10</v>
      </c>
      <c r="V72">
        <f>U72-T72</f>
        <v>0</v>
      </c>
    </row>
    <row r="73">
      <c r="A73">
        <f>IF(ISBLANK(A8)=TRUE,"　",A8)</f>
        <v>3</v>
      </c>
      <c r="B73" t="e">
        <f>DATE($E$1,#REF!,A73)</f>
        <v>#REF!</v>
      </c>
      <c r="C73" t="e">
        <f>WEEKDAY(B73,1)</f>
        <v>#REF!</v>
      </c>
      <c r="D73" t="str">
        <f>IF(ISBLANK(D8)=TRUE,"　",D8)</f>
        <v>金</v>
      </c>
      <c r="E73" t="str">
        <f>IF(ISBLANK(E8)=TRUE,"　",E8)</f>
        <v>外国語</v>
      </c>
      <c r="F73" t="str">
        <f>IF(ISBLANK(F8)=TRUE,"　",F8)</f>
        <v xml:space="preserve">　</v>
      </c>
      <c r="G73" t="str">
        <f>IF(ISBLANK(G8)=TRUE,"　",G8)</f>
        <v>算数</v>
      </c>
      <c r="H73" t="str">
        <f>IF(ISBLANK(H8)=TRUE,"　",H8)</f>
        <v>8/8</v>
      </c>
      <c r="I73" t="str">
        <f>IF(ISBLANK(I8)=TRUE,"　",I8)</f>
        <v>図工</v>
      </c>
      <c r="J73" t="str">
        <f>IF(ISBLANK(J8)=TRUE,"　",J8)</f>
        <v>1/2</v>
      </c>
      <c r="K73" t="str">
        <f>IF(ISBLANK(K8)=TRUE,"　",K8)</f>
        <v>図工</v>
      </c>
      <c r="L73" t="str">
        <f>IF(ISBLANK(L8)=TRUE,"　",L8)</f>
        <v>2/2</v>
      </c>
      <c r="M73" t="str">
        <f>IF(ISBLANK(M8)=TRUE,"　",M8)</f>
        <v>総合</v>
      </c>
      <c r="N73" t="str">
        <f>IF(ISBLANK(N8)=TRUE,"　",N8)</f>
        <v>7/42</v>
      </c>
      <c r="O73" t="str">
        <f>IF(ISBLANK(O8)=TRUE,"　",O8)</f>
        <v xml:space="preserve">　</v>
      </c>
      <c r="P73" t="str">
        <f>IF(ISBLANK(P8)=TRUE,"　",P8)</f>
        <v xml:space="preserve">　</v>
      </c>
      <c r="Q73" t="str">
        <f>IF(ISBLANK(Q8)=TRUE,"　",Q8)</f>
        <v>【短】授業参観</v>
      </c>
      <c r="R73" t="str">
        <f>IF(R8="","",R8)</f>
        <v/>
      </c>
      <c r="S73" t="str">
        <v>理科</v>
      </c>
      <c r="T73">
        <f>IF(ISBLANK(T8)=TRUE,"　",T8)</f>
        <v>7</v>
      </c>
      <c r="U73">
        <f>IF(ISBLANK(U8)=TRUE,"　",U8)</f>
        <v>7</v>
      </c>
      <c r="V73">
        <f>U73-T73</f>
        <v>0</v>
      </c>
      <c r="Z73">
        <v>3</v>
      </c>
      <c r="AA73" t="e">
        <f>IF(ISBLANK(B73)=TRUE,"  ",B73)</f>
        <v>#REF!</v>
      </c>
      <c r="AB73" t="e">
        <f>WEEKDAY(AA73,1)</f>
        <v>#REF!</v>
      </c>
      <c r="AC73" t="str">
        <f>AC8</f>
        <v>金</v>
      </c>
      <c r="AD73" t="e">
        <f>IF(ISBLANK(#REF!)=TRUE,"  ",#REF!)</f>
        <v>#REF!</v>
      </c>
      <c r="AE73" t="str">
        <f>IF(ISBLANK(E8)=TRUE,"  ",VLOOKUP(E8,ひらがな変換,2))</f>
        <v>がいこくご</v>
      </c>
      <c r="AF73" t="str">
        <f>IF(ISBLANK(G8)=TRUE,"  ",VLOOKUP(G8,ひらがな変換,2))</f>
        <v>さんすう</v>
      </c>
      <c r="AG73" t="str">
        <f>IF(ISBLANK(I8)=TRUE,"  ",VLOOKUP(I8,ひらがな変換,2))</f>
        <v>ずこう</v>
      </c>
      <c r="AH73" t="str">
        <f>IF(ISBLANK(K8)=TRUE,"  ",VLOOKUP(K8,ひらがな変換,2))</f>
        <v>ずこう</v>
      </c>
      <c r="AI73" t="str">
        <f>IF(ISBLANK(M8)=TRUE,"  ",VLOOKUP(M8,ひらがな変換,2))</f>
        <v>そうごう</v>
      </c>
      <c r="AJ73" t="str">
        <f>IF(ISBLANK(O8)=TRUE,"  ",VLOOKUP(O8,ひらがな変換,2))</f>
        <v xml:space="preserve">  </v>
      </c>
    </row>
    <row r="74">
      <c r="A74" t="str">
        <f>IF(ISBLANK(A9)=TRUE,"　",A9)</f>
        <v xml:space="preserve">　</v>
      </c>
      <c r="D74" t="str">
        <f>IF(ISBLANK(D9)=TRUE,"　",D9)</f>
        <v xml:space="preserve">　</v>
      </c>
      <c r="E74" t="str">
        <f>IF(ISBLANK(E9)=TRUE,"　",E9)</f>
        <v>渡部先生の案による</v>
      </c>
      <c r="G74" t="str">
        <f>IF(ISBLANK(G9)=TRUE,"　",G9)</f>
        <v>形も大きさも同じ図形</v>
      </c>
      <c r="I74" t="str">
        <f>IF(ISBLANK(I9)=TRUE,"　",I9)</f>
        <v>動きの形をつかまえよう</v>
      </c>
      <c r="K74" t="str">
        <f>IF(ISBLANK(K9)=TRUE,"　",K9)</f>
        <v>動きの形をつかまえよう</v>
      </c>
      <c r="M74" t="str">
        <f>IF(ISBLANK(M9)=TRUE,"　",M9)</f>
        <v>本宮の米を全国に</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土</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4</v>
      </c>
      <c r="U75">
        <f>IF(ISBLANK(U10)=TRUE,"　",U10)</f>
        <v>4</v>
      </c>
      <c r="V75">
        <f>U75-T75</f>
        <v>0</v>
      </c>
      <c r="Z75">
        <v>4</v>
      </c>
      <c r="AA75" t="e">
        <f>IF(ISBLANK(B75)=TRUE,"  ",B75)</f>
        <v>#REF!</v>
      </c>
      <c r="AB75" t="e">
        <f>WEEKDAY(AA75,1)</f>
        <v>#REF!</v>
      </c>
      <c r="AC75" t="str">
        <f>AC10</f>
        <v>土</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4</v>
      </c>
      <c r="V76">
        <f>U76-T76</f>
        <v>0</v>
      </c>
    </row>
    <row r="77">
      <c r="A77">
        <f>IF(ISBLANK(A12)=TRUE,"　",A12)</f>
        <v>5</v>
      </c>
      <c r="B77" t="e">
        <f>DATE($E$1,#REF!,A77)</f>
        <v>#REF!</v>
      </c>
      <c r="C77" t="e">
        <f>WEEKDAY(B77,1)</f>
        <v>#REF!</v>
      </c>
      <c r="D77" t="str">
        <f>IF(ISBLANK(D12)=TRUE,"　",D12)</f>
        <v>日</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4</v>
      </c>
      <c r="U77">
        <f>IF(ISBLANK(U12)=TRUE,"　",U12)</f>
        <v>4</v>
      </c>
      <c r="V77">
        <f>U77-T77</f>
        <v>0</v>
      </c>
      <c r="Z77">
        <v>5</v>
      </c>
      <c r="AA77" t="e">
        <f>IF(ISBLANK(B77)=TRUE,"  ",B77)</f>
        <v>#REF!</v>
      </c>
      <c r="AB77" t="e">
        <f>WEEKDAY(AA77,1)</f>
        <v>#REF!</v>
      </c>
      <c r="AC77" t="str">
        <f>AC12</f>
        <v>日</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8</v>
      </c>
      <c r="U78">
        <f>IF(ISBLANK(U13)=TRUE,"　",U13)</f>
        <v>8</v>
      </c>
      <c r="V78">
        <f>U78-T78</f>
        <v>0</v>
      </c>
    </row>
    <row r="79">
      <c r="A79">
        <f>IF(ISBLANK(A14)=TRUE,"　",A14)</f>
        <v>6</v>
      </c>
      <c r="B79" t="e">
        <f>DATE($E$1,#REF!,A79)</f>
        <v>#REF!</v>
      </c>
      <c r="C79" t="e">
        <f>WEEKDAY(B79,1)</f>
        <v>#REF!</v>
      </c>
      <c r="D79" t="str">
        <f>IF(ISBLANK(D14)=TRUE,"　",D14)</f>
        <v>月</v>
      </c>
      <c r="E79" t="str">
        <f>IF(ISBLANK(E14)=TRUE,"　",E14)</f>
        <v>国語</v>
      </c>
      <c r="F79" t="str">
        <f>IF(ISBLANK(F14)=TRUE,"　",F14)</f>
        <v>2/2</v>
      </c>
      <c r="G79" t="str">
        <f>IF(ISBLANK(G14)=TRUE,"　",G14)</f>
        <v>算数</v>
      </c>
      <c r="H79" t="str">
        <f>IF(ISBLANK(H14)=TRUE,"　",H14)</f>
        <v>1/6</v>
      </c>
      <c r="I79" t="str">
        <f>IF(ISBLANK(I14)=TRUE,"　",I14)</f>
        <v>体育</v>
      </c>
      <c r="J79" t="str">
        <f>IF(ISBLANK(J14)=TRUE,"　",J14)</f>
        <v>5/9</v>
      </c>
      <c r="K79" t="str">
        <f>IF(ISBLANK(K14)=TRUE,"　",K14)</f>
        <v>音楽</v>
      </c>
      <c r="L79" t="str">
        <f>IF(ISBLANK(L14)=TRUE,"　",L14)</f>
        <v>1/4</v>
      </c>
      <c r="M79" t="str">
        <f>IF(ISBLANK(M14)=TRUE,"　",M14)</f>
        <v>家庭</v>
      </c>
      <c r="N79" t="str">
        <f>IF(ISBLANK(N14)=TRUE,"　",N14)</f>
        <v xml:space="preserve">　</v>
      </c>
      <c r="O79" t="str">
        <f>IF(ISBLANK(O14)=TRUE,"　",O14)</f>
        <v>家庭</v>
      </c>
      <c r="P79" t="str">
        <f>IF(ISBLANK(P14)=TRUE,"　",P14)</f>
        <v xml:space="preserve">　</v>
      </c>
      <c r="Q79" t="str">
        <f>IF(ISBLANK(Q14)=TRUE,"　",Q14)</f>
        <v>歯科教室③</v>
      </c>
      <c r="R79" t="str">
        <f>IF(R14="","",R14)</f>
        <v/>
      </c>
      <c r="S79" t="str">
        <v>道徳</v>
      </c>
      <c r="T79">
        <f>IF(ISBLANK(T14)=TRUE,"　",T14)</f>
        <v>2</v>
      </c>
      <c r="U79">
        <f>IF(ISBLANK(U14)=TRUE,"　",U14)</f>
        <v>2</v>
      </c>
      <c r="V79">
        <f>U79-T79</f>
        <v>0</v>
      </c>
      <c r="Z79">
        <v>6</v>
      </c>
      <c r="AA79" t="e">
        <f>IF(ISBLANK(B79)=TRUE,"  ",B79)</f>
        <v>#REF!</v>
      </c>
      <c r="AB79" t="e">
        <f>WEEKDAY(AA79,1)</f>
        <v>#REF!</v>
      </c>
      <c r="AC79" t="str">
        <f>AC14</f>
        <v>月</v>
      </c>
      <c r="AD79" t="e">
        <f>IF(ISBLANK(#REF!)=TRUE,"  ",#REF!)</f>
        <v>#REF!</v>
      </c>
      <c r="AE79" t="str">
        <f>IF(ISBLANK(E14)=TRUE,"  ",VLOOKUP(E14,ひらがな変換,2))</f>
        <v>こくご</v>
      </c>
      <c r="AF79" t="str">
        <f>IF(ISBLANK(G14)=TRUE,"  ",VLOOKUP(G14,ひらがな変換,2))</f>
        <v>さんすう</v>
      </c>
      <c r="AG79" t="str">
        <f>IF(ISBLANK(I14)=TRUE,"  ",VLOOKUP(I14,ひらがな変換,2))</f>
        <v>たいいく</v>
      </c>
      <c r="AH79" t="str">
        <f>IF(ISBLANK(K14)=TRUE,"  ",VLOOKUP(K14,ひらがな変換,2))</f>
        <v>おんがく</v>
      </c>
      <c r="AI79" t="str">
        <f>IF(ISBLANK(M14)=TRUE,"  ",VLOOKUP(M14,ひらがな変換,2))</f>
        <v>かてい</v>
      </c>
      <c r="AJ79" t="str">
        <f>IF(ISBLANK(O14)=TRUE,"  ",VLOOKUP(O14,ひらがな変換,2))</f>
        <v>かてい</v>
      </c>
    </row>
    <row r="80">
      <c r="A80" t="str">
        <f>IF(ISBLANK(A15)=TRUE,"　",A15)</f>
        <v xml:space="preserve">　</v>
      </c>
      <c r="D80" t="str">
        <f>IF(ISBLANK(D15)=TRUE,"　",D15)</f>
        <v xml:space="preserve">　</v>
      </c>
      <c r="E80" t="str">
        <f>IF(ISBLANK(E15)=TRUE,"　",E15)</f>
        <v>同じ読み方の漢字</v>
      </c>
      <c r="G80" t="str">
        <f>IF(ISBLANK(G15)=TRUE,"　",G15)</f>
        <v>図形の角を調べよう</v>
      </c>
      <c r="I80" t="str">
        <f>IF(ISBLANK(I15)=TRUE,"　",I15)</f>
        <v>水泳</v>
      </c>
      <c r="K80" t="str">
        <f>IF(ISBLANK(K15)=TRUE,"　",K15)</f>
        <v>アンサンブルのみりょく</v>
      </c>
      <c r="M80" t="str">
        <f>IF(ISBLANK(M15)=TRUE,"　",M15)</f>
        <v>舞子先生の案による</v>
      </c>
      <c r="O80" t="str">
        <f>IF(ISBLANK(O15)=TRUE,"　",O15)</f>
        <v>舞子先生の案による</v>
      </c>
      <c r="Q80" t="str">
        <f>IF(ISBLANK(Q15)=TRUE,"　",Q15)</f>
        <v xml:space="preserve">　</v>
      </c>
      <c r="S80" t="str">
        <v>外国語</v>
      </c>
      <c r="T80">
        <f>IF(ISBLANK(T15)=TRUE,"　",T15)</f>
        <v>5</v>
      </c>
      <c r="U80">
        <f>IF(ISBLANK(U15)=TRUE,"　",U15)</f>
        <v>5</v>
      </c>
      <c r="V80">
        <f>U80-T80</f>
        <v>0</v>
      </c>
    </row>
    <row r="81">
      <c r="A81">
        <f>IF(ISBLANK(A16)=TRUE,"　",A16)</f>
        <v>7</v>
      </c>
      <c r="B81" t="e">
        <f>DATE($E$1,#REF!,A81)</f>
        <v>#REF!</v>
      </c>
      <c r="C81" t="e">
        <f>WEEKDAY(B81,1)</f>
        <v>#REF!</v>
      </c>
      <c r="D81" t="str">
        <f>IF(ISBLANK(D16)=TRUE,"　",D16)</f>
        <v>火</v>
      </c>
      <c r="E81" t="str">
        <f>IF(ISBLANK(E16)=TRUE,"　",E16)</f>
        <v>社会</v>
      </c>
      <c r="F81" t="str">
        <f>IF(ISBLANK(F16)=TRUE,"　",F16)</f>
        <v>6/7</v>
      </c>
      <c r="G81" t="str">
        <f>IF(ISBLANK(G16)=TRUE,"　",G16)</f>
        <v>国語</v>
      </c>
      <c r="H81" t="str">
        <f>IF(ISBLANK(H16)=TRUE,"　",H16)</f>
        <v>1/1</v>
      </c>
      <c r="I81" t="str">
        <f>IF(ISBLANK(I16)=TRUE,"　",I16)</f>
        <v>学活</v>
      </c>
      <c r="J81" t="str">
        <f>IF(ISBLANK(J16)=TRUE,"　",J16)</f>
        <v xml:space="preserve">　</v>
      </c>
      <c r="K81" t="str">
        <f>IF(ISBLANK(K16)=TRUE,"　",K16)</f>
        <v>理科</v>
      </c>
      <c r="L81" t="str">
        <f>IF(ISBLANK(L16)=TRUE,"　",L16)</f>
        <v xml:space="preserve">　</v>
      </c>
      <c r="M81" t="str">
        <f>IF(ISBLANK(M16)=TRUE,"　",M16)</f>
        <v>体育</v>
      </c>
      <c r="N81" t="str">
        <f>IF(ISBLANK(N16)=TRUE,"　",N16)</f>
        <v>6/9</v>
      </c>
      <c r="O81" t="str">
        <f>IF(ISBLANK(O16)=TRUE,"　",O16)</f>
        <v>家庭</v>
      </c>
      <c r="P81" t="str">
        <f>IF(ISBLANK(P16)=TRUE,"　",P16)</f>
        <v xml:space="preserve">　</v>
      </c>
      <c r="Q81" t="str">
        <f>IF(ISBLANK(Q16)=TRUE,"　",Q16)</f>
        <v>児童会活動日</v>
      </c>
      <c r="R81" t="str">
        <f>IF(R16="","",R16)</f>
        <v/>
      </c>
      <c r="S81" t="str">
        <v>総合</v>
      </c>
      <c r="T81">
        <f>IF(ISBLANK(T16)=TRUE,"　",T16)</f>
        <v>4</v>
      </c>
      <c r="U81">
        <f>IF(ISBLANK(U16)=TRUE,"　",U16)</f>
        <v>4</v>
      </c>
      <c r="V81">
        <f>U81-T81</f>
        <v>0</v>
      </c>
      <c r="Z81">
        <v>7</v>
      </c>
      <c r="AA81" t="e">
        <f>IF(ISBLANK(B81)=TRUE,"  ",B81)</f>
        <v>#REF!</v>
      </c>
      <c r="AB81" t="e">
        <f>WEEKDAY(AA81,1)</f>
        <v>#REF!</v>
      </c>
      <c r="AC81" t="str">
        <f>AC16</f>
        <v>火</v>
      </c>
      <c r="AD81" t="e">
        <f>IF(ISBLANK(#REF!)=TRUE,"  ",#REF!)</f>
        <v>#REF!</v>
      </c>
      <c r="AE81" t="str">
        <f>IF(ISBLANK(E16)=TRUE,"  ",VLOOKUP(E16,ひらがな変換,2))</f>
        <v>しゃかい</v>
      </c>
      <c r="AF81" t="str">
        <f>IF(ISBLANK(G16)=TRUE,"  ",VLOOKUP(G16,ひらがな変換,2))</f>
        <v>こくご</v>
      </c>
      <c r="AG81" t="str">
        <f>IF(ISBLANK(I16)=TRUE,"  ",VLOOKUP(I16,ひらがな変換,2))</f>
        <v>がっかつ</v>
      </c>
      <c r="AH81" t="str">
        <f>IF(ISBLANK(K16)=TRUE,"  ",VLOOKUP(K16,ひらがな変換,2))</f>
        <v>りか</v>
      </c>
      <c r="AI81" t="str">
        <f>IF(ISBLANK(M16)=TRUE,"  ",VLOOKUP(M16,ひらがな変換,2))</f>
        <v>たいいく</v>
      </c>
      <c r="AJ81" t="str">
        <f>IF(ISBLANK(O16)=TRUE,"  ",VLOOKUP(O16,ひらがな変換,2))</f>
        <v>かてい</v>
      </c>
    </row>
    <row r="82">
      <c r="A82" t="str">
        <f>IF(ISBLANK(A17)=TRUE,"　",A17)</f>
        <v xml:space="preserve">　</v>
      </c>
      <c r="D82" t="str">
        <f>IF(ISBLANK(D17)=TRUE,"　",D17)</f>
        <v xml:space="preserve">　</v>
      </c>
      <c r="E82" t="str">
        <f>IF(ISBLANK(E17)=TRUE,"　",E17)</f>
        <v>米作りのさかんな地域</v>
      </c>
      <c r="G82" t="str">
        <f>IF(ISBLANK(G17)=TRUE,"　",G17)</f>
        <v>夏の夜</v>
      </c>
      <c r="I82" t="str">
        <f>IF(ISBLANK(I17)=TRUE,"　",I17)</f>
        <v>歯科教室</v>
      </c>
      <c r="K82" t="str">
        <f>IF(ISBLANK(K17)=TRUE,"　",K17)</f>
        <v>佐藤（和）先生の案による</v>
      </c>
      <c r="M82" t="str">
        <f>IF(ISBLANK(M17)=TRUE,"　",M17)</f>
        <v>水泳</v>
      </c>
      <c r="O82" t="str">
        <f>IF(ISBLANK(O17)=TRUE,"　",O17)</f>
        <v>舞子先生の案による</v>
      </c>
      <c r="Q82" t="str">
        <f>IF(ISBLANK(Q17)=TRUE,"　",Q17)</f>
        <v xml:space="preserve">　</v>
      </c>
      <c r="S82" t="str">
        <v>小　計</v>
      </c>
      <c r="T82">
        <f>SUM(T70:T81)</f>
        <v>65</v>
      </c>
      <c r="U82">
        <f>SUM(U70:U81)</f>
        <v>65</v>
      </c>
      <c r="V82">
        <f>U82-T82</f>
        <v>0</v>
      </c>
    </row>
    <row r="83">
      <c r="A83">
        <f>IF(ISBLANK(A18)=TRUE,"　",A18)</f>
        <v>8</v>
      </c>
      <c r="B83" t="e">
        <f>DATE($E$1,#REF!,A83)</f>
        <v>#REF!</v>
      </c>
      <c r="C83" t="e">
        <f>WEEKDAY(B83,1)</f>
        <v>#REF!</v>
      </c>
      <c r="D83" t="str">
        <f>IF(ISBLANK(D18)=TRUE,"　",D18)</f>
        <v>水</v>
      </c>
      <c r="E83" t="str">
        <f>IF(ISBLANK(E18)=TRUE,"　",E18)</f>
        <v>社会</v>
      </c>
      <c r="F83" t="str">
        <f>IF(ISBLANK(F18)=TRUE,"　",F18)</f>
        <v>7/7</v>
      </c>
      <c r="G83" t="str">
        <f>IF(ISBLANK(G18)=TRUE,"　",G18)</f>
        <v>理科</v>
      </c>
      <c r="H83" t="str">
        <f>IF(ISBLANK(H18)=TRUE,"　",H18)</f>
        <v xml:space="preserve">　</v>
      </c>
      <c r="I83" t="str">
        <f>IF(ISBLANK(I18)=TRUE,"　",I18)</f>
        <v>算数</v>
      </c>
      <c r="J83" t="str">
        <f>IF(ISBLANK(J18)=TRUE,"　",J18)</f>
        <v>2/6</v>
      </c>
      <c r="K83" t="str">
        <f>IF(ISBLANK(K18)=TRUE,"　",K18)</f>
        <v>書写</v>
      </c>
      <c r="L83" t="str">
        <f>IF(ISBLANK(L18)=TRUE,"　",L18)</f>
        <v xml:space="preserve">　</v>
      </c>
      <c r="M83" t="str">
        <f>IF(ISBLANK(M18)=TRUE,"　",M18)</f>
        <v>国語</v>
      </c>
      <c r="N83" t="str">
        <f>IF(ISBLANK(N18)=TRUE,"　",N18)</f>
        <v>1/5</v>
      </c>
      <c r="O83" t="str">
        <f>IF(ISBLANK(O18)=TRUE,"　",O18)</f>
        <v>体育</v>
      </c>
      <c r="P83" t="str">
        <f>IF(ISBLANK(P18)=TRUE,"　",P18)</f>
        <v>7/9</v>
      </c>
      <c r="Q83" t="str">
        <f>IF(ISBLANK(Q18)=TRUE,"　",Q18)</f>
        <v xml:space="preserve">　</v>
      </c>
      <c r="R83" t="str">
        <f>IF(R18="","",R18)</f>
        <v/>
      </c>
      <c r="S83" t="str">
        <v>学活</v>
      </c>
      <c r="T83">
        <f>IF(ISBLANK(T18)=TRUE,"　",T18)</f>
        <v>2</v>
      </c>
      <c r="U83">
        <f>IF(ISBLANK(U18)=TRUE,"　",U18)</f>
        <v>2</v>
      </c>
      <c r="V83">
        <f>U83-T83</f>
        <v>0</v>
      </c>
      <c r="Z83">
        <v>8</v>
      </c>
      <c r="AA83" t="e">
        <f>IF(ISBLANK(B83)=TRUE,"  ",B83)</f>
        <v>#REF!</v>
      </c>
      <c r="AB83" t="e">
        <f>WEEKDAY(AA83,1)</f>
        <v>#REF!</v>
      </c>
      <c r="AC83" t="str">
        <f>AC18</f>
        <v>水</v>
      </c>
      <c r="AD83" t="e">
        <f>IF(ISBLANK(#REF!)=TRUE,"  ",#REF!)</f>
        <v>#REF!</v>
      </c>
      <c r="AE83" t="str">
        <f>IF(ISBLANK(E18)=TRUE,"  ",VLOOKUP(E18,ひらがな変換,2))</f>
        <v>しゃかい</v>
      </c>
      <c r="AF83" t="str">
        <f>IF(ISBLANK(G18)=TRUE,"  ",VLOOKUP(G18,ひらがな変換,2))</f>
        <v>りか</v>
      </c>
      <c r="AG83" t="str">
        <f>IF(ISBLANK(I18)=TRUE,"  ",VLOOKUP(I18,ひらがな変換,2))</f>
        <v>さんすう</v>
      </c>
      <c r="AH83" t="str">
        <f>IF(ISBLANK(K18)=TRUE,"  ",VLOOKUP(K18,ひらがな変換,2))</f>
        <v>しょしゃ</v>
      </c>
      <c r="AI83" t="str">
        <f>IF(ISBLANK(M18)=TRUE,"  ",VLOOKUP(M18,ひらがな変換,2))</f>
        <v>こくご</v>
      </c>
      <c r="AJ83" t="str">
        <f>IF(ISBLANK(O18)=TRUE,"  ",VLOOKUP(O18,ひらがな変換,2))</f>
        <v>たいいく</v>
      </c>
    </row>
    <row r="84">
      <c r="A84" t="str">
        <f>IF(ISBLANK(A19)=TRUE,"　",A19)</f>
        <v xml:space="preserve">　</v>
      </c>
      <c r="D84" t="str">
        <f>IF(ISBLANK(D19)=TRUE,"　",D19)</f>
        <v xml:space="preserve">　</v>
      </c>
      <c r="E84" t="str">
        <f>IF(ISBLANK(E19)=TRUE,"　",E19)</f>
        <v>米作りのさかんな地域</v>
      </c>
      <c r="G84" t="str">
        <f>IF(ISBLANK(G19)=TRUE,"　",G19)</f>
        <v>佐藤（和）先生の案による</v>
      </c>
      <c r="I84" t="str">
        <f>IF(ISBLANK(I19)=TRUE,"　",I19)</f>
        <v>図形の角を調べよう</v>
      </c>
      <c r="K84" t="str">
        <f>IF(ISBLANK(K19)=TRUE,"　",K19)</f>
        <v>大浦先生の案による</v>
      </c>
      <c r="M84" t="str">
        <f>IF(ISBLANK(M19)=TRUE,"　",M19)</f>
        <v>作家で広げる読書</v>
      </c>
      <c r="O84" t="str">
        <f>IF(ISBLANK(O19)=TRUE,"　",O19)</f>
        <v>水泳</v>
      </c>
      <c r="Q84" t="str">
        <f>IF(ISBLANK(Q19)=TRUE,"　",Q19)</f>
        <v xml:space="preserve">　</v>
      </c>
      <c r="S84" t="str">
        <v>児童会</v>
      </c>
      <c r="T84">
        <f>IF(ISBLANK(T19)=TRUE,"　",T19)</f>
        <v>1</v>
      </c>
      <c r="U84">
        <f>IF(ISBLANK(U19)=TRUE,"　",U19)</f>
        <v>1</v>
      </c>
      <c r="V84">
        <f>U84-T84</f>
        <v>0</v>
      </c>
    </row>
    <row r="85">
      <c r="A85">
        <f>IF(ISBLANK(A20)=TRUE,"　",A20)</f>
        <v>9</v>
      </c>
      <c r="B85" t="e">
        <f>DATE($E$1,#REF!,A85)</f>
        <v>#REF!</v>
      </c>
      <c r="C85" t="e">
        <f>WEEKDAY(B85,1)</f>
        <v>#REF!</v>
      </c>
      <c r="D85" t="str">
        <f>IF(ISBLANK(D20)=TRUE,"　",D20)</f>
        <v>木</v>
      </c>
      <c r="E85" t="str">
        <f>IF(ISBLANK(E20)=TRUE,"　",E20)</f>
        <v>総合</v>
      </c>
      <c r="F85" t="str">
        <f>IF(ISBLANK(F20)=TRUE,"　",F20)</f>
        <v>8/42</v>
      </c>
      <c r="G85" t="str">
        <f>IF(ISBLANK(G20)=TRUE,"　",G20)</f>
        <v>総合</v>
      </c>
      <c r="H85" t="str">
        <f>IF(ISBLANK(H20)=TRUE,"　",H20)</f>
        <v>11/20</v>
      </c>
      <c r="I85" t="str">
        <f>IF(ISBLANK(I20)=TRUE,"　",I20)</f>
        <v>理科</v>
      </c>
      <c r="J85" t="str">
        <f>IF(ISBLANK(J20)=TRUE,"　",J20)</f>
        <v xml:space="preserve">　</v>
      </c>
      <c r="K85" t="str">
        <f>IF(ISBLANK(K20)=TRUE,"　",K20)</f>
        <v>音楽</v>
      </c>
      <c r="L85" t="str">
        <f>IF(ISBLANK(L20)=TRUE,"　",L20)</f>
        <v>2/4</v>
      </c>
      <c r="M85" t="str">
        <f>IF(ISBLANK(M20)=TRUE,"　",M20)</f>
        <v>体育</v>
      </c>
      <c r="N85" t="str">
        <f>IF(ISBLANK(N20)=TRUE,"　",N20)</f>
        <v>8/9</v>
      </c>
      <c r="O85" t="str">
        <f>IF(ISBLANK(O20)=TRUE,"　",O20)</f>
        <v xml:space="preserve">　</v>
      </c>
      <c r="P85" t="str">
        <f>IF(ISBLANK(P20)=TRUE,"　",P20)</f>
        <v xml:space="preserve">　</v>
      </c>
      <c r="Q85" t="str">
        <f>IF(ISBLANK(Q20)=TRUE,"　",Q20)</f>
        <v>たなばた集会</v>
      </c>
      <c r="R85" t="str">
        <f>IF(R20="","",R20)</f>
        <v/>
      </c>
      <c r="S85" t="str">
        <v>クラブ</v>
      </c>
      <c r="T85">
        <f>IF(ISBLANK(T20)=TRUE,"　",T20)</f>
        <v>0</v>
      </c>
      <c r="U85">
        <f>IF(ISBLANK(U20)=TRUE,"　",U20)</f>
        <v>0</v>
      </c>
      <c r="V85">
        <f>U85-T85</f>
        <v>0</v>
      </c>
      <c r="Z85">
        <v>9</v>
      </c>
      <c r="AA85" t="e">
        <f>IF(ISBLANK(B85)=TRUE,"  ",B85)</f>
        <v>#REF!</v>
      </c>
      <c r="AB85" t="e">
        <f>WEEKDAY(AA85,1)</f>
        <v>#REF!</v>
      </c>
      <c r="AC85" t="str">
        <f>AC20</f>
        <v>木</v>
      </c>
      <c r="AD85" t="e">
        <f>IF(ISBLANK(#REF!)=TRUE,"  ",#REF!)</f>
        <v>#REF!</v>
      </c>
      <c r="AE85" t="str">
        <f>IF(ISBLANK(E20)=TRUE,"  ",VLOOKUP(E20,ひらがな変換,2))</f>
        <v>そうごう</v>
      </c>
      <c r="AF85" t="str">
        <f>IF(ISBLANK(G20)=TRUE,"  ",VLOOKUP(G20,ひらがな変換,2))</f>
        <v>そうごう</v>
      </c>
      <c r="AG85" t="str">
        <f>IF(ISBLANK(I20)=TRUE,"  ",VLOOKUP(I20,ひらがな変換,2))</f>
        <v>りか</v>
      </c>
      <c r="AH85" t="str">
        <f>IF(ISBLANK(K20)=TRUE,"  ",VLOOKUP(K20,ひらがな変換,2))</f>
        <v>おんがく</v>
      </c>
      <c r="AI85" t="str">
        <f>IF(ISBLANK(M20)=TRUE,"  ",VLOOKUP(M20,ひらがな変換,2))</f>
        <v>たいいく</v>
      </c>
      <c r="AJ85" t="str">
        <f>IF(ISBLANK(O20)=TRUE,"  ",VLOOKUP(O20,ひらがな変換,2))</f>
        <v xml:space="preserve">  </v>
      </c>
    </row>
    <row r="86">
      <c r="A86" t="str">
        <f>IF(ISBLANK(A21)=TRUE,"　",A21)</f>
        <v xml:space="preserve">　</v>
      </c>
      <c r="D86" t="str">
        <f>IF(ISBLANK(D21)=TRUE,"　",D21)</f>
        <v xml:space="preserve">　</v>
      </c>
      <c r="E86" t="str">
        <f>IF(ISBLANK(E21)=TRUE,"　",E21)</f>
        <v>本宮の米を全国に</v>
      </c>
      <c r="G86" t="str">
        <f>IF(ISBLANK(G21)=TRUE,"　",G21)</f>
        <v>東日本大震災からつながる現在</v>
      </c>
      <c r="I86" t="str">
        <f>IF(ISBLANK(I21)=TRUE,"　",I21)</f>
        <v>佐藤（和）先生の案による</v>
      </c>
      <c r="K86" t="str">
        <f>IF(ISBLANK(K21)=TRUE,"　",K21)</f>
        <v>アンサンブルのみりょく</v>
      </c>
      <c r="M86" t="str">
        <f>IF(ISBLANK(M21)=TRUE,"　",M21)</f>
        <v>水泳</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金</v>
      </c>
      <c r="E87" t="str">
        <f>IF(ISBLANK(E22)=TRUE,"　",E22)</f>
        <v>外国語</v>
      </c>
      <c r="F87" t="str">
        <f>IF(ISBLANK(F22)=TRUE,"　",F22)</f>
        <v xml:space="preserve">　</v>
      </c>
      <c r="G87" t="str">
        <f>IF(ISBLANK(G22)=TRUE,"　",G22)</f>
        <v>社会</v>
      </c>
      <c r="H87" t="str">
        <f>IF(ISBLANK(H22)=TRUE,"　",H22)</f>
        <v>1/7</v>
      </c>
      <c r="I87" t="str">
        <f>IF(ISBLANK(I22)=TRUE,"　",I22)</f>
        <v>算数</v>
      </c>
      <c r="J87" t="str">
        <f>IF(ISBLANK(J22)=TRUE,"　",J22)</f>
        <v>3/6</v>
      </c>
      <c r="K87" t="str">
        <f>IF(ISBLANK(K22)=TRUE,"　",K22)</f>
        <v>算数</v>
      </c>
      <c r="L87" t="str">
        <f>IF(ISBLANK(L22)=TRUE,"　",L22)</f>
        <v xml:space="preserve">　</v>
      </c>
      <c r="M87" t="str">
        <f>IF(ISBLANK(M22)=TRUE,"　",M22)</f>
        <v>道徳</v>
      </c>
      <c r="N87" t="str">
        <f>IF(ISBLANK(N22)=TRUE,"　",N22)</f>
        <v>10/35</v>
      </c>
      <c r="O87" t="str">
        <f>IF(ISBLANK(O22)=TRUE,"　",O22)</f>
        <v xml:space="preserve">　</v>
      </c>
      <c r="P87" t="str">
        <f>IF(ISBLANK(P22)=TRUE,"　",P22)</f>
        <v xml:space="preserve">　</v>
      </c>
      <c r="Q87" t="str">
        <f>IF(ISBLANK(Q22)=TRUE,"　",Q22)</f>
        <v>【短】漢検</v>
      </c>
      <c r="R87" t="str">
        <f>IF(R22="","",R22)</f>
        <v/>
      </c>
      <c r="S87" t="str">
        <v>行事（時）</v>
      </c>
      <c r="T87">
        <f>IF(ISBLANK(T22)=TRUE,"　",T22)</f>
        <v>3</v>
      </c>
      <c r="U87">
        <f>IF(ISBLANK(U22)=TRUE,"　",U22)</f>
        <v>3</v>
      </c>
      <c r="V87">
        <f>U87-T87</f>
        <v>0</v>
      </c>
      <c r="Z87">
        <v>10</v>
      </c>
      <c r="AA87" t="e">
        <f>IF(ISBLANK(B87)=TRUE,"  ",B87)</f>
        <v>#REF!</v>
      </c>
      <c r="AB87" t="e">
        <f>WEEKDAY(AA87,1)</f>
        <v>#REF!</v>
      </c>
      <c r="AC87" t="str">
        <f>AC22</f>
        <v>金</v>
      </c>
      <c r="AD87" t="e">
        <f>IF(ISBLANK(#REF!)=TRUE,"  ",#REF!)</f>
        <v>#REF!</v>
      </c>
      <c r="AE87" t="str">
        <f>IF(ISBLANK(E22)=TRUE,"  ",VLOOKUP(E22,ひらがな変換,2))</f>
        <v>がいこくご</v>
      </c>
      <c r="AF87" t="str">
        <f>IF(ISBLANK(G22)=TRUE,"  ",VLOOKUP(G22,ひらがな変換,2))</f>
        <v>しゃかい</v>
      </c>
      <c r="AG87" t="str">
        <f>IF(ISBLANK(I22)=TRUE,"  ",VLOOKUP(I22,ひらがな変換,2))</f>
        <v>さんすう</v>
      </c>
      <c r="AH87" t="str">
        <f>IF(ISBLANK(K22)=TRUE,"  ",VLOOKUP(K22,ひらがな変換,2))</f>
        <v>さんすう</v>
      </c>
      <c r="AI87" t="str">
        <f>IF(ISBLANK(M22)=TRUE,"  ",VLOOKUP(M22,ひらがな変換,2))</f>
        <v>どうとく</v>
      </c>
      <c r="AJ87" t="str">
        <f>IF(ISBLANK(O22)=TRUE,"  ",VLOOKUP(O22,ひらがな変換,2))</f>
        <v xml:space="preserve">  </v>
      </c>
    </row>
    <row r="88" xml:space="preserve">
      <c r="A88" t="str">
        <f>IF(ISBLANK(A23)=TRUE,"　",A23)</f>
        <v xml:space="preserve">　</v>
      </c>
      <c r="D88" t="str">
        <f>IF(ISBLANK(D23)=TRUE,"　",D23)</f>
        <v xml:space="preserve">　</v>
      </c>
      <c r="E88" t="str">
        <f>IF(ISBLANK(E23)=TRUE,"　",E23)</f>
        <v>渡部先生の案による</v>
      </c>
      <c r="G88" t="str">
        <f>IF(ISBLANK(G23)=TRUE,"　",G23)</f>
        <v>水産業のさかんな地域</v>
      </c>
      <c r="I88" t="str">
        <f>IF(ISBLANK(I23)=TRUE,"　",I23)</f>
        <v>図形の角を調べよう</v>
      </c>
      <c r="K88" t="str">
        <f>IF(ISBLANK(K23)=TRUE,"　",K23)</f>
        <v>教育長訪問</v>
      </c>
      <c r="M88" t="str">
        <f>IF(ISBLANK(M23)=TRUE,"　",M23)</f>
        <v>クマのあたりまえ</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土</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6</v>
      </c>
      <c r="U89">
        <f>SUM(U83:U85)+U87</f>
        <v>6</v>
      </c>
      <c r="V89">
        <f>U89-T89</f>
        <v>0</v>
      </c>
      <c r="Z89">
        <v>11</v>
      </c>
      <c r="AA89" t="e">
        <f>IF(ISBLANK(B89)=TRUE,"  ",B89)</f>
        <v>#REF!</v>
      </c>
      <c r="AB89" t="e">
        <f>WEEKDAY(AA89,1)</f>
        <v>#REF!</v>
      </c>
      <c r="AC89" t="str">
        <f>AC24</f>
        <v>土</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日</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71</v>
      </c>
      <c r="U91">
        <f>SUM(U82,U89)</f>
        <v>71</v>
      </c>
      <c r="V91">
        <f>U91-T91</f>
        <v>0</v>
      </c>
      <c r="Z91">
        <v>12</v>
      </c>
      <c r="AA91" t="e">
        <f>IF(ISBLANK(B91)=TRUE,"  ",B91)</f>
        <v>#REF!</v>
      </c>
      <c r="AB91" t="e">
        <f>WEEKDAY(AA91,1)</f>
        <v>#REF!</v>
      </c>
      <c r="AC91" t="str">
        <f>AC26</f>
        <v>日</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月</v>
      </c>
      <c r="E93" t="str">
        <f>IF(ISBLANK(E28)=TRUE,"　",E28)</f>
        <v>国語</v>
      </c>
      <c r="F93" t="str">
        <f>IF(ISBLANK(F28)=TRUE,"　",F28)</f>
        <v>2/5</v>
      </c>
      <c r="G93" t="str">
        <f>IF(ISBLANK(G28)=TRUE,"　",G28)</f>
        <v>算数</v>
      </c>
      <c r="H93" t="str">
        <f>IF(ISBLANK(H28)=TRUE,"　",H28)</f>
        <v>4/6</v>
      </c>
      <c r="I93" t="str">
        <f>IF(ISBLANK(I28)=TRUE,"　",I28)</f>
        <v>体育</v>
      </c>
      <c r="J93" t="str">
        <f>IF(ISBLANK(J28)=TRUE,"　",J28)</f>
        <v>9/9</v>
      </c>
      <c r="K93" t="str">
        <f>IF(ISBLANK(K28)=TRUE,"　",K28)</f>
        <v>音楽</v>
      </c>
      <c r="L93" t="str">
        <f>IF(ISBLANK(L28)=TRUE,"　",L28)</f>
        <v>3/4</v>
      </c>
      <c r="M93" t="str">
        <f>IF(ISBLANK(M28)=TRUE,"　",M28)</f>
        <v>家庭</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月</v>
      </c>
      <c r="AD93" t="e">
        <f>IF(ISBLANK(#REF!)=TRUE,"  ",#REF!)</f>
        <v>#REF!</v>
      </c>
      <c r="AE93" t="str">
        <f>IF(ISBLANK(E28)=TRUE,"  ",VLOOKUP(E28,ひらがな変換,2))</f>
        <v>こくご</v>
      </c>
      <c r="AF93" t="str">
        <f>IF(ISBLANK(G28)=TRUE,"  ",VLOOKUP(G28,ひらがな変換,2))</f>
        <v>さんすう</v>
      </c>
      <c r="AG93" t="str">
        <f>IF(ISBLANK(I28)=TRUE,"  ",VLOOKUP(I28,ひらがな変換,2))</f>
        <v>たいいく</v>
      </c>
      <c r="AH93" t="str">
        <f>IF(ISBLANK(K28)=TRUE,"  ",VLOOKUP(K28,ひらがな変換,2))</f>
        <v>おんがく</v>
      </c>
      <c r="AI93" t="str">
        <f>IF(ISBLANK(M28)=TRUE,"  ",VLOOKUP(M28,ひらがな変換,2))</f>
        <v>かてい</v>
      </c>
      <c r="AJ93" t="str">
        <f>IF(ISBLANK(O28)=TRUE,"  ",VLOOKUP(O28,ひらがな変換,2))</f>
        <v xml:space="preserve">  </v>
      </c>
    </row>
    <row r="94">
      <c r="A94" t="str">
        <f>IF(ISBLANK(A29)=TRUE,"　",A29)</f>
        <v xml:space="preserve">　</v>
      </c>
      <c r="D94" t="str">
        <f>IF(ISBLANK(D29)=TRUE,"　",D29)</f>
        <v xml:space="preserve">　</v>
      </c>
      <c r="E94" t="str">
        <f>IF(ISBLANK(E29)=TRUE,"　",E29)</f>
        <v>作家で広げる読書</v>
      </c>
      <c r="G94" t="str">
        <f>IF(ISBLANK(G29)=TRUE,"　",G29)</f>
        <v>図形の角を調べよう</v>
      </c>
      <c r="I94" t="str">
        <f>IF(ISBLANK(I29)=TRUE,"　",I29)</f>
        <v>水泳</v>
      </c>
      <c r="K94" t="str">
        <f>IF(ISBLANK(K29)=TRUE,"　",K29)</f>
        <v>アンサンブルのみりょく</v>
      </c>
      <c r="M94" t="str">
        <f>IF(ISBLANK(M29)=TRUE,"　",M29)</f>
        <v>舞子先生の案による</v>
      </c>
      <c r="O94" t="str">
        <f>IF(ISBLANK(O29)=TRUE,"　",O29)</f>
        <v xml:space="preserve">　</v>
      </c>
      <c r="Q94" t="str">
        <f>IF(ISBLANK(Q29)=TRUE,"　",Q29)</f>
        <v xml:space="preserve">　</v>
      </c>
      <c r="S94" t="str">
        <v>国語</v>
      </c>
      <c r="T94">
        <f>IF(ISBLANK(T5)=TRUE,"　",T5)</f>
        <v>12</v>
      </c>
      <c r="U94">
        <f>COUNTIF($E$69:$P$130,"国語")+COUNTIF($E$69:$P$130,"書写")+COUNTIF($R$69:$R$130,"国語")/3+COUNTIF($R$69:$R$130,"書写")/3</f>
        <v>12</v>
      </c>
      <c r="V94">
        <f>U94-T94</f>
        <v>0</v>
      </c>
    </row>
    <row r="95">
      <c r="A95">
        <f>IF(ISBLANK(A30)=TRUE,"　",A30)</f>
        <v>14</v>
      </c>
      <c r="B95" t="e">
        <f>DATE($E$1,#REF!,A95)</f>
        <v>#REF!</v>
      </c>
      <c r="C95" t="e">
        <f>WEEKDAY(B95,1)</f>
        <v>#REF!</v>
      </c>
      <c r="D95" t="str">
        <f>IF(ISBLANK(D30)=TRUE,"　",D30)</f>
        <v>火</v>
      </c>
      <c r="E95" t="str">
        <f>IF(ISBLANK(E30)=TRUE,"　",E30)</f>
        <v>社会</v>
      </c>
      <c r="F95" t="str">
        <f>IF(ISBLANK(F30)=TRUE,"　",F30)</f>
        <v>2/7</v>
      </c>
      <c r="G95" t="str">
        <f>IF(ISBLANK(G30)=TRUE,"　",G30)</f>
        <v>国語</v>
      </c>
      <c r="H95" t="str">
        <f>IF(ISBLANK(H30)=TRUE,"　",H30)</f>
        <v>3/5</v>
      </c>
      <c r="I95" t="str">
        <f>IF(ISBLANK(I30)=TRUE,"　",I30)</f>
        <v>図工</v>
      </c>
      <c r="J95" t="str">
        <f>IF(ISBLANK(J30)=TRUE,"　",J30)</f>
        <v>1/2</v>
      </c>
      <c r="K95" t="str">
        <f>IF(ISBLANK(K30)=TRUE,"　",K30)</f>
        <v>図工</v>
      </c>
      <c r="L95" t="str">
        <f>IF(ISBLANK(L30)=TRUE,"　",L30)</f>
        <v>2/2</v>
      </c>
      <c r="M95" t="str">
        <f>IF(ISBLANK(M30)=TRUE,"　",M30)</f>
        <v>体育</v>
      </c>
      <c r="N95" t="str">
        <f>IF(ISBLANK(N30)=TRUE,"　",N30)</f>
        <v>1/2</v>
      </c>
      <c r="O95" t="str">
        <f>IF(ISBLANK(O30)=TRUE,"　",O30)</f>
        <v>児童会</v>
      </c>
      <c r="P95" t="str">
        <f>IF(ISBLANK(P30)=TRUE,"　",P30)</f>
        <v xml:space="preserve">　</v>
      </c>
      <c r="Q95" t="str">
        <f>IF(ISBLANK(Q30)=TRUE,"　",Q30)</f>
        <v xml:space="preserve">　</v>
      </c>
      <c r="R95" t="str">
        <f>IF(R30="","",R30)</f>
        <v/>
      </c>
      <c r="S95" t="str">
        <v>社会</v>
      </c>
      <c r="T95">
        <f>IF(ISBLANK(T6)=TRUE,"　",T6)</f>
        <v>5</v>
      </c>
      <c r="U95">
        <f>COUNTIF($E$69:$P$130,S95)+COUNTIF($R$69:$R$130,S95)/3</f>
        <v>5</v>
      </c>
      <c r="V95">
        <f>U95-T95</f>
        <v>0</v>
      </c>
      <c r="Z95">
        <v>14</v>
      </c>
      <c r="AA95" t="e">
        <f>IF(ISBLANK(B95)=TRUE,"  ",B95)</f>
        <v>#REF!</v>
      </c>
      <c r="AB95" t="e">
        <f>WEEKDAY(AA95,1)</f>
        <v>#REF!</v>
      </c>
      <c r="AC95" t="str">
        <f>AC30</f>
        <v>火</v>
      </c>
      <c r="AD95" t="e">
        <f>IF(ISBLANK(#REF!)=TRUE,"  ",#REF!)</f>
        <v>#REF!</v>
      </c>
      <c r="AE95" t="str">
        <f>IF(ISBLANK(E30)=TRUE,"  ",VLOOKUP(E30,ひらがな変換,2))</f>
        <v>しゃかい</v>
      </c>
      <c r="AF95" t="str">
        <f>IF(ISBLANK(G30)=TRUE,"  ",VLOOKUP(G30,ひらがな変換,2))</f>
        <v>こくご</v>
      </c>
      <c r="AG95" t="str">
        <f>IF(ISBLANK(I30)=TRUE,"  ",VLOOKUP(I30,ひらがな変換,2))</f>
        <v>ずこう</v>
      </c>
      <c r="AH95" t="str">
        <f>IF(ISBLANK(K30)=TRUE,"  ",VLOOKUP(K30,ひらがな変換,2))</f>
        <v>ずこう</v>
      </c>
      <c r="AI95" t="str">
        <f>IF(ISBLANK(M30)=TRUE,"  ",VLOOKUP(M30,ひらがな変換,2))</f>
        <v>たいいく</v>
      </c>
      <c r="AJ95" t="str">
        <f>IF(ISBLANK(O30)=TRUE,"  ",VLOOKUP(O30,ひらがな変換,2))</f>
        <v>じどうかい</v>
      </c>
    </row>
    <row r="96">
      <c r="A96" t="str">
        <f>IF(ISBLANK(A31)=TRUE,"　",A31)</f>
        <v xml:space="preserve">　</v>
      </c>
      <c r="D96" t="str">
        <f>IF(ISBLANK(D31)=TRUE,"　",D31)</f>
        <v xml:space="preserve">　</v>
      </c>
      <c r="E96" t="str">
        <f>IF(ISBLANK(E31)=TRUE,"　",E31)</f>
        <v>水産業のさかんな地域</v>
      </c>
      <c r="G96" t="str">
        <f>IF(ISBLANK(G31)=TRUE,"　",G31)</f>
        <v>作家で広げる読書</v>
      </c>
      <c r="I96" t="str">
        <f>IF(ISBLANK(I31)=TRUE,"　",I31)</f>
        <v>コロコロ　ローラーダンス</v>
      </c>
      <c r="K96" t="str">
        <f>IF(ISBLANK(K31)=TRUE,"　",K31)</f>
        <v>コロコロ　ローラーダンス</v>
      </c>
      <c r="M96" t="str">
        <f>IF(ISBLANK(M31)=TRUE,"　",M31)</f>
        <v>水泳記録会</v>
      </c>
      <c r="O96" t="str">
        <f>IF(ISBLANK(O31)=TRUE,"　",O31)</f>
        <v>委員会</v>
      </c>
      <c r="Q96" t="str">
        <f>IF(ISBLANK(Q31)=TRUE,"　",Q31)</f>
        <v xml:space="preserve">　</v>
      </c>
      <c r="S96" t="str">
        <v>算数</v>
      </c>
      <c r="T96">
        <f>IF(ISBLANK(T7)=TRUE,"　",T7)</f>
        <v>10</v>
      </c>
      <c r="U96">
        <f>COUNTIF($E$69:$P$130,S96)+COUNTIF($R$69:$R$130,S96)/3</f>
        <v>10</v>
      </c>
      <c r="V96">
        <f>U96-T96</f>
        <v>0</v>
      </c>
    </row>
    <row r="97">
      <c r="A97">
        <f>IF(ISBLANK(A32)=TRUE,"　",A32)</f>
        <v>15</v>
      </c>
      <c r="B97" t="e">
        <f>DATE($E$1,#REF!,A97)</f>
        <v>#REF!</v>
      </c>
      <c r="C97" t="e">
        <f>WEEKDAY(B97,1)</f>
        <v>#REF!</v>
      </c>
      <c r="D97" t="str">
        <f>IF(ISBLANK(D32)=TRUE,"　",D32)</f>
        <v>水</v>
      </c>
      <c r="E97" t="str">
        <f>IF(ISBLANK(E32)=TRUE,"　",E32)</f>
        <v>国語</v>
      </c>
      <c r="F97" t="str">
        <f>IF(ISBLANK(F32)=TRUE,"　",F32)</f>
        <v>4/5</v>
      </c>
      <c r="G97" t="str">
        <f>IF(ISBLANK(G32)=TRUE,"　",G32)</f>
        <v>道徳</v>
      </c>
      <c r="H97" t="str">
        <f>IF(ISBLANK(H32)=TRUE,"　",H32)</f>
        <v>11/35</v>
      </c>
      <c r="I97" t="str">
        <f>IF(ISBLANK(I32)=TRUE,"　",I32)</f>
        <v>算数</v>
      </c>
      <c r="J97" t="str">
        <f>IF(ISBLANK(J32)=TRUE,"　",J32)</f>
        <v>5/6</v>
      </c>
      <c r="K97" t="str">
        <f>IF(ISBLANK(K32)=TRUE,"　",K32)</f>
        <v>理科</v>
      </c>
      <c r="L97" t="str">
        <f>IF(ISBLANK(L32)=TRUE,"　",L32)</f>
        <v xml:space="preserve">　</v>
      </c>
      <c r="M97" t="str">
        <f>IF(ISBLANK(M32)=TRUE,"　",M32)</f>
        <v>外国語</v>
      </c>
      <c r="N97" t="str">
        <f>IF(ISBLANK(N32)=TRUE,"　",N32)</f>
        <v xml:space="preserve">　</v>
      </c>
      <c r="O97" t="str">
        <f>IF(ISBLANK(O32)=TRUE,"　",O32)</f>
        <v>体育</v>
      </c>
      <c r="P97" t="str">
        <f>IF(ISBLANK(P32)=TRUE,"　",P32)</f>
        <v>2/2</v>
      </c>
      <c r="Q97" t="str">
        <f>IF(ISBLANK(Q32)=TRUE,"　",Q32)</f>
        <v xml:space="preserve">　</v>
      </c>
      <c r="R97" t="str">
        <f>IF(R32="","",R32)</f>
        <v/>
      </c>
      <c r="S97" t="str">
        <v>理科</v>
      </c>
      <c r="T97">
        <f>IF(ISBLANK(T8)=TRUE,"　",T8)</f>
        <v>7</v>
      </c>
      <c r="U97">
        <f>COUNTIF($E$69:$P$130,S97)+COUNTIF($R$69:$R$130,S97)/3</f>
        <v>7</v>
      </c>
      <c r="V97">
        <f>U97-T97</f>
        <v>0</v>
      </c>
      <c r="Z97">
        <v>15</v>
      </c>
      <c r="AA97" t="e">
        <f>IF(ISBLANK(B97)=TRUE,"  ",B97)</f>
        <v>#REF!</v>
      </c>
      <c r="AB97" t="e">
        <f>WEEKDAY(AA97,1)</f>
        <v>#REF!</v>
      </c>
      <c r="AC97" t="str">
        <f>AC32</f>
        <v>水</v>
      </c>
      <c r="AD97" t="e">
        <f>IF(ISBLANK(#REF!)=TRUE,"  ",#REF!)</f>
        <v>#REF!</v>
      </c>
      <c r="AE97" t="str">
        <f>IF(ISBLANK(E32)=TRUE,"  ",VLOOKUP(E32,ひらがな変換,2))</f>
        <v>こくご</v>
      </c>
      <c r="AF97" t="str">
        <f>IF(ISBLANK(G32)=TRUE,"  ",VLOOKUP(G32,ひらがな変換,2))</f>
        <v>どうとく</v>
      </c>
      <c r="AG97" t="str">
        <f>IF(ISBLANK(I32)=TRUE,"  ",VLOOKUP(I32,ひらがな変換,2))</f>
        <v>さんすう</v>
      </c>
      <c r="AH97" t="str">
        <f>IF(ISBLANK(K32)=TRUE,"  ",VLOOKUP(K32,ひらがな変換,2))</f>
        <v>りか</v>
      </c>
      <c r="AI97" t="str">
        <f>IF(ISBLANK(M32)=TRUE,"  ",VLOOKUP(M32,ひらがな変換,2))</f>
        <v>がいこくご</v>
      </c>
      <c r="AJ97" t="str">
        <f>IF(ISBLANK(O32)=TRUE,"  ",VLOOKUP(O32,ひらがな変換,2))</f>
        <v>たいいく</v>
      </c>
    </row>
    <row r="98">
      <c r="A98" t="str">
        <f>IF(ISBLANK(A33)=TRUE,"　",A33)</f>
        <v xml:space="preserve">　</v>
      </c>
      <c r="D98" t="str">
        <f>IF(ISBLANK(D33)=TRUE,"　",D33)</f>
        <v xml:space="preserve">　</v>
      </c>
      <c r="E98" t="str">
        <f>IF(ISBLANK(E33)=TRUE,"　",E33)</f>
        <v>作家で広げる読書</v>
      </c>
      <c r="G98" t="str">
        <f>IF(ISBLANK(G33)=TRUE,"　",G33)</f>
        <v>共有しちゃえ！</v>
      </c>
      <c r="I98" t="str">
        <f>IF(ISBLANK(I33)=TRUE,"　",I33)</f>
        <v>図形の角を調べよう</v>
      </c>
      <c r="K98" t="str">
        <f>IF(ISBLANK(K33)=TRUE,"　",K33)</f>
        <v>佐藤（和）先生の案による</v>
      </c>
      <c r="M98" t="str">
        <f>IF(ISBLANK(M33)=TRUE,"　",M33)</f>
        <v>渡部先生の案による</v>
      </c>
      <c r="O98" t="str">
        <f>IF(ISBLANK(O33)=TRUE,"　",O33)</f>
        <v>水泳記録会</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木</v>
      </c>
      <c r="E99" t="str">
        <f>IF(ISBLANK(E34)=TRUE,"　",E34)</f>
        <v>理科</v>
      </c>
      <c r="F99" t="str">
        <f>IF(ISBLANK(F34)=TRUE,"　",F34)</f>
        <v xml:space="preserve">　</v>
      </c>
      <c r="G99" t="str">
        <f>IF(ISBLANK(G34)=TRUE,"　",G34)</f>
        <v>外国語</v>
      </c>
      <c r="H99" t="str">
        <f>IF(ISBLANK(H34)=TRUE,"　",H34)</f>
        <v xml:space="preserve">　</v>
      </c>
      <c r="I99" t="str">
        <f>IF(ISBLANK(I34)=TRUE,"　",I34)</f>
        <v>算数</v>
      </c>
      <c r="J99" t="str">
        <f>IF(ISBLANK(J34)=TRUE,"　",J34)</f>
        <v>6/6</v>
      </c>
      <c r="K99" t="str">
        <f>IF(ISBLANK(K34)=TRUE,"　",K34)</f>
        <v>音楽</v>
      </c>
      <c r="L99" t="str">
        <f>IF(ISBLANK(L34)=TRUE,"　",L34)</f>
        <v>4/4</v>
      </c>
      <c r="M99" t="str">
        <f>IF(ISBLANK(M34)=TRUE,"　",M34)</f>
        <v>行事</v>
      </c>
      <c r="N99" t="str">
        <f>IF(ISBLANK(N34)=TRUE,"　",N34)</f>
        <v xml:space="preserve">　</v>
      </c>
      <c r="O99" t="str">
        <f>IF(ISBLANK(O34)=TRUE,"　",O34)</f>
        <v xml:space="preserve">　</v>
      </c>
      <c r="P99" t="str">
        <f>IF(ISBLANK(P34)=TRUE,"　",P34)</f>
        <v xml:space="preserve">　</v>
      </c>
      <c r="Q99" t="str">
        <f>IF(ISBLANK(Q34)=TRUE,"　",Q34)</f>
        <v>第1回校内美化活動⑤</v>
      </c>
      <c r="R99" t="str">
        <f>IF(R34="","",R34)</f>
        <v/>
      </c>
      <c r="S99" t="str">
        <v>音楽</v>
      </c>
      <c r="T99">
        <f>IF(ISBLANK(T10)=TRUE,"　",T10)</f>
        <v>4</v>
      </c>
      <c r="U99">
        <f>COUNTIF($E$69:$P$130,S99)+COUNTIF($R$69:$R$130,S99)/3</f>
        <v>4</v>
      </c>
      <c r="V99">
        <f>U99-T99</f>
        <v>0</v>
      </c>
      <c r="Z99">
        <v>16</v>
      </c>
      <c r="AA99" t="e">
        <f>IF(ISBLANK(B99)=TRUE,"  ",B99)</f>
        <v>#REF!</v>
      </c>
      <c r="AB99" t="e">
        <f>WEEKDAY(AA99,1)</f>
        <v>#REF!</v>
      </c>
      <c r="AC99" t="str">
        <f>AC34</f>
        <v>木</v>
      </c>
      <c r="AD99" t="e">
        <f>IF(ISBLANK(#REF!)=TRUE,"  ",#REF!)</f>
        <v>#REF!</v>
      </c>
      <c r="AE99" t="str">
        <f>IF(ISBLANK(E34)=TRUE,"  ",VLOOKUP(E34,ひらがな変換,2))</f>
        <v>りか</v>
      </c>
      <c r="AF99" t="str">
        <f>IF(ISBLANK(G34)=TRUE,"  ",VLOOKUP(G34,ひらがな変換,2))</f>
        <v>がいこくご</v>
      </c>
      <c r="AG99" t="str">
        <f>IF(ISBLANK(I34)=TRUE,"  ",VLOOKUP(I34,ひらがな変換,2))</f>
        <v>さんすう</v>
      </c>
      <c r="AH99" t="str">
        <f>IF(ISBLANK(K34)=TRUE,"  ",VLOOKUP(K34,ひらがな変換,2))</f>
        <v>おんがく</v>
      </c>
      <c r="AI99" t="str">
        <f>IF(ISBLANK(M34)=TRUE,"  ",VLOOKUP(M34,ひらがな変換,2))</f>
        <v>ぎょうじ</v>
      </c>
      <c r="AJ99" t="str">
        <f>IF(ISBLANK(O34)=TRUE,"  ",VLOOKUP(O34,ひらがな変換,2))</f>
        <v xml:space="preserve">  </v>
      </c>
    </row>
    <row r="100">
      <c r="A100" t="str">
        <f>IF(ISBLANK(A35)=TRUE,"　",A35)</f>
        <v xml:space="preserve">　</v>
      </c>
      <c r="D100" t="str">
        <f>IF(ISBLANK(D35)=TRUE,"　",D35)</f>
        <v xml:space="preserve">　</v>
      </c>
      <c r="E100" t="str">
        <f>IF(ISBLANK(E35)=TRUE,"　",E35)</f>
        <v>佐藤（和）先生の案による</v>
      </c>
      <c r="G100" t="str">
        <f>IF(ISBLANK(G35)=TRUE,"　",G35)</f>
        <v>渡部先生の案による</v>
      </c>
      <c r="I100" t="str">
        <f>IF(ISBLANK(I35)=TRUE,"　",I35)</f>
        <v>図形の角を調べよう</v>
      </c>
      <c r="K100" t="str">
        <f>IF(ISBLANK(K35)=TRUE,"　",K35)</f>
        <v>アンサンブルのみりょく</v>
      </c>
      <c r="M100" t="str">
        <f>IF(ISBLANK(M35)=TRUE,"　",M35)</f>
        <v>美化活動</v>
      </c>
      <c r="O100" t="str">
        <f>IF(ISBLANK(O35)=TRUE,"　",O35)</f>
        <v xml:space="preserve">　</v>
      </c>
      <c r="Q100" t="str">
        <f>IF(ISBLANK(Q35)=TRUE,"　",Q35)</f>
        <v xml:space="preserve">　</v>
      </c>
      <c r="S100" t="str">
        <v>図工</v>
      </c>
      <c r="T100">
        <f>IF(ISBLANK(T11)=TRUE,"　",T11)</f>
        <v>4</v>
      </c>
      <c r="U100">
        <f>COUNTIF($E$69:$P$130,S100)+COUNTIF($R$69:$R$130,S100)/3</f>
        <v>4</v>
      </c>
      <c r="V100">
        <f>U100-T100</f>
        <v>0</v>
      </c>
    </row>
    <row r="101">
      <c r="A101">
        <f>IF(ISBLANK(A36)=TRUE,"　",A36)</f>
        <v>17</v>
      </c>
      <c r="B101" t="e">
        <f>DATE($E$1,#REF!,A101)</f>
        <v>#REF!</v>
      </c>
      <c r="C101" t="e">
        <f>WEEKDAY(B101,1)</f>
        <v>#REF!</v>
      </c>
      <c r="D101" t="str">
        <f>IF(ISBLANK(D36)=TRUE,"　",D36)</f>
        <v>金</v>
      </c>
      <c r="E101" t="str">
        <f>IF(ISBLANK(E36)=TRUE,"　",E36)</f>
        <v>国語</v>
      </c>
      <c r="F101" t="str">
        <f>IF(ISBLANK(F36)=TRUE,"　",F36)</f>
        <v>5/5</v>
      </c>
      <c r="G101" t="str">
        <f>IF(ISBLANK(G36)=TRUE,"　",G36)</f>
        <v>外国語</v>
      </c>
      <c r="H101" t="str">
        <f>IF(ISBLANK(H36)=TRUE,"　",H36)</f>
        <v xml:space="preserve">　</v>
      </c>
      <c r="I101" t="str">
        <f>IF(ISBLANK(I36)=TRUE,"　",I36)</f>
        <v>行事</v>
      </c>
      <c r="J101" t="str">
        <f>IF(ISBLANK(J36)=TRUE,"　",J36)</f>
        <v xml:space="preserve">　</v>
      </c>
      <c r="K101" t="str">
        <f>IF(ISBLANK(K36)=TRUE,"　",K36)</f>
        <v>学活</v>
      </c>
      <c r="L101" t="str">
        <f>IF(ISBLANK(L36)=TRUE,"　",L36)</f>
        <v>12/36</v>
      </c>
      <c r="M101" t="str">
        <f>IF(ISBLANK(M36)=TRUE,"　",M36)</f>
        <v xml:space="preserve">　</v>
      </c>
      <c r="N101" t="str">
        <f>IF(ISBLANK(N36)=TRUE,"　",N36)</f>
        <v xml:space="preserve">　</v>
      </c>
      <c r="O101" t="str">
        <f>IF(ISBLANK(O36)=TRUE,"　",O36)</f>
        <v xml:space="preserve">　</v>
      </c>
      <c r="P101" t="str">
        <f>IF(ISBLANK(P36)=TRUE,"　",P36)</f>
        <v xml:space="preserve">　</v>
      </c>
      <c r="Q101" t="str">
        <f>IF(ISBLANK(Q36)=TRUE,"　",Q36)</f>
        <v>第1学期終業式</v>
      </c>
      <c r="R101" t="str">
        <f>IF(R36="","",R36)</f>
        <v/>
      </c>
      <c r="S101" t="str">
        <v>家庭</v>
      </c>
      <c r="T101">
        <f>IF(ISBLANK(T12)=TRUE,"　",T12)</f>
        <v>4</v>
      </c>
      <c r="U101">
        <f>COUNTIF($E$69:$P$130,S101)+COUNTIF($R$69:$R$130,S101)/3</f>
        <v>4</v>
      </c>
      <c r="V101">
        <f>U101-T101</f>
        <v>0</v>
      </c>
      <c r="Z101">
        <v>17</v>
      </c>
      <c r="AA101" t="e">
        <f>IF(ISBLANK(B101)=TRUE,"  ",B101)</f>
        <v>#REF!</v>
      </c>
      <c r="AB101" t="e">
        <f>WEEKDAY(AA101,1)</f>
        <v>#REF!</v>
      </c>
      <c r="AC101" t="str">
        <f>AC36</f>
        <v>金</v>
      </c>
      <c r="AD101" t="e">
        <f>IF(ISBLANK(#REF!)=TRUE,"  ",#REF!)</f>
        <v>#REF!</v>
      </c>
      <c r="AE101" t="str">
        <f>IF(ISBLANK(E36)=TRUE,"  ",VLOOKUP(E36,ひらがな変換,2))</f>
        <v>こくご</v>
      </c>
      <c r="AF101" t="str">
        <f>IF(ISBLANK(G36)=TRUE,"  ",VLOOKUP(G36,ひらがな変換,2))</f>
        <v>がいこくご</v>
      </c>
      <c r="AG101" t="str">
        <f>IF(ISBLANK(I36)=TRUE,"  ",VLOOKUP(I36,ひらがな変換,2))</f>
        <v>ぎょうじ</v>
      </c>
      <c r="AH101" t="str">
        <f>IF(ISBLANK(K36)=TRUE,"  ",VLOOKUP(K36,ひらがな変換,2))</f>
        <v>がっかつ</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作家で広げる読書</v>
      </c>
      <c r="G102" t="str">
        <f>IF(ISBLANK(G37)=TRUE,"　",G37)</f>
        <v>渡部先生の案による</v>
      </c>
      <c r="I102" t="str">
        <f>IF(ISBLANK(I37)=TRUE,"　",I37)</f>
        <v>終業式</v>
      </c>
      <c r="K102" t="str">
        <f>IF(ISBLANK(K37)=TRUE,"　",K37)</f>
        <v>１学期の反省と夏休みの過ごし方</v>
      </c>
      <c r="M102" t="str">
        <f>IF(ISBLANK(M37)=TRUE,"　",M37)</f>
        <v xml:space="preserve">　</v>
      </c>
      <c r="O102" t="str">
        <f>IF(ISBLANK(O37)=TRUE,"　",O37)</f>
        <v xml:space="preserve">　</v>
      </c>
      <c r="Q102" t="str">
        <f>IF(ISBLANK(Q37)=TRUE,"　",Q37)</f>
        <v xml:space="preserve">　</v>
      </c>
      <c r="S102" t="str">
        <v>体育</v>
      </c>
      <c r="T102">
        <f>IF(ISBLANK(T13)=TRUE,"　",T13)</f>
        <v>8</v>
      </c>
      <c r="U102">
        <f>COUNTIF($E$69:$P$130,S102)+COUNTIF($R$69:$R$130,S102)/3</f>
        <v>8</v>
      </c>
      <c r="V102">
        <f>U102-T102</f>
        <v>0</v>
      </c>
    </row>
    <row r="103">
      <c r="A103">
        <f>IF(ISBLANK(A38)=TRUE,"　",A38)</f>
        <v>18</v>
      </c>
      <c r="B103" t="e">
        <f>DATE($E$1,#REF!,A103)</f>
        <v>#REF!</v>
      </c>
      <c r="C103" t="e">
        <f>WEEKDAY(B103,1)</f>
        <v>#REF!</v>
      </c>
      <c r="D103" t="str">
        <f>IF(ISBLANK(D38)=TRUE,"　",D38)</f>
        <v>土</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2</v>
      </c>
      <c r="U103">
        <f>COUNTIF($E$69:$P$130,S103)+COUNTIF($R$69:$R$130,S103)/3</f>
        <v>2</v>
      </c>
      <c r="V103">
        <f>U103-T103</f>
        <v>0</v>
      </c>
      <c r="Z103">
        <v>18</v>
      </c>
      <c r="AA103" t="e">
        <f>IF(ISBLANK(B103)=TRUE,"  ",B103)</f>
        <v>#REF!</v>
      </c>
      <c r="AB103" t="e">
        <f>WEEKDAY(AA103,1)</f>
        <v>#REF!</v>
      </c>
      <c r="AC103" t="str">
        <f>AC38</f>
        <v>土</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5</v>
      </c>
      <c r="U104">
        <f>COUNTIF($E$69:$P$130,S104)+COUNTIF($R$69:$R$130,S104)/3</f>
        <v>5</v>
      </c>
      <c r="V104">
        <f>U104-T104</f>
        <v>0</v>
      </c>
    </row>
    <row r="105">
      <c r="A105">
        <f>IF(ISBLANK(A40)=TRUE,"　",A40)</f>
        <v>19</v>
      </c>
      <c r="B105" t="e">
        <f>DATE($E$1,#REF!,A105)</f>
        <v>#REF!</v>
      </c>
      <c r="C105" t="e">
        <f>WEEKDAY(B105,1)</f>
        <v>#REF!</v>
      </c>
      <c r="D105" t="str">
        <f>IF(ISBLANK(D40)=TRUE,"　",D40)</f>
        <v>日</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4</v>
      </c>
      <c r="U105">
        <f>COUNTIF($E$69:$P$130,S105)+COUNTIF($R$69:$R$130,S105)/3</f>
        <v>4</v>
      </c>
      <c r="V105">
        <f>U105-T105</f>
        <v>0</v>
      </c>
      <c r="Z105">
        <v>19</v>
      </c>
      <c r="AA105" t="e">
        <f>IF(ISBLANK(B105)=TRUE,"  ",B105)</f>
        <v>#REF!</v>
      </c>
      <c r="AB105" t="e">
        <f>WEEKDAY(AA105,1)</f>
        <v>#REF!</v>
      </c>
      <c r="AC105" t="str">
        <f>AC40</f>
        <v>日</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65</v>
      </c>
      <c r="U106">
        <f>SUM(U94:U105)</f>
        <v>65</v>
      </c>
      <c r="V106">
        <f>U106-T106</f>
        <v>0</v>
      </c>
    </row>
    <row r="107">
      <c r="A107">
        <f>IF(ISBLANK(A42)=TRUE,"　",A42)</f>
        <v>20</v>
      </c>
      <c r="B107" t="e">
        <f>DATE($E$1,#REF!,A107)</f>
        <v>#REF!</v>
      </c>
      <c r="C107" t="e">
        <f>WEEKDAY(B107,1)</f>
        <v>#REF!</v>
      </c>
      <c r="D107" t="str">
        <f>IF(ISBLANK(D42)=TRUE,"　",D42)</f>
        <v>月</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2</v>
      </c>
      <c r="U107">
        <f>COUNTIF(E$69:P$130,"学活")</f>
        <v>2</v>
      </c>
      <c r="V107">
        <f>U107-T107</f>
        <v>0</v>
      </c>
      <c r="Z107">
        <v>20</v>
      </c>
      <c r="AA107" t="e">
        <f>IF(ISBLANK(B107)=TRUE,"  ",B107)</f>
        <v>#REF!</v>
      </c>
      <c r="AB107" t="e">
        <f>WEEKDAY(AA107,1)</f>
        <v>#REF!</v>
      </c>
      <c r="AC107" t="str">
        <f>AC42</f>
        <v>月</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1</v>
      </c>
      <c r="U108">
        <f>COUNTIF(E$69:P$130,"児童会")</f>
        <v>1</v>
      </c>
      <c r="V108">
        <f>U108-T108</f>
        <v>0</v>
      </c>
    </row>
    <row r="109">
      <c r="A109">
        <f>IF(ISBLANK(A44)=TRUE,"　",A44)</f>
        <v>21</v>
      </c>
      <c r="B109" t="e">
        <f>DATE($E$1,#REF!,A109)</f>
        <v>#REF!</v>
      </c>
      <c r="C109" t="e">
        <f>WEEKDAY(B109,1)</f>
        <v>#REF!</v>
      </c>
      <c r="D109" t="str">
        <f>IF(ISBLANK(D44)=TRUE,"　",D44)</f>
        <v>火</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0</v>
      </c>
      <c r="U109">
        <f>COUNTIF($E$69:$P$130,S109)+COUNTIF($R$69:$R$130,S109)/3</f>
        <v>0</v>
      </c>
      <c r="V109">
        <f>U109-T109</f>
        <v>0</v>
      </c>
      <c r="Z109">
        <v>21</v>
      </c>
      <c r="AA109" t="e">
        <f>IF(ISBLANK(B109)=TRUE,"  ",B109)</f>
        <v>#REF!</v>
      </c>
      <c r="AB109" t="e">
        <f>WEEKDAY(AA109,1)</f>
        <v>#REF!</v>
      </c>
      <c r="AC109" t="str">
        <f>AC44</f>
        <v>火</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水</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3</v>
      </c>
      <c r="U111">
        <f>COUNTIF(E$69:P$130,"行事")</f>
        <v>3</v>
      </c>
      <c r="V111">
        <f>U111-T111</f>
        <v>0</v>
      </c>
      <c r="Z111">
        <v>22</v>
      </c>
      <c r="AA111" t="e">
        <f>IF(ISBLANK(B111)=TRUE,"  ",B111)</f>
        <v>#REF!</v>
      </c>
      <c r="AB111" t="e">
        <f>WEEKDAY(AA111,1)</f>
        <v>#REF!</v>
      </c>
      <c r="AC111" t="str">
        <f>AC46</f>
        <v>水</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木</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6</v>
      </c>
      <c r="U113">
        <f>SUM(U107:U109)+U111</f>
        <v>6</v>
      </c>
      <c r="V113">
        <f>U113-T113</f>
        <v>0</v>
      </c>
      <c r="Z113">
        <v>23</v>
      </c>
      <c r="AA113" t="e">
        <f>IF(ISBLANK(B113)=TRUE,"  ",B113)</f>
        <v>#REF!</v>
      </c>
      <c r="AB113" t="e">
        <f>WEEKDAY(AA113,1)</f>
        <v>#REF!</v>
      </c>
      <c r="AC113" t="str">
        <f>AC48</f>
        <v>木</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金</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71</v>
      </c>
      <c r="U115">
        <f>SUM(U106,U113)</f>
        <v>71</v>
      </c>
      <c r="V115">
        <f>U115-T115</f>
        <v>0</v>
      </c>
      <c r="Z115">
        <v>24</v>
      </c>
      <c r="AA115" t="e">
        <f>IF(ISBLANK(B115)=TRUE,"  ",B115)</f>
        <v>#REF!</v>
      </c>
      <c r="AB115" t="e">
        <f>WEEKDAY(AA115,1)</f>
        <v>#REF!</v>
      </c>
      <c r="AC115" t="str">
        <f>AC50</f>
        <v>金</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土</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S117" t="str">
        <v>1学期が終了。6月末から学級での授業や休み時間の言葉掛けや騒がしさが気になる児童がおり、学級経営を見直す機会となった。最終週にはそれぞれの児童に声かけをし、落ち着く時間も増えてきて大丈夫になってきたという話も聞くことができた。2学期に向けて、不安を感じている児童もいるので、夏休み中に対策を考え、2学期当初から対応していくように準備をすすめたい。</v>
      </c>
      <c r="Z117">
        <v>25</v>
      </c>
      <c r="AA117" t="e">
        <f>IF(ISBLANK(B117)=TRUE,"  ",B117)</f>
        <v>#REF!</v>
      </c>
      <c r="AB117" t="e">
        <f>WEEKDAY(AA117,1)</f>
        <v>#REF!</v>
      </c>
      <c r="AC117" t="str">
        <f>AC52</f>
        <v>土</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日</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日</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月</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月</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火</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火</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水</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水</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木</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木</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金</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金</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5.xml><?xml version="1.0" encoding="utf-8"?>
<worksheet xmlns="http://schemas.openxmlformats.org/spreadsheetml/2006/main" xmlns:r="http://schemas.openxmlformats.org/officeDocument/2006/relationships">
  <sheetPr codeName="Sheet5"/>
  <dimension ref="A1:AL130"/>
  <sheetViews>
    <sheetView workbookViewId="0" rightToLeft="0"/>
  </sheetViews>
  <sheetData>
    <row r="1">
      <c r="E1">
        <f>予定表!A1</f>
        <v>2026</v>
      </c>
      <c r="F1" t="str">
        <v>年</v>
      </c>
      <c r="S1" t="str">
        <v>校　長</v>
      </c>
      <c r="T1" t="str">
        <v>教　頭</v>
      </c>
      <c r="U1" t="str">
        <v>教　務</v>
      </c>
      <c r="V1" t="str">
        <v>担　任</v>
      </c>
    </row>
    <row r="2">
      <c r="D2">
        <v>8</v>
      </c>
      <c r="E2" t="str">
        <v>月　学習予定表</v>
      </c>
      <c r="M2" t="str">
        <f>予定表!E1</f>
        <v>5年2組</v>
      </c>
      <c r="Z2">
        <f>D2</f>
        <v>8</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46235</v>
      </c>
      <c r="C4">
        <f>WEEKDAY(B4,1)</f>
        <v>7</v>
      </c>
      <c r="D4" t="str">
        <f>TEXT(C4,"aaa")</f>
        <v>土</v>
      </c>
      <c r="S4" t="str">
        <v>教科</v>
      </c>
      <c r="T4" t="str">
        <v>予定</v>
      </c>
      <c r="U4" t="str">
        <v>計画</v>
      </c>
      <c r="V4" t="str">
        <v>過不足</v>
      </c>
      <c r="Z4">
        <v>1</v>
      </c>
      <c r="AA4">
        <f>IF(ISBLANK(B4)=TRUE,"  ",B4)</f>
        <v>46235</v>
      </c>
      <c r="AB4">
        <f>WEEKDAY(AA4,1)</f>
        <v>7</v>
      </c>
      <c r="AC4" t="str">
        <f>TEXT(AB4,"aaa")</f>
        <v>土</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予定表!H3</f>
        <v>6</v>
      </c>
      <c r="U5">
        <f>COUNTIF($E$4:$P$65,"国語")+COUNTIF($E$4:$P$65,"書写")+COUNTIF($R$4:$R$65,"国語")/3+COUNTIF($R$4:$R$65,"書写")/3</f>
        <v>6</v>
      </c>
      <c r="V5">
        <f>U5-T5</f>
        <v>0</v>
      </c>
    </row>
    <row r="6">
      <c r="A6">
        <v>2</v>
      </c>
      <c r="B6">
        <f>DATE($E$1,$D$2,A6)</f>
        <v>46236</v>
      </c>
      <c r="C6">
        <f>WEEKDAY(B6,1)</f>
        <v>1</v>
      </c>
      <c r="D6" t="str">
        <f>TEXT(C6,"aaa")</f>
        <v>日</v>
      </c>
      <c r="S6" t="str">
        <v>社会</v>
      </c>
      <c r="T6">
        <f>予定表!H4</f>
        <v>3</v>
      </c>
      <c r="U6">
        <f>COUNTIF($E$4:$P$65,S6)+COUNTIF($R$4:$R$65,S6)/3</f>
        <v>3</v>
      </c>
      <c r="V6">
        <f>U6-T6</f>
        <v>0</v>
      </c>
      <c r="Z6">
        <v>2</v>
      </c>
      <c r="AA6">
        <f>IF(ISBLANK(B6)=TRUE,"  ",B6)</f>
        <v>46236</v>
      </c>
      <c r="AB6">
        <f>WEEKDAY(AA6,1)</f>
        <v>1</v>
      </c>
      <c r="AC6" t="str">
        <f>TEXT(AB6,"aaa")</f>
        <v>日</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予定表!H5</f>
        <v>5</v>
      </c>
      <c r="U7">
        <f>COUNTIF($E$4:$P$65,S7)+COUNTIF($R$4:$R$65,S7)/3</f>
        <v>5</v>
      </c>
      <c r="V7">
        <f>U7-T7</f>
        <v>0</v>
      </c>
    </row>
    <row r="8">
      <c r="A8">
        <v>3</v>
      </c>
      <c r="B8">
        <f>DATE($E$1,$D$2,A8)</f>
        <v>46237</v>
      </c>
      <c r="C8">
        <f>WEEKDAY(B8,1)</f>
        <v>2</v>
      </c>
      <c r="D8" t="str">
        <f>TEXT(C8,"aaa")</f>
        <v>月</v>
      </c>
      <c r="S8" t="str">
        <v>理科</v>
      </c>
      <c r="T8">
        <f>予定表!H6</f>
        <v>3</v>
      </c>
      <c r="U8">
        <f>COUNTIF($E$4:$P$65,S8)+COUNTIF($R$4:$R$65,S8)/3</f>
        <v>3</v>
      </c>
      <c r="V8">
        <f>U8-T8</f>
        <v>0</v>
      </c>
      <c r="Z8">
        <v>3</v>
      </c>
      <c r="AA8">
        <f>IF(ISBLANK(B8)=TRUE,"  ",B8)</f>
        <v>46237</v>
      </c>
      <c r="AB8">
        <f>WEEKDAY(AA8,1)</f>
        <v>2</v>
      </c>
      <c r="AC8" t="str">
        <f>TEXT(AB8,"aaa")</f>
        <v>月</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予定表!H7</f>
        <v>0</v>
      </c>
      <c r="U9">
        <f>COUNTIF($E$4:$P$65,S9)+COUNTIF($R$4:$R$65,S9)/3</f>
        <v>0</v>
      </c>
      <c r="V9">
        <f>U9-T9</f>
        <v>0</v>
      </c>
    </row>
    <row r="10">
      <c r="A10">
        <v>4</v>
      </c>
      <c r="B10">
        <f>DATE($E$1,$D$2,A10)</f>
        <v>46238</v>
      </c>
      <c r="C10">
        <f>WEEKDAY(B10,1)</f>
        <v>3</v>
      </c>
      <c r="D10" t="str">
        <f>TEXT(C10,"aaa")</f>
        <v>火</v>
      </c>
      <c r="S10" t="str">
        <v>音楽</v>
      </c>
      <c r="T10">
        <f>予定表!H8</f>
        <v>2</v>
      </c>
      <c r="U10">
        <f>COUNTIF($E$4:$P$65,S10)+COUNTIF($R$4:$R$65,S10)/3</f>
        <v>2</v>
      </c>
      <c r="V10">
        <f>U10-T10</f>
        <v>0</v>
      </c>
      <c r="Z10">
        <v>4</v>
      </c>
      <c r="AA10">
        <f>IF(ISBLANK(B10)=TRUE,"  ",B10)</f>
        <v>46238</v>
      </c>
      <c r="AB10">
        <f>WEEKDAY(AA10,1)</f>
        <v>3</v>
      </c>
      <c r="AC10" t="str">
        <f>TEXT(AB10,"aaa")</f>
        <v>火</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予定表!H9</f>
        <v>2</v>
      </c>
      <c r="U11">
        <f>COUNTIF($E$4:$P$65,S11)+COUNTIF($R$4:$R$65,S11)/3</f>
        <v>2</v>
      </c>
      <c r="V11">
        <f>U11-T11</f>
        <v>0</v>
      </c>
    </row>
    <row r="12">
      <c r="A12">
        <v>5</v>
      </c>
      <c r="B12">
        <f>DATE($E$1,$D$2,A12)</f>
        <v>46239</v>
      </c>
      <c r="C12">
        <f>WEEKDAY(B12,1)</f>
        <v>4</v>
      </c>
      <c r="D12" t="str">
        <f>TEXT(C12,"aaa")</f>
        <v>水</v>
      </c>
      <c r="S12" t="str">
        <v>家庭</v>
      </c>
      <c r="T12">
        <f>予定表!H10</f>
        <v>1</v>
      </c>
      <c r="U12">
        <f>COUNTIF($E$4:$P$65,S12)+COUNTIF($R$4:$R$65,S12)/3</f>
        <v>1</v>
      </c>
      <c r="V12">
        <f>U12-T12</f>
        <v>0</v>
      </c>
      <c r="Z12">
        <v>5</v>
      </c>
      <c r="AA12">
        <f>IF(ISBLANK(B12)=TRUE,"  ",B12)</f>
        <v>46239</v>
      </c>
      <c r="AB12">
        <f>WEEKDAY(AA12,1)</f>
        <v>4</v>
      </c>
      <c r="AC12" t="str">
        <f>TEXT(AB12,"aaa")</f>
        <v>水</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予定表!H11</f>
        <v>3</v>
      </c>
      <c r="U13">
        <f>COUNTIF($E$4:$P$65,S13)+COUNTIF($R$4:$R$65,S13)/3</f>
        <v>3</v>
      </c>
      <c r="V13">
        <f>U13-T13</f>
        <v>0</v>
      </c>
    </row>
    <row r="14">
      <c r="A14">
        <v>6</v>
      </c>
      <c r="B14">
        <f>DATE($E$1,$D$2,A14)</f>
        <v>46240</v>
      </c>
      <c r="C14">
        <f>WEEKDAY(B14,1)</f>
        <v>5</v>
      </c>
      <c r="D14" t="str">
        <f>TEXT(C14,"aaa")</f>
        <v>木</v>
      </c>
      <c r="S14" t="str">
        <v>道徳</v>
      </c>
      <c r="T14">
        <f>予定表!H12</f>
        <v>1</v>
      </c>
      <c r="U14">
        <f>COUNTIF($E$4:$P$65,S14)+COUNTIF($R$4:$R$65,S14)/3</f>
        <v>1</v>
      </c>
      <c r="V14">
        <f>U14-T14</f>
        <v>0</v>
      </c>
      <c r="Z14">
        <v>6</v>
      </c>
      <c r="AA14">
        <f>IF(ISBLANK(B14)=TRUE,"  ",B14)</f>
        <v>46240</v>
      </c>
      <c r="AB14">
        <f>WEEKDAY(AA14,1)</f>
        <v>5</v>
      </c>
      <c r="AC14" t="str">
        <f>TEXT(AB14,"aaa")</f>
        <v>木</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予定表!H13</f>
        <v>1</v>
      </c>
      <c r="U15">
        <f>COUNTIF($E$4:$P$65,S15)+COUNTIF($R$4:$R$65,S15)/3</f>
        <v>1</v>
      </c>
      <c r="V15">
        <f>U15-T15</f>
        <v>0</v>
      </c>
    </row>
    <row r="16">
      <c r="A16">
        <v>7</v>
      </c>
      <c r="B16">
        <f>DATE($E$1,$D$2,A16)</f>
        <v>46241</v>
      </c>
      <c r="C16">
        <f>WEEKDAY(B16,1)</f>
        <v>6</v>
      </c>
      <c r="D16" t="str">
        <f>TEXT(C16,"aaa")</f>
        <v>金</v>
      </c>
      <c r="S16" t="str">
        <v>総合</v>
      </c>
      <c r="T16">
        <f>予定表!H14</f>
        <v>2</v>
      </c>
      <c r="U16">
        <f>COUNTIF($E$4:$P$65,S16)+COUNTIF($R$4:$R$65,S16)/3</f>
        <v>2</v>
      </c>
      <c r="V16">
        <f>U16-T16</f>
        <v>0</v>
      </c>
      <c r="Z16">
        <v>7</v>
      </c>
      <c r="AA16">
        <f>IF(ISBLANK(B16)=TRUE,"  ",B16)</f>
        <v>46241</v>
      </c>
      <c r="AB16">
        <f>WEEKDAY(AA16,1)</f>
        <v>6</v>
      </c>
      <c r="AC16" t="str">
        <f>TEXT(AB16,"aaa")</f>
        <v>金</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予定表!H15</f>
        <v>29</v>
      </c>
      <c r="U17">
        <f>SUM(U5:U16)</f>
        <v>29</v>
      </c>
      <c r="V17">
        <f>U17-T17</f>
        <v>0</v>
      </c>
    </row>
    <row r="18">
      <c r="A18">
        <v>8</v>
      </c>
      <c r="B18">
        <f>DATE($E$1,$D$2,A18)</f>
        <v>46242</v>
      </c>
      <c r="C18">
        <f>WEEKDAY(B18,1)</f>
        <v>7</v>
      </c>
      <c r="D18" t="str">
        <f>TEXT(C18,"aaa")</f>
        <v>土</v>
      </c>
      <c r="S18" t="str">
        <v>学活</v>
      </c>
      <c r="T18">
        <f>予定表!H16</f>
        <v>1</v>
      </c>
      <c r="U18">
        <f>COUNTIF($E$4:$P$65,"学活")</f>
        <v>1</v>
      </c>
      <c r="V18">
        <f>U18-T18</f>
        <v>0</v>
      </c>
      <c r="Z18">
        <v>8</v>
      </c>
      <c r="AA18">
        <f>IF(ISBLANK(B18)=TRUE,"  ",B18)</f>
        <v>46242</v>
      </c>
      <c r="AB18">
        <f>WEEKDAY(AA18,1)</f>
        <v>7</v>
      </c>
      <c r="AC18" t="str">
        <f>TEXT(AB18,"aaa")</f>
        <v>土</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予定表!H17</f>
        <v>0</v>
      </c>
      <c r="U19">
        <f>COUNTIF(E$4:P$65,"児童会")</f>
        <v>0</v>
      </c>
      <c r="V19">
        <f>U19-T19</f>
        <v>0</v>
      </c>
    </row>
    <row r="20">
      <c r="A20">
        <v>9</v>
      </c>
      <c r="B20">
        <f>DATE($E$1,$D$2,A20)</f>
        <v>46243</v>
      </c>
      <c r="C20">
        <f>WEEKDAY(B20,1)</f>
        <v>1</v>
      </c>
      <c r="D20" t="str">
        <f>TEXT(C20,"aaa")</f>
        <v>日</v>
      </c>
      <c r="S20" t="str">
        <v>クラブ</v>
      </c>
      <c r="T20">
        <f>予定表!H18</f>
        <v>0</v>
      </c>
      <c r="U20">
        <f>COUNTIF($E$4:$P$65,S20)+COUNTIF($R$4:$R$65,S20)/3</f>
        <v>0</v>
      </c>
      <c r="V20">
        <f>U20-T20</f>
        <v>0</v>
      </c>
      <c r="Z20">
        <v>9</v>
      </c>
      <c r="AA20">
        <f>IF(ISBLANK(B20)=TRUE,"  ",B20)</f>
        <v>46243</v>
      </c>
      <c r="AB20">
        <f>WEEKDAY(AA20,1)</f>
        <v>1</v>
      </c>
      <c r="AC20" t="str">
        <f>TEXT(AB20,"aaa")</f>
        <v>日</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予定表!H19</f>
        <v>0</v>
      </c>
      <c r="U21">
        <f>COUNTIF(E$4:P$65,"①行事")</f>
        <v>0</v>
      </c>
      <c r="V21">
        <f>U21-T21</f>
        <v>0</v>
      </c>
    </row>
    <row r="22">
      <c r="A22">
        <v>10</v>
      </c>
      <c r="B22">
        <f>DATE($E$1,$D$2,A22)</f>
        <v>46244</v>
      </c>
      <c r="C22">
        <f>WEEKDAY(B22,1)</f>
        <v>2</v>
      </c>
      <c r="D22" t="str">
        <f>TEXT(C22,"aaa")</f>
        <v>月</v>
      </c>
      <c r="S22" t="str">
        <v>行事（時）</v>
      </c>
      <c r="T22">
        <f>予定表!H20</f>
        <v>1</v>
      </c>
      <c r="U22">
        <f>COUNTIF(E$4:P$65,"行事")</f>
        <v>1</v>
      </c>
      <c r="V22">
        <f>U22-T22</f>
        <v>0</v>
      </c>
      <c r="Z22">
        <v>10</v>
      </c>
      <c r="AA22">
        <f>IF(ISBLANK(B22)=TRUE,"  ",B22)</f>
        <v>46244</v>
      </c>
      <c r="AB22">
        <f>WEEKDAY(AA22,1)</f>
        <v>2</v>
      </c>
      <c r="AC22" t="str">
        <f>TEXT(AB22,"aaa")</f>
        <v>月</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予定表!H21</f>
        <v>0</v>
      </c>
      <c r="U23">
        <f>U21</f>
        <v>0</v>
      </c>
      <c r="V23">
        <f>U23-T23</f>
        <v>0</v>
      </c>
    </row>
    <row r="24">
      <c r="A24">
        <v>11</v>
      </c>
      <c r="B24">
        <f>DATE($E$1,$D$2,A24)</f>
        <v>46245</v>
      </c>
      <c r="C24">
        <f>WEEKDAY(B24,1)</f>
        <v>3</v>
      </c>
      <c r="D24" t="str">
        <f>TEXT(C24,"aaa")</f>
        <v>火</v>
      </c>
      <c r="T24">
        <f>予定表!H22</f>
        <v>2</v>
      </c>
      <c r="U24">
        <f>SUM(U18:U20)+U22</f>
        <v>2</v>
      </c>
      <c r="V24">
        <f>U24-T24</f>
        <v>0</v>
      </c>
      <c r="Z24">
        <v>11</v>
      </c>
      <c r="AA24">
        <f>IF(ISBLANK(B24)=TRUE,"  ",B24)</f>
        <v>46245</v>
      </c>
      <c r="AB24">
        <f>WEEKDAY(AA24,1)</f>
        <v>3</v>
      </c>
      <c r="AC24" t="str">
        <f>TEXT(AB24,"aaa")</f>
        <v>火</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予定表!H23</f>
        <v>0</v>
      </c>
      <c r="U25">
        <f>U23</f>
        <v>0</v>
      </c>
      <c r="V25">
        <f>U25-T25</f>
        <v>0</v>
      </c>
    </row>
    <row r="26">
      <c r="A26">
        <v>12</v>
      </c>
      <c r="B26">
        <f>DATE($E$1,$D$2,A26)</f>
        <v>46246</v>
      </c>
      <c r="C26">
        <f>WEEKDAY(B26,1)</f>
        <v>4</v>
      </c>
      <c r="D26" t="str">
        <f>TEXT(C26,"aaa")</f>
        <v>水</v>
      </c>
      <c r="T26">
        <f>予定表!H24</f>
        <v>31</v>
      </c>
      <c r="U26">
        <f>SUM(U17,U24)</f>
        <v>31</v>
      </c>
      <c r="V26">
        <f>U26-T26</f>
        <v>0</v>
      </c>
      <c r="Z26">
        <v>12</v>
      </c>
      <c r="AA26">
        <f>IF(ISBLANK(B26)=TRUE,"  ",B26)</f>
        <v>46246</v>
      </c>
      <c r="AB26">
        <f>WEEKDAY(AA26,1)</f>
        <v>4</v>
      </c>
      <c r="AC26" t="str">
        <f>TEXT(AB26,"aaa")</f>
        <v>水</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46247</v>
      </c>
      <c r="C28">
        <f>WEEKDAY(B28,1)</f>
        <v>5</v>
      </c>
      <c r="D28" t="str">
        <f>TEXT(C28,"aaa")</f>
        <v>木</v>
      </c>
      <c r="Z28">
        <v>13</v>
      </c>
      <c r="AA28">
        <f>IF(ISBLANK(B28)=TRUE,"  ",B28)</f>
        <v>46247</v>
      </c>
      <c r="AB28">
        <f>WEEKDAY(AA28,1)</f>
        <v>5</v>
      </c>
      <c r="AC28" t="str">
        <f>TEXT(AB28,"aaa")</f>
        <v>木</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46248</v>
      </c>
      <c r="C30">
        <f>WEEKDAY(B30,1)</f>
        <v>6</v>
      </c>
      <c r="D30" t="str">
        <f>TEXT(C30,"aaa")</f>
        <v>金</v>
      </c>
      <c r="Z30">
        <v>14</v>
      </c>
      <c r="AA30">
        <f>IF(ISBLANK(B30)=TRUE,"  ",B30)</f>
        <v>46248</v>
      </c>
      <c r="AB30">
        <f>WEEKDAY(AA30,1)</f>
        <v>6</v>
      </c>
      <c r="AC30" t="str">
        <f>TEXT(AB30,"aaa")</f>
        <v>金</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46249</v>
      </c>
      <c r="C32">
        <f>WEEKDAY(B32,1)</f>
        <v>7</v>
      </c>
      <c r="D32" t="str">
        <f>TEXT(C32,"aaa")</f>
        <v>土</v>
      </c>
      <c r="Z32">
        <v>15</v>
      </c>
      <c r="AA32">
        <f>IF(ISBLANK(B32)=TRUE,"  ",B32)</f>
        <v>46249</v>
      </c>
      <c r="AB32">
        <f>WEEKDAY(AA32,1)</f>
        <v>7</v>
      </c>
      <c r="AC32" t="str">
        <f>TEXT(AB32,"aaa")</f>
        <v>土</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46250</v>
      </c>
      <c r="C34">
        <f>WEEKDAY(B34,1)</f>
        <v>1</v>
      </c>
      <c r="D34" t="str">
        <f>TEXT(C34,"aaa")</f>
        <v>日</v>
      </c>
      <c r="Z34">
        <v>16</v>
      </c>
      <c r="AA34">
        <f>IF(ISBLANK(B34)=TRUE,"  ",B34)</f>
        <v>46250</v>
      </c>
      <c r="AB34">
        <f>WEEKDAY(AA34,1)</f>
        <v>1</v>
      </c>
      <c r="AC34" t="str">
        <f>TEXT(AB34,"aaa")</f>
        <v>日</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46251</v>
      </c>
      <c r="C36">
        <f>WEEKDAY(B36,1)</f>
        <v>2</v>
      </c>
      <c r="D36" t="str">
        <f>TEXT(C36,"aaa")</f>
        <v>月</v>
      </c>
      <c r="Z36">
        <v>17</v>
      </c>
      <c r="AA36">
        <f>IF(ISBLANK(B36)=TRUE,"  ",B36)</f>
        <v>46251</v>
      </c>
      <c r="AB36">
        <f>WEEKDAY(AA36,1)</f>
        <v>2</v>
      </c>
      <c r="AC36" t="str">
        <f>TEXT(AB36,"aaa")</f>
        <v>月</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46252</v>
      </c>
      <c r="C38">
        <f>WEEKDAY(B38,1)</f>
        <v>3</v>
      </c>
      <c r="D38" t="str">
        <f>TEXT(C38,"aaa")</f>
        <v>火</v>
      </c>
      <c r="Z38">
        <v>18</v>
      </c>
      <c r="AA38">
        <f>IF(ISBLANK(B38)=TRUE,"  ",B38)</f>
        <v>46252</v>
      </c>
      <c r="AB38">
        <f>WEEKDAY(AA38,1)</f>
        <v>3</v>
      </c>
      <c r="AC38" t="str">
        <f>TEXT(AB38,"aaa")</f>
        <v>火</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46253</v>
      </c>
      <c r="C40">
        <f>WEEKDAY(B40,1)</f>
        <v>4</v>
      </c>
      <c r="D40" t="str">
        <f>TEXT(C40,"aaa")</f>
        <v>水</v>
      </c>
      <c r="Z40">
        <v>19</v>
      </c>
      <c r="AA40">
        <f>IF(ISBLANK(B40)=TRUE,"  ",B40)</f>
        <v>46253</v>
      </c>
      <c r="AB40">
        <f>WEEKDAY(AA40,1)</f>
        <v>4</v>
      </c>
      <c r="AC40" t="str">
        <f>TEXT(AB40,"aaa")</f>
        <v>水</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46254</v>
      </c>
      <c r="C42">
        <f>WEEKDAY(B42,1)</f>
        <v>5</v>
      </c>
      <c r="D42" t="str">
        <f>TEXT(C42,"aaa")</f>
        <v>木</v>
      </c>
      <c r="Z42">
        <v>20</v>
      </c>
      <c r="AA42">
        <f>IF(ISBLANK(B42)=TRUE,"  ",B42)</f>
        <v>46254</v>
      </c>
      <c r="AB42">
        <f>WEEKDAY(AA42,1)</f>
        <v>5</v>
      </c>
      <c r="AC42" t="str">
        <f>TEXT(AB42,"aaa")</f>
        <v>木</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46255</v>
      </c>
      <c r="C44">
        <f>WEEKDAY(B44,1)</f>
        <v>6</v>
      </c>
      <c r="D44" t="str">
        <f>TEXT(C44,"aaa")</f>
        <v>金</v>
      </c>
      <c r="Z44">
        <v>21</v>
      </c>
      <c r="AA44">
        <f>IF(ISBLANK(B44)=TRUE,"  ",B44)</f>
        <v>46255</v>
      </c>
      <c r="AB44">
        <f>WEEKDAY(AA44,1)</f>
        <v>6</v>
      </c>
      <c r="AC44" t="str">
        <f>TEXT(AB44,"aaa")</f>
        <v>金</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46256</v>
      </c>
      <c r="C46">
        <f>WEEKDAY(B46,1)</f>
        <v>7</v>
      </c>
      <c r="D46" t="str">
        <f>TEXT(C46,"aaa")</f>
        <v>土</v>
      </c>
      <c r="Z46">
        <v>22</v>
      </c>
      <c r="AA46">
        <f>IF(ISBLANK(B46)=TRUE,"  ",B46)</f>
        <v>46256</v>
      </c>
      <c r="AB46">
        <f>WEEKDAY(AA46,1)</f>
        <v>7</v>
      </c>
      <c r="AC46" t="str">
        <f>TEXT(AB46,"aaa")</f>
        <v>土</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46257</v>
      </c>
      <c r="C48">
        <f>WEEKDAY(B48,1)</f>
        <v>1</v>
      </c>
      <c r="D48" t="str">
        <f>TEXT(C48,"aaa")</f>
        <v>日</v>
      </c>
      <c r="Z48">
        <v>23</v>
      </c>
      <c r="AA48">
        <f>IF(ISBLANK(B48)=TRUE,"  ",B48)</f>
        <v>46257</v>
      </c>
      <c r="AB48">
        <f>WEEKDAY(AA48,1)</f>
        <v>1</v>
      </c>
      <c r="AC48" t="str">
        <f>TEXT(AB48,"aaa")</f>
        <v>日</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46258</v>
      </c>
      <c r="C50">
        <f>WEEKDAY(B50,1)</f>
        <v>2</v>
      </c>
      <c r="D50" t="str">
        <f>TEXT(C50,"aaa")</f>
        <v>月</v>
      </c>
      <c r="E50" t="str">
        <v>行事</v>
      </c>
      <c r="G50" t="str">
        <v>学活</v>
      </c>
      <c r="I50" t="str">
        <v>国語</v>
      </c>
      <c r="J50" t="str">
        <v>１/2</v>
      </c>
      <c r="K50" t="str">
        <v>算数</v>
      </c>
      <c r="L50" t="str">
        <v>1/14</v>
      </c>
      <c r="Q50" t="str">
        <v>【特】第２学期始業式</v>
      </c>
      <c r="Z50">
        <v>24</v>
      </c>
      <c r="AA50">
        <f>IF(ISBLANK(B50)=TRUE,"  ",B50)</f>
        <v>46258</v>
      </c>
      <c r="AB50">
        <f>WEEKDAY(AA50,1)</f>
        <v>2</v>
      </c>
      <c r="AC50" t="str">
        <f>TEXT(AB50,"aaa")</f>
        <v>月</v>
      </c>
      <c r="AD50" t="e">
        <f>IF(ISBLANK(#REF!)=TRUE,"  ",#REF!)</f>
        <v>#REF!</v>
      </c>
      <c r="AE50" t="str">
        <f>IF(ISBLANK(E50)=TRUE,"  ",E50)</f>
        <v>行事</v>
      </c>
      <c r="AF50" t="str">
        <f>IF(ISBLANK(G50)=TRUE,"  ",G50)</f>
        <v>学活</v>
      </c>
      <c r="AG50" t="str">
        <f>IF(ISBLANK(I50)=TRUE,"  ",I50)</f>
        <v>国語</v>
      </c>
      <c r="AH50" t="str">
        <f>IF(ISBLANK(K50)=TRUE,"  ",K50)</f>
        <v>算数</v>
      </c>
      <c r="AI50" t="str">
        <f>IF(ISBLANK(M50)=TRUE,"  ",M50)</f>
        <v xml:space="preserve">  </v>
      </c>
      <c r="AJ50" t="str">
        <f>IF(ISBLANK(O50)=TRUE,"  ",O50)</f>
        <v xml:space="preserve">  </v>
      </c>
      <c r="AK50" t="str">
        <f>IF(ISBLANK(Q50)=TRUE,"  ",Q50)</f>
        <v>【特】第２学期始業式</v>
      </c>
      <c r="AL50">
        <v>0.5</v>
      </c>
    </row>
    <row r="51">
      <c r="E51" t="str">
        <v>第２学期始業式</v>
      </c>
      <c r="G51" t="str">
        <v>２学期を迎えて</v>
      </c>
      <c r="I51" t="str">
        <v>かぼちゃのつるが　われは草なり</v>
      </c>
      <c r="K51" t="str">
        <v>整数の性質を調べよう</v>
      </c>
    </row>
    <row r="52">
      <c r="A52">
        <v>25</v>
      </c>
      <c r="B52">
        <f>DATE($E$1,$D$2,A52)</f>
        <v>46259</v>
      </c>
      <c r="C52">
        <f>WEEKDAY(B52,1)</f>
        <v>3</v>
      </c>
      <c r="D52" t="str">
        <f>TEXT(C52,"aaa")</f>
        <v>火</v>
      </c>
      <c r="E52" t="str">
        <v>国語</v>
      </c>
      <c r="F52" t="str">
        <v>２/2</v>
      </c>
      <c r="G52" t="str">
        <v>算数</v>
      </c>
      <c r="H52" t="str">
        <v>2/14</v>
      </c>
      <c r="I52" t="str">
        <v>家庭</v>
      </c>
      <c r="K52" t="str">
        <v>理科</v>
      </c>
      <c r="M52" t="str">
        <v>体育</v>
      </c>
      <c r="N52" t="str">
        <v>1/3</v>
      </c>
      <c r="O52" t="str">
        <v>社会</v>
      </c>
      <c r="P52" t="str">
        <v>3/7</v>
      </c>
      <c r="Z52">
        <v>25</v>
      </c>
      <c r="AA52">
        <f>IF(ISBLANK(B52)=TRUE,"  ",B52)</f>
        <v>46259</v>
      </c>
      <c r="AB52">
        <f>WEEKDAY(AA52,1)</f>
        <v>3</v>
      </c>
      <c r="AC52" t="str">
        <f>TEXT(AB52,"aaa")</f>
        <v>火</v>
      </c>
      <c r="AD52" t="e">
        <f>IF(ISBLANK(#REF!)=TRUE,"  ",#REF!)</f>
        <v>#REF!</v>
      </c>
      <c r="AE52" t="str">
        <f>IF(ISBLANK(E52)=TRUE,"  ",E52)</f>
        <v>国語</v>
      </c>
      <c r="AF52" t="str">
        <f>IF(ISBLANK(G52)=TRUE,"  ",G52)</f>
        <v>算数</v>
      </c>
      <c r="AG52" t="str">
        <f>IF(ISBLANK(I52)=TRUE,"  ",I52)</f>
        <v>家庭</v>
      </c>
      <c r="AH52" t="str">
        <f>IF(ISBLANK(K52)=TRUE,"  ",K52)</f>
        <v>理科</v>
      </c>
      <c r="AI52" t="str">
        <f>IF(ISBLANK(M52)=TRUE,"  ",M52)</f>
        <v>体育</v>
      </c>
      <c r="AJ52" t="str">
        <f>IF(ISBLANK(O52)=TRUE,"  ",O52)</f>
        <v>社会</v>
      </c>
      <c r="AK52" t="str">
        <f>IF(ISBLANK(Q52)=TRUE,"  ",Q52)</f>
        <v xml:space="preserve">  </v>
      </c>
      <c r="AL52">
        <v>0.6354166666666666</v>
      </c>
    </row>
    <row r="53">
      <c r="E53" t="str">
        <v>かぼちゃのつるが　われは草なり</v>
      </c>
      <c r="G53" t="str">
        <v>整数の性質を調べよう</v>
      </c>
      <c r="I53" t="str">
        <v>1組図工</v>
      </c>
      <c r="K53" t="str">
        <v>1組図工</v>
      </c>
      <c r="M53" t="str">
        <v>体育ほぐしの運動</v>
      </c>
      <c r="O53" t="str">
        <v>水産業のさかんな地域</v>
      </c>
    </row>
    <row r="54">
      <c r="A54">
        <v>26</v>
      </c>
      <c r="B54">
        <f>DATE($E$1,$D$2,A54)</f>
        <v>46260</v>
      </c>
      <c r="C54">
        <f>WEEKDAY(B54,1)</f>
        <v>4</v>
      </c>
      <c r="D54" t="str">
        <f>TEXT(C54,"aaa")</f>
        <v>水</v>
      </c>
      <c r="E54" t="str">
        <v>国語</v>
      </c>
      <c r="F54" t="str">
        <v>1/2</v>
      </c>
      <c r="G54" t="str">
        <v>理科</v>
      </c>
      <c r="I54" t="str">
        <v>算数</v>
      </c>
      <c r="J54" t="str">
        <v>3/14</v>
      </c>
      <c r="K54" t="str">
        <v>社会</v>
      </c>
      <c r="L54" t="str">
        <v>4/7</v>
      </c>
      <c r="M54" t="str">
        <v>道徳</v>
      </c>
      <c r="N54" t="str">
        <v>12/35</v>
      </c>
      <c r="O54" t="str">
        <v>総合</v>
      </c>
      <c r="P54" t="str">
        <v>12/20</v>
      </c>
      <c r="Q54" t="str">
        <v>身体測定（３～６年）</v>
      </c>
      <c r="Z54">
        <v>26</v>
      </c>
      <c r="AA54">
        <f>IF(ISBLANK(B54)=TRUE,"  ",B54)</f>
        <v>46260</v>
      </c>
      <c r="AB54">
        <f>WEEKDAY(AA54,1)</f>
        <v>4</v>
      </c>
      <c r="AC54" t="str">
        <f>TEXT(AB54,"aaa")</f>
        <v>水</v>
      </c>
      <c r="AD54" t="e">
        <f>IF(ISBLANK(#REF!)=TRUE,"  ",#REF!)</f>
        <v>#REF!</v>
      </c>
      <c r="AE54" t="str">
        <f>IF(ISBLANK(E54)=TRUE,"  ",E54)</f>
        <v>国語</v>
      </c>
      <c r="AF54" t="str">
        <f>IF(ISBLANK(G54)=TRUE,"  ",G54)</f>
        <v>理科</v>
      </c>
      <c r="AG54" t="str">
        <f>IF(ISBLANK(I54)=TRUE,"  ",I54)</f>
        <v>算数</v>
      </c>
      <c r="AH54" t="str">
        <f>IF(ISBLANK(K54)=TRUE,"  ",K54)</f>
        <v>社会</v>
      </c>
      <c r="AI54" t="str">
        <f>IF(ISBLANK(M54)=TRUE,"  ",M54)</f>
        <v>道徳</v>
      </c>
      <c r="AJ54" t="str">
        <f>IF(ISBLANK(O54)=TRUE,"  ",O54)</f>
        <v>総合</v>
      </c>
      <c r="AK54" t="str">
        <f>IF(ISBLANK(Q54)=TRUE,"  ",Q54)</f>
        <v>身体測定（３～６年）</v>
      </c>
      <c r="AL54">
        <v>0.6527777777777778</v>
      </c>
    </row>
    <row r="55">
      <c r="E55" t="str">
        <v>どちらを選びますか</v>
      </c>
      <c r="G55" t="str">
        <v>佐藤（和）先生の案による</v>
      </c>
      <c r="I55" t="str">
        <v>整数の性質を調べよう</v>
      </c>
      <c r="K55" t="str">
        <v>水産業のさかんな地域</v>
      </c>
      <c r="M55" t="str">
        <v>イルカの海を守ろう</v>
      </c>
      <c r="O55" t="str">
        <v>東日本大震災からつながる現在</v>
      </c>
    </row>
    <row r="56">
      <c r="A56">
        <v>27</v>
      </c>
      <c r="B56">
        <f>DATE($E$1,$D$2,A56)</f>
        <v>46261</v>
      </c>
      <c r="C56">
        <f>WEEKDAY(B56,1)</f>
        <v>5</v>
      </c>
      <c r="D56" t="str">
        <f>TEXT(C56,"aaa")</f>
        <v>木</v>
      </c>
      <c r="E56" t="str">
        <v>理科</v>
      </c>
      <c r="G56" t="str">
        <v>算数</v>
      </c>
      <c r="H56" t="str">
        <v>4/14</v>
      </c>
      <c r="I56" t="str">
        <v>書写</v>
      </c>
      <c r="K56" t="str">
        <v>音楽</v>
      </c>
      <c r="L56" t="str">
        <v>5/5</v>
      </c>
      <c r="M56" t="str">
        <v>体育</v>
      </c>
      <c r="N56" t="str">
        <v>2/3</v>
      </c>
      <c r="Q56" t="str">
        <v>【短】個別懇談1、登校班長会議</v>
      </c>
      <c r="Z56">
        <v>27</v>
      </c>
      <c r="AA56">
        <f>IF(ISBLANK(B56)=TRUE,"  ",B56)</f>
        <v>46261</v>
      </c>
      <c r="AB56">
        <f>WEEKDAY(AA56,1)</f>
        <v>5</v>
      </c>
      <c r="AC56" t="str">
        <f>TEXT(AB56,"aaa")</f>
        <v>木</v>
      </c>
      <c r="AD56" t="e">
        <f>IF(ISBLANK(#REF!)=TRUE,"  ",#REF!)</f>
        <v>#REF!</v>
      </c>
      <c r="AE56" t="str">
        <f>IF(ISBLANK(E56)=TRUE,"  ",E56)</f>
        <v>理科</v>
      </c>
      <c r="AF56" t="str">
        <f>IF(ISBLANK(G56)=TRUE,"  ",G56)</f>
        <v>算数</v>
      </c>
      <c r="AG56" t="str">
        <f>IF(ISBLANK(I56)=TRUE,"  ",I56)</f>
        <v>書写</v>
      </c>
      <c r="AH56" t="str">
        <f>IF(ISBLANK(K56)=TRUE,"  ",K56)</f>
        <v>音楽</v>
      </c>
      <c r="AI56" t="str">
        <f>IF(ISBLANK(M56)=TRUE,"  ",M56)</f>
        <v>体育</v>
      </c>
      <c r="AJ56" t="str">
        <f>IF(ISBLANK(O56)=TRUE,"  ",O56)</f>
        <v xml:space="preserve">  </v>
      </c>
      <c r="AK56" t="str">
        <f>IF(ISBLANK(Q56)=TRUE,"  ",Q56)</f>
        <v>【短】個別懇談1、登校班長会議</v>
      </c>
      <c r="AL56">
        <v>0.5833333333333334</v>
      </c>
    </row>
    <row r="57">
      <c r="E57" t="str">
        <v>佐藤（和）先生の案による</v>
      </c>
      <c r="G57" t="str">
        <v>整数の性質を調べよう</v>
      </c>
      <c r="I57" t="str">
        <v>大浦先生の案による</v>
      </c>
      <c r="K57" t="str">
        <v>アンサンブルのみりょく＜合唱＞</v>
      </c>
      <c r="M57" t="str">
        <v>体育ほぐしの運動</v>
      </c>
    </row>
    <row r="58">
      <c r="A58">
        <v>28</v>
      </c>
      <c r="B58">
        <f>DATE($E$1,$D$2,A58)</f>
        <v>46262</v>
      </c>
      <c r="C58">
        <f>WEEKDAY(B58,1)</f>
        <v>6</v>
      </c>
      <c r="D58" t="str">
        <f>TEXT(C58,"aaa")</f>
        <v>金</v>
      </c>
      <c r="E58" t="str">
        <v>国語</v>
      </c>
      <c r="F58" t="str">
        <v>1/2</v>
      </c>
      <c r="G58" t="str">
        <v>社会</v>
      </c>
      <c r="H58" t="str">
        <v>5/7</v>
      </c>
      <c r="I58" t="str">
        <v>図工</v>
      </c>
      <c r="J58" t="str">
        <v>1/6</v>
      </c>
      <c r="K58" t="str">
        <v>図工</v>
      </c>
      <c r="L58" t="str">
        <v>2/6</v>
      </c>
      <c r="M58" t="str">
        <v>外国語</v>
      </c>
      <c r="N58" t="str">
        <v>1３/20</v>
      </c>
      <c r="Q58" t="str">
        <v>【短】個別懇談2</v>
      </c>
      <c r="Z58">
        <v>28</v>
      </c>
      <c r="AA58">
        <f>IF(ISBLANK(B58)=TRUE,"  ",B58)</f>
        <v>46262</v>
      </c>
      <c r="AB58">
        <f>WEEKDAY(AA58,1)</f>
        <v>6</v>
      </c>
      <c r="AC58" t="str">
        <f>IF(ISBLANK(Z58)=TRUE,"  ",D58)</f>
        <v>金</v>
      </c>
      <c r="AD58" t="e">
        <f>IF(ISBLANK(#REF!)=TRUE,"  ",#REF!)</f>
        <v>#REF!</v>
      </c>
      <c r="AE58" t="str">
        <f>IF(ISBLANK(E58)=TRUE,"  ",E58)</f>
        <v>国語</v>
      </c>
      <c r="AF58" t="str">
        <f>IF(ISBLANK(G58)=TRUE,"  ",G58)</f>
        <v>社会</v>
      </c>
      <c r="AG58" t="str">
        <f>IF(ISBLANK(I58)=TRUE,"  ",I58)</f>
        <v>図工</v>
      </c>
      <c r="AH58" t="str">
        <f>IF(ISBLANK(K58)=TRUE,"  ",K58)</f>
        <v>図工</v>
      </c>
      <c r="AI58" t="str">
        <f>IF(ISBLANK(M58)=TRUE,"  ",M58)</f>
        <v>外国語</v>
      </c>
      <c r="AJ58" t="str">
        <f>IF(ISBLANK(O58)=TRUE,"  ",O58)</f>
        <v xml:space="preserve">  </v>
      </c>
      <c r="AK58" t="str">
        <f>IF(ISBLANK(Q58)=TRUE,"  ",Q58)</f>
        <v>【短】個別懇談2</v>
      </c>
      <c r="AL58">
        <v>0.5833333333333334</v>
      </c>
    </row>
    <row r="59">
      <c r="E59" t="str">
        <v>新聞を読もう</v>
      </c>
      <c r="G59" t="str">
        <v>水産業のさかんな地域</v>
      </c>
      <c r="I59" t="str">
        <v>見つけてワイヤーワールド</v>
      </c>
      <c r="K59" t="str">
        <v>見つけてワイヤーワールド</v>
      </c>
      <c r="M59" t="str">
        <v>渡部先生の案による</v>
      </c>
    </row>
    <row r="60">
      <c r="A60">
        <v>29</v>
      </c>
      <c r="B60">
        <f>DATE($E$1,$D$2,A60)</f>
        <v>46263</v>
      </c>
      <c r="C60">
        <f>WEEKDAY(B60,1)</f>
        <v>7</v>
      </c>
      <c r="D60" t="str">
        <f>TEXT(C60,"aaa")</f>
        <v>土</v>
      </c>
      <c r="Z60">
        <v>29</v>
      </c>
      <c r="AA60">
        <f>IF(ISBLANK(B60)=TRUE,"  ",B60)</f>
        <v>46263</v>
      </c>
      <c r="AB60">
        <f>WEEKDAY(AA60,1)</f>
        <v>7</v>
      </c>
      <c r="AC60" t="str">
        <f>IF(ISBLANK(Z60)=TRUE,"  ",D60)</f>
        <v>土</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46264</v>
      </c>
      <c r="C62">
        <f>WEEKDAY(B62,1)</f>
        <v>1</v>
      </c>
      <c r="D62" t="str">
        <f>TEXT(C62,"aaa")</f>
        <v>日</v>
      </c>
      <c r="Z62">
        <v>30</v>
      </c>
      <c r="AA62">
        <f>IF(ISBLANK(B62)=TRUE,"  ",B62)</f>
        <v>46264</v>
      </c>
      <c r="AB62">
        <f>WEEKDAY(AA62,1)</f>
        <v>1</v>
      </c>
      <c r="AC62" t="str">
        <f>IF(ISBLANK(Z62)=TRUE,"  ",D62)</f>
        <v>日</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46265</v>
      </c>
      <c r="C64">
        <f>WEEKDAY(B64,1)</f>
        <v>2</v>
      </c>
      <c r="D64" t="str">
        <f>IF(ISBLANK(A64)=TRUE," ",TEXT(C64,"aaa"))</f>
        <v>月</v>
      </c>
      <c r="E64" t="str">
        <v>国語</v>
      </c>
      <c r="F64" t="str">
        <v>2/2</v>
      </c>
      <c r="G64" t="str">
        <v>算数</v>
      </c>
      <c r="H64" t="str">
        <v>5/14</v>
      </c>
      <c r="I64" t="str">
        <v>体育</v>
      </c>
      <c r="J64" t="str">
        <v>3/3</v>
      </c>
      <c r="K64" t="str">
        <v>音楽</v>
      </c>
      <c r="L64" t="str">
        <v>1/3</v>
      </c>
      <c r="M64" t="str">
        <v>総合</v>
      </c>
      <c r="Q64" t="str">
        <v>全校集会（合唱部壮行会）、児童会活動日</v>
      </c>
      <c r="Z64">
        <v>31</v>
      </c>
      <c r="AA64">
        <f>IF(ISBLANK(B64)=TRUE,"  ",B64)</f>
        <v>46265</v>
      </c>
      <c r="AB64">
        <f>WEEKDAY(AA64,1)</f>
        <v>2</v>
      </c>
      <c r="AC64" t="str">
        <f>IF(ISBLANK(Z64)=TRUE,"  ",D64)</f>
        <v>月</v>
      </c>
      <c r="AD64" t="e">
        <f>IF(ISBLANK(#REF!)=TRUE,"  ",#REF!)</f>
        <v>#REF!</v>
      </c>
      <c r="AE64" t="str">
        <f>IF(ISBLANK(E64)=TRUE,"  ",E64)</f>
        <v>国語</v>
      </c>
      <c r="AF64" t="str">
        <f>IF(ISBLANK(G64)=TRUE,"  ",G64)</f>
        <v>算数</v>
      </c>
      <c r="AG64" t="str">
        <f>IF(ISBLANK(I64)=TRUE,"  ",I64)</f>
        <v>体育</v>
      </c>
      <c r="AH64" t="str">
        <f>IF(ISBLANK(K64)=TRUE,"  ",K64)</f>
        <v>音楽</v>
      </c>
      <c r="AI64" t="str">
        <f>IF(ISBLANK(M64)=TRUE,"  ",M64)</f>
        <v>総合</v>
      </c>
      <c r="AJ64" t="str">
        <f>IF(ISBLANK(O64)=TRUE,"  ",O64)</f>
        <v xml:space="preserve">  </v>
      </c>
      <c r="AK64" t="str">
        <f>IF(ISBLANK(Q64)=TRUE,"  ",Q64)</f>
        <v>全校集会（合唱部壮行会）、児童会活動日</v>
      </c>
      <c r="AL64">
        <v>0.6458333333333334</v>
      </c>
    </row>
    <row r="65">
      <c r="E65" t="str">
        <v>どちらを選びますか</v>
      </c>
      <c r="G65" t="str">
        <v>整数の性質を調べよう</v>
      </c>
      <c r="I65" t="str">
        <v>体育ほぐしの運動</v>
      </c>
      <c r="K65" t="str">
        <v>めざせ楽器名人</v>
      </c>
      <c r="M65" t="str">
        <v>東日本大震災からつながる現在</v>
      </c>
    </row>
    <row r="66">
      <c r="S66" t="str">
        <v>校　長</v>
      </c>
      <c r="T66" t="str">
        <v>教　頭</v>
      </c>
      <c r="U66" t="str">
        <v>教　務</v>
      </c>
      <c r="V66" t="str">
        <v>担　任</v>
      </c>
    </row>
    <row r="67">
      <c r="D67">
        <f>D2</f>
        <v>8</v>
      </c>
      <c r="E67" t="str">
        <v>月　授業実施報告書</v>
      </c>
      <c r="K67" t="str">
        <f>CELL("prefix",G69)</f>
        <v/>
      </c>
      <c r="M67" t="str">
        <f>IF(ISBLANK(M2)=TRUE,"　",M2)</f>
        <v>5年2組</v>
      </c>
      <c r="Z67">
        <f>D67</f>
        <v>8</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土</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土</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6</v>
      </c>
      <c r="U70">
        <f>IF(ISBLANK(U5)=TRUE,"　",U5)</f>
        <v>6</v>
      </c>
      <c r="V70">
        <f>U70-T70</f>
        <v>0</v>
      </c>
    </row>
    <row r="71">
      <c r="A71">
        <f>IF(ISBLANK(A6)=TRUE,"　",A6)</f>
        <v>2</v>
      </c>
      <c r="B71" t="e">
        <f>DATE($E$1,#REF!,A71)</f>
        <v>#REF!</v>
      </c>
      <c r="C71" t="e">
        <f>WEEKDAY(B71,1)</f>
        <v>#REF!</v>
      </c>
      <c r="D71" t="str">
        <f>IF(ISBLANK(D6)=TRUE,"　",D6)</f>
        <v>日</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3</v>
      </c>
      <c r="U71">
        <f>IF(ISBLANK(U6)=TRUE,"　",U6)</f>
        <v>3</v>
      </c>
      <c r="V71">
        <f>U71-T71</f>
        <v>0</v>
      </c>
      <c r="Z71">
        <v>2</v>
      </c>
      <c r="AA71" t="e">
        <f>IF(ISBLANK(B71)=TRUE,"  ",B71)</f>
        <v>#REF!</v>
      </c>
      <c r="AB71" t="e">
        <f>WEEKDAY(AA71,1)</f>
        <v>#REF!</v>
      </c>
      <c r="AC71" t="str">
        <f>AC6</f>
        <v>日</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5</v>
      </c>
      <c r="U72">
        <f>IF(ISBLANK(U7)=TRUE,"　",U7)</f>
        <v>5</v>
      </c>
      <c r="V72">
        <f>U72-T72</f>
        <v>0</v>
      </c>
    </row>
    <row r="73">
      <c r="A73">
        <f>IF(ISBLANK(A8)=TRUE,"　",A8)</f>
        <v>3</v>
      </c>
      <c r="B73" t="e">
        <f>DATE($E$1,#REF!,A73)</f>
        <v>#REF!</v>
      </c>
      <c r="C73" t="e">
        <f>WEEKDAY(B73,1)</f>
        <v>#REF!</v>
      </c>
      <c r="D73" t="str">
        <f>IF(ISBLANK(D8)=TRUE,"　",D8)</f>
        <v>月</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3</v>
      </c>
      <c r="U73">
        <f>IF(ISBLANK(U8)=TRUE,"　",U8)</f>
        <v>3</v>
      </c>
      <c r="V73">
        <f>U73-T73</f>
        <v>0</v>
      </c>
      <c r="Z73">
        <v>3</v>
      </c>
      <c r="AA73" t="e">
        <f>IF(ISBLANK(B73)=TRUE,"  ",B73)</f>
        <v>#REF!</v>
      </c>
      <c r="AB73" t="e">
        <f>WEEKDAY(AA73,1)</f>
        <v>#REF!</v>
      </c>
      <c r="AC73" t="str">
        <f>AC8</f>
        <v>月</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火</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2</v>
      </c>
      <c r="U75">
        <f>IF(ISBLANK(U10)=TRUE,"　",U10)</f>
        <v>2</v>
      </c>
      <c r="V75">
        <f>U75-T75</f>
        <v>0</v>
      </c>
      <c r="Z75">
        <v>4</v>
      </c>
      <c r="AA75" t="e">
        <f>IF(ISBLANK(B75)=TRUE,"  ",B75)</f>
        <v>#REF!</v>
      </c>
      <c r="AB75" t="e">
        <f>WEEKDAY(AA75,1)</f>
        <v>#REF!</v>
      </c>
      <c r="AC75" t="str">
        <f>AC10</f>
        <v>火</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2</v>
      </c>
      <c r="U76">
        <f>IF(ISBLANK(U11)=TRUE,"　",U11)</f>
        <v>2</v>
      </c>
      <c r="V76">
        <f>U76-T76</f>
        <v>0</v>
      </c>
    </row>
    <row r="77">
      <c r="A77">
        <f>IF(ISBLANK(A12)=TRUE,"　",A12)</f>
        <v>5</v>
      </c>
      <c r="B77" t="e">
        <f>DATE($E$1,#REF!,A77)</f>
        <v>#REF!</v>
      </c>
      <c r="C77" t="e">
        <f>WEEKDAY(B77,1)</f>
        <v>#REF!</v>
      </c>
      <c r="D77" t="str">
        <f>IF(ISBLANK(D12)=TRUE,"　",D12)</f>
        <v>水</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1</v>
      </c>
      <c r="U77">
        <f>IF(ISBLANK(U12)=TRUE,"　",U12)</f>
        <v>1</v>
      </c>
      <c r="V77">
        <f>U77-T77</f>
        <v>0</v>
      </c>
      <c r="Z77">
        <v>5</v>
      </c>
      <c r="AA77" t="e">
        <f>IF(ISBLANK(B77)=TRUE,"  ",B77)</f>
        <v>#REF!</v>
      </c>
      <c r="AB77" t="e">
        <f>WEEKDAY(AA77,1)</f>
        <v>#REF!</v>
      </c>
      <c r="AC77" t="str">
        <f>AC12</f>
        <v>水</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3</v>
      </c>
      <c r="U78">
        <f>IF(ISBLANK(U13)=TRUE,"　",U13)</f>
        <v>3</v>
      </c>
      <c r="V78">
        <f>U78-T78</f>
        <v>0</v>
      </c>
    </row>
    <row r="79">
      <c r="A79">
        <f>IF(ISBLANK(A14)=TRUE,"　",A14)</f>
        <v>6</v>
      </c>
      <c r="B79" t="e">
        <f>DATE($E$1,#REF!,A79)</f>
        <v>#REF!</v>
      </c>
      <c r="C79" t="e">
        <f>WEEKDAY(B79,1)</f>
        <v>#REF!</v>
      </c>
      <c r="D79" t="str">
        <f>IF(ISBLANK(D14)=TRUE,"　",D14)</f>
        <v>木</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1</v>
      </c>
      <c r="U79">
        <f>IF(ISBLANK(U14)=TRUE,"　",U14)</f>
        <v>1</v>
      </c>
      <c r="V79">
        <f>U79-T79</f>
        <v>0</v>
      </c>
      <c r="Z79">
        <v>6</v>
      </c>
      <c r="AA79" t="e">
        <f>IF(ISBLANK(B79)=TRUE,"  ",B79)</f>
        <v>#REF!</v>
      </c>
      <c r="AB79" t="e">
        <f>WEEKDAY(AA79,1)</f>
        <v>#REF!</v>
      </c>
      <c r="AC79" t="str">
        <f>AC14</f>
        <v>木</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1</v>
      </c>
      <c r="U80">
        <f>IF(ISBLANK(U15)=TRUE,"　",U15)</f>
        <v>1</v>
      </c>
      <c r="V80">
        <f>U80-T80</f>
        <v>0</v>
      </c>
    </row>
    <row r="81">
      <c r="A81">
        <f>IF(ISBLANK(A16)=TRUE,"　",A16)</f>
        <v>7</v>
      </c>
      <c r="B81" t="e">
        <f>DATE($E$1,#REF!,A81)</f>
        <v>#REF!</v>
      </c>
      <c r="C81" t="e">
        <f>WEEKDAY(B81,1)</f>
        <v>#REF!</v>
      </c>
      <c r="D81" t="str">
        <f>IF(ISBLANK(D16)=TRUE,"　",D16)</f>
        <v>金</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2</v>
      </c>
      <c r="U81">
        <f>IF(ISBLANK(U16)=TRUE,"　",U16)</f>
        <v>2</v>
      </c>
      <c r="V81">
        <f>U81-T81</f>
        <v>0</v>
      </c>
      <c r="Z81">
        <v>7</v>
      </c>
      <c r="AA81" t="e">
        <f>IF(ISBLANK(B81)=TRUE,"  ",B81)</f>
        <v>#REF!</v>
      </c>
      <c r="AB81" t="e">
        <f>WEEKDAY(AA81,1)</f>
        <v>#REF!</v>
      </c>
      <c r="AC81" t="str">
        <f>AC16</f>
        <v>金</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29</v>
      </c>
      <c r="U82">
        <f>SUM(U70:U81)</f>
        <v>29</v>
      </c>
      <c r="V82">
        <f>U82-T82</f>
        <v>0</v>
      </c>
    </row>
    <row r="83">
      <c r="A83">
        <f>IF(ISBLANK(A18)=TRUE,"　",A18)</f>
        <v>8</v>
      </c>
      <c r="B83" t="e">
        <f>DATE($E$1,#REF!,A83)</f>
        <v>#REF!</v>
      </c>
      <c r="C83" t="e">
        <f>WEEKDAY(B83,1)</f>
        <v>#REF!</v>
      </c>
      <c r="D83" t="str">
        <f>IF(ISBLANK(D18)=TRUE,"　",D18)</f>
        <v>土</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1</v>
      </c>
      <c r="U83">
        <f>IF(ISBLANK(U18)=TRUE,"　",U18)</f>
        <v>1</v>
      </c>
      <c r="V83">
        <f>U83-T83</f>
        <v>0</v>
      </c>
      <c r="Z83">
        <v>8</v>
      </c>
      <c r="AA83" t="e">
        <f>IF(ISBLANK(B83)=TRUE,"  ",B83)</f>
        <v>#REF!</v>
      </c>
      <c r="AB83" t="e">
        <f>WEEKDAY(AA83,1)</f>
        <v>#REF!</v>
      </c>
      <c r="AC83" t="str">
        <f>AC18</f>
        <v>土</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日</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0</v>
      </c>
      <c r="U85">
        <f>IF(ISBLANK(U20)=TRUE,"　",U20)</f>
        <v>0</v>
      </c>
      <c r="V85">
        <f>U85-T85</f>
        <v>0</v>
      </c>
      <c r="Z85">
        <v>9</v>
      </c>
      <c r="AA85" t="e">
        <f>IF(ISBLANK(B85)=TRUE,"  ",B85)</f>
        <v>#REF!</v>
      </c>
      <c r="AB85" t="e">
        <f>WEEKDAY(AA85,1)</f>
        <v>#REF!</v>
      </c>
      <c r="AC85" t="str">
        <f>AC20</f>
        <v>日</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月</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1</v>
      </c>
      <c r="U87">
        <f>IF(ISBLANK(U22)=TRUE,"　",U22)</f>
        <v>1</v>
      </c>
      <c r="V87">
        <f>U87-T87</f>
        <v>0</v>
      </c>
      <c r="Z87">
        <v>10</v>
      </c>
      <c r="AA87" t="e">
        <f>IF(ISBLANK(B87)=TRUE,"  ",B87)</f>
        <v>#REF!</v>
      </c>
      <c r="AB87" t="e">
        <f>WEEKDAY(AA87,1)</f>
        <v>#REF!</v>
      </c>
      <c r="AC87" t="str">
        <f>AC22</f>
        <v>月</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火</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2</v>
      </c>
      <c r="U89">
        <f>SUM(U83:U85)+U87</f>
        <v>2</v>
      </c>
      <c r="V89">
        <f>U89-T89</f>
        <v>0</v>
      </c>
      <c r="Z89">
        <v>11</v>
      </c>
      <c r="AA89" t="e">
        <f>IF(ISBLANK(B89)=TRUE,"  ",B89)</f>
        <v>#REF!</v>
      </c>
      <c r="AB89" t="e">
        <f>WEEKDAY(AA89,1)</f>
        <v>#REF!</v>
      </c>
      <c r="AC89" t="str">
        <f>AC24</f>
        <v>火</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水</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31</v>
      </c>
      <c r="U91">
        <f>SUM(U82,U89)</f>
        <v>31</v>
      </c>
      <c r="V91">
        <f>U91-T91</f>
        <v>0</v>
      </c>
      <c r="Z91">
        <v>12</v>
      </c>
      <c r="AA91" t="e">
        <f>IF(ISBLANK(B91)=TRUE,"  ",B91)</f>
        <v>#REF!</v>
      </c>
      <c r="AB91" t="e">
        <f>WEEKDAY(AA91,1)</f>
        <v>#REF!</v>
      </c>
      <c r="AC91" t="str">
        <f>AC26</f>
        <v>水</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木</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木</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6</v>
      </c>
      <c r="U94">
        <f>COUNTIF($E$69:$P$130,"国語")+COUNTIF($E$69:$P$130,"書写")+COUNTIF($R$69:$R$130,"国語")/3+COUNTIF($R$69:$R$130,"書写")/3</f>
        <v>6</v>
      </c>
      <c r="V94">
        <f>U94-T94</f>
        <v>0</v>
      </c>
    </row>
    <row r="95">
      <c r="A95">
        <f>IF(ISBLANK(A30)=TRUE,"　",A30)</f>
        <v>14</v>
      </c>
      <c r="B95" t="e">
        <f>DATE($E$1,#REF!,A95)</f>
        <v>#REF!</v>
      </c>
      <c r="C95" t="e">
        <f>WEEKDAY(B95,1)</f>
        <v>#REF!</v>
      </c>
      <c r="D95" t="str">
        <f>IF(ISBLANK(D30)=TRUE,"　",D30)</f>
        <v>金</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3</v>
      </c>
      <c r="U95">
        <f>COUNTIF($E$69:$P$130,S95)+COUNTIF($R$69:$R$130,S95)/3</f>
        <v>3</v>
      </c>
      <c r="V95">
        <f>U95-T95</f>
        <v>0</v>
      </c>
      <c r="Z95">
        <v>14</v>
      </c>
      <c r="AA95" t="e">
        <f>IF(ISBLANK(B95)=TRUE,"  ",B95)</f>
        <v>#REF!</v>
      </c>
      <c r="AB95" t="e">
        <f>WEEKDAY(AA95,1)</f>
        <v>#REF!</v>
      </c>
      <c r="AC95" t="str">
        <f>AC30</f>
        <v>金</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5</v>
      </c>
      <c r="U96">
        <f>COUNTIF($E$69:$P$130,S96)+COUNTIF($R$69:$R$130,S96)/3</f>
        <v>5</v>
      </c>
      <c r="V96">
        <f>U96-T96</f>
        <v>0</v>
      </c>
    </row>
    <row r="97">
      <c r="A97">
        <f>IF(ISBLANK(A32)=TRUE,"　",A32)</f>
        <v>15</v>
      </c>
      <c r="B97" t="e">
        <f>DATE($E$1,#REF!,A97)</f>
        <v>#REF!</v>
      </c>
      <c r="C97" t="e">
        <f>WEEKDAY(B97,1)</f>
        <v>#REF!</v>
      </c>
      <c r="D97" t="str">
        <f>IF(ISBLANK(D32)=TRUE,"　",D32)</f>
        <v>土</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3</v>
      </c>
      <c r="U97">
        <f>COUNTIF($E$69:$P$130,S97)+COUNTIF($R$69:$R$130,S97)/3</f>
        <v>3</v>
      </c>
      <c r="V97">
        <f>U97-T97</f>
        <v>0</v>
      </c>
      <c r="Z97">
        <v>15</v>
      </c>
      <c r="AA97" t="e">
        <f>IF(ISBLANK(B97)=TRUE,"  ",B97)</f>
        <v>#REF!</v>
      </c>
      <c r="AB97" t="e">
        <f>WEEKDAY(AA97,1)</f>
        <v>#REF!</v>
      </c>
      <c r="AC97" t="str">
        <f>AC32</f>
        <v>土</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日</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2</v>
      </c>
      <c r="U99">
        <f>COUNTIF($E$69:$P$130,S99)+COUNTIF($R$69:$R$130,S99)/3</f>
        <v>2</v>
      </c>
      <c r="V99">
        <f>U99-T99</f>
        <v>0</v>
      </c>
      <c r="Z99">
        <v>16</v>
      </c>
      <c r="AA99" t="e">
        <f>IF(ISBLANK(B99)=TRUE,"  ",B99)</f>
        <v>#REF!</v>
      </c>
      <c r="AB99" t="e">
        <f>WEEKDAY(AA99,1)</f>
        <v>#REF!</v>
      </c>
      <c r="AC99" t="str">
        <f>AC34</f>
        <v>日</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2</v>
      </c>
      <c r="U100">
        <f>COUNTIF($E$69:$P$130,S100)+COUNTIF($R$69:$R$130,S100)/3</f>
        <v>2</v>
      </c>
      <c r="V100">
        <f>U100-T100</f>
        <v>0</v>
      </c>
    </row>
    <row r="101">
      <c r="A101">
        <f>IF(ISBLANK(A36)=TRUE,"　",A36)</f>
        <v>17</v>
      </c>
      <c r="B101" t="e">
        <f>DATE($E$1,#REF!,A101)</f>
        <v>#REF!</v>
      </c>
      <c r="C101" t="e">
        <f>WEEKDAY(B101,1)</f>
        <v>#REF!</v>
      </c>
      <c r="D101" t="str">
        <f>IF(ISBLANK(D36)=TRUE,"　",D36)</f>
        <v>月</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1</v>
      </c>
      <c r="U101">
        <f>COUNTIF($E$69:$P$130,S101)+COUNTIF($R$69:$R$130,S101)/3</f>
        <v>1</v>
      </c>
      <c r="V101">
        <f>U101-T101</f>
        <v>0</v>
      </c>
      <c r="Z101">
        <v>17</v>
      </c>
      <c r="AA101" t="e">
        <f>IF(ISBLANK(B101)=TRUE,"  ",B101)</f>
        <v>#REF!</v>
      </c>
      <c r="AB101" t="e">
        <f>WEEKDAY(AA101,1)</f>
        <v>#REF!</v>
      </c>
      <c r="AC101" t="str">
        <f>AC36</f>
        <v>月</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3</v>
      </c>
      <c r="U102">
        <f>COUNTIF($E$69:$P$130,S102)+COUNTIF($R$69:$R$130,S102)/3</f>
        <v>3</v>
      </c>
      <c r="V102">
        <f>U102-T102</f>
        <v>0</v>
      </c>
    </row>
    <row r="103">
      <c r="A103">
        <f>IF(ISBLANK(A38)=TRUE,"　",A38)</f>
        <v>18</v>
      </c>
      <c r="B103" t="e">
        <f>DATE($E$1,#REF!,A103)</f>
        <v>#REF!</v>
      </c>
      <c r="C103" t="e">
        <f>WEEKDAY(B103,1)</f>
        <v>#REF!</v>
      </c>
      <c r="D103" t="str">
        <f>IF(ISBLANK(D38)=TRUE,"　",D38)</f>
        <v>火</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1</v>
      </c>
      <c r="U103">
        <f>COUNTIF($E$69:$P$130,S103)+COUNTIF($R$69:$R$130,S103)/3</f>
        <v>1</v>
      </c>
      <c r="V103">
        <f>U103-T103</f>
        <v>0</v>
      </c>
      <c r="Z103">
        <v>18</v>
      </c>
      <c r="AA103" t="e">
        <f>IF(ISBLANK(B103)=TRUE,"  ",B103)</f>
        <v>#REF!</v>
      </c>
      <c r="AB103" t="e">
        <f>WEEKDAY(AA103,1)</f>
        <v>#REF!</v>
      </c>
      <c r="AC103" t="str">
        <f>AC38</f>
        <v>火</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1</v>
      </c>
      <c r="U104">
        <f>COUNTIF($E$69:$P$130,S104)+COUNTIF($R$69:$R$130,S104)/3</f>
        <v>1</v>
      </c>
      <c r="V104">
        <f>U104-T104</f>
        <v>0</v>
      </c>
    </row>
    <row r="105">
      <c r="A105">
        <f>IF(ISBLANK(A40)=TRUE,"　",A40)</f>
        <v>19</v>
      </c>
      <c r="B105" t="e">
        <f>DATE($E$1,#REF!,A105)</f>
        <v>#REF!</v>
      </c>
      <c r="C105" t="e">
        <f>WEEKDAY(B105,1)</f>
        <v>#REF!</v>
      </c>
      <c r="D105" t="str">
        <f>IF(ISBLANK(D40)=TRUE,"　",D40)</f>
        <v>水</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2</v>
      </c>
      <c r="U105">
        <f>COUNTIF($E$69:$P$130,S105)+COUNTIF($R$69:$R$130,S105)/3</f>
        <v>2</v>
      </c>
      <c r="V105">
        <f>U105-T105</f>
        <v>0</v>
      </c>
      <c r="Z105">
        <v>19</v>
      </c>
      <c r="AA105" t="e">
        <f>IF(ISBLANK(B105)=TRUE,"  ",B105)</f>
        <v>#REF!</v>
      </c>
      <c r="AB105" t="e">
        <f>WEEKDAY(AA105,1)</f>
        <v>#REF!</v>
      </c>
      <c r="AC105" t="str">
        <f>AC40</f>
        <v>水</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29</v>
      </c>
      <c r="U106">
        <f>SUM(U94:U105)</f>
        <v>29</v>
      </c>
      <c r="V106">
        <f>U106-T106</f>
        <v>0</v>
      </c>
    </row>
    <row r="107">
      <c r="A107">
        <f>IF(ISBLANK(A42)=TRUE,"　",A42)</f>
        <v>20</v>
      </c>
      <c r="B107" t="e">
        <f>DATE($E$1,#REF!,A107)</f>
        <v>#REF!</v>
      </c>
      <c r="C107" t="e">
        <f>WEEKDAY(B107,1)</f>
        <v>#REF!</v>
      </c>
      <c r="D107" t="str">
        <f>IF(ISBLANK(D42)=TRUE,"　",D42)</f>
        <v>木</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1</v>
      </c>
      <c r="U107">
        <f>COUNTIF(E$69:P$130,"学活")</f>
        <v>1</v>
      </c>
      <c r="V107">
        <f>U107-T107</f>
        <v>0</v>
      </c>
      <c r="Z107">
        <v>20</v>
      </c>
      <c r="AA107" t="e">
        <f>IF(ISBLANK(B107)=TRUE,"  ",B107)</f>
        <v>#REF!</v>
      </c>
      <c r="AB107" t="e">
        <f>WEEKDAY(AA107,1)</f>
        <v>#REF!</v>
      </c>
      <c r="AC107" t="str">
        <f>AC42</f>
        <v>木</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金</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0</v>
      </c>
      <c r="U109">
        <f>COUNTIF($E$69:$P$130,S109)+COUNTIF($R$69:$R$130,S109)/3</f>
        <v>0</v>
      </c>
      <c r="V109">
        <f>U109-T109</f>
        <v>0</v>
      </c>
      <c r="Z109">
        <v>21</v>
      </c>
      <c r="AA109" t="e">
        <f>IF(ISBLANK(B109)=TRUE,"  ",B109)</f>
        <v>#REF!</v>
      </c>
      <c r="AB109" t="e">
        <f>WEEKDAY(AA109,1)</f>
        <v>#REF!</v>
      </c>
      <c r="AC109" t="str">
        <f>AC44</f>
        <v>金</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土</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1</v>
      </c>
      <c r="U111">
        <f>COUNTIF(E$69:P$130,"行事")</f>
        <v>1</v>
      </c>
      <c r="V111">
        <f>U111-T111</f>
        <v>0</v>
      </c>
      <c r="Z111">
        <v>22</v>
      </c>
      <c r="AA111" t="e">
        <f>IF(ISBLANK(B111)=TRUE,"  ",B111)</f>
        <v>#REF!</v>
      </c>
      <c r="AB111" t="e">
        <f>WEEKDAY(AA111,1)</f>
        <v>#REF!</v>
      </c>
      <c r="AC111" t="str">
        <f>AC46</f>
        <v>土</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日</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2</v>
      </c>
      <c r="U113">
        <f>SUM(U107:U109)+U111</f>
        <v>2</v>
      </c>
      <c r="V113">
        <f>U113-T113</f>
        <v>0</v>
      </c>
      <c r="Z113">
        <v>23</v>
      </c>
      <c r="AA113" t="e">
        <f>IF(ISBLANK(B113)=TRUE,"  ",B113)</f>
        <v>#REF!</v>
      </c>
      <c r="AB113" t="e">
        <f>WEEKDAY(AA113,1)</f>
        <v>#REF!</v>
      </c>
      <c r="AC113" t="str">
        <f>AC48</f>
        <v>日</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月</v>
      </c>
      <c r="E115" t="str">
        <f>IF(ISBLANK(E50)=TRUE,"　",E50)</f>
        <v>行事</v>
      </c>
      <c r="F115" t="str">
        <f>IF(ISBLANK(F50)=TRUE,"　",F50)</f>
        <v xml:space="preserve">　</v>
      </c>
      <c r="G115" t="str">
        <f>IF(ISBLANK(G50)=TRUE,"　",G50)</f>
        <v>学活</v>
      </c>
      <c r="H115" t="str">
        <f>IF(ISBLANK(H50)=TRUE,"　",H50)</f>
        <v xml:space="preserve">　</v>
      </c>
      <c r="I115" t="str">
        <f>IF(ISBLANK(I50)=TRUE,"　",I50)</f>
        <v>国語</v>
      </c>
      <c r="J115" t="str">
        <f>IF(ISBLANK(J50)=TRUE,"　",J50)</f>
        <v>１/2</v>
      </c>
      <c r="K115" t="str">
        <f>IF(ISBLANK(K50)=TRUE,"　",K50)</f>
        <v>算数</v>
      </c>
      <c r="L115" t="str">
        <f>IF(ISBLANK(L50)=TRUE,"　",L50)</f>
        <v>1/14</v>
      </c>
      <c r="M115" t="str">
        <f>IF(ISBLANK(M50)=TRUE,"　",M50)</f>
        <v xml:space="preserve">　</v>
      </c>
      <c r="N115" t="str">
        <f>IF(ISBLANK(N50)=TRUE,"　",N50)</f>
        <v xml:space="preserve">　</v>
      </c>
      <c r="O115" t="str">
        <f>IF(ISBLANK(O50)=TRUE,"　",O50)</f>
        <v xml:space="preserve">　</v>
      </c>
      <c r="P115" t="str">
        <f>IF(ISBLANK(P50)=TRUE,"　",P50)</f>
        <v xml:space="preserve">　</v>
      </c>
      <c r="Q115" t="str">
        <f>IF(ISBLANK(Q50)=TRUE,"　",Q50)</f>
        <v>【特】第２学期始業式</v>
      </c>
      <c r="R115" t="str">
        <f>IF(R50="","",R50)</f>
        <v/>
      </c>
      <c r="T115">
        <f>IF(ISBLANK(T26)=TRUE,"　",T26)</f>
        <v>31</v>
      </c>
      <c r="U115">
        <f>SUM(U106,U113)</f>
        <v>31</v>
      </c>
      <c r="V115">
        <f>U115-T115</f>
        <v>0</v>
      </c>
      <c r="Z115">
        <v>24</v>
      </c>
      <c r="AA115" t="e">
        <f>IF(ISBLANK(B115)=TRUE,"  ",B115)</f>
        <v>#REF!</v>
      </c>
      <c r="AB115" t="e">
        <f>WEEKDAY(AA115,1)</f>
        <v>#REF!</v>
      </c>
      <c r="AC115" t="str">
        <f>AC50</f>
        <v>月</v>
      </c>
      <c r="AD115" t="e">
        <f>IF(ISBLANK(#REF!)=TRUE,"  ",#REF!)</f>
        <v>#REF!</v>
      </c>
      <c r="AE115" t="str">
        <f>IF(ISBLANK(E50)=TRUE,"  ",VLOOKUP(E50,ひらがな変換,2))</f>
        <v>ぎょうじ</v>
      </c>
      <c r="AF115" t="str">
        <f>IF(ISBLANK(G50)=TRUE,"  ",VLOOKUP(G50,ひらがな変換,2))</f>
        <v>がっかつ</v>
      </c>
      <c r="AG115" t="str">
        <f>IF(ISBLANK(I50)=TRUE,"  ",VLOOKUP(I50,ひらがな変換,2))</f>
        <v>こくご</v>
      </c>
      <c r="AH115" t="str">
        <f>IF(ISBLANK(K50)=TRUE,"  ",VLOOKUP(K50,ひらがな変換,2))</f>
        <v>さんすう</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第２学期始業式</v>
      </c>
      <c r="G116" t="str">
        <f>IF(ISBLANK(G51)=TRUE,"　",G51)</f>
        <v>２学期を迎えて</v>
      </c>
      <c r="I116" t="str">
        <f>IF(ISBLANK(I51)=TRUE,"　",I51)</f>
        <v>かぼちゃのつるが　われは草なり</v>
      </c>
      <c r="K116" t="str">
        <f>IF(ISBLANK(K51)=TRUE,"　",K51)</f>
        <v>整数の性質を調べよう</v>
      </c>
      <c r="M116" t="str">
        <f>IF(ISBLANK(M51)=TRUE,"　",M51)</f>
        <v xml:space="preserve">　</v>
      </c>
      <c r="O116" t="str">
        <f>IF(ISBLANK(O51)=TRUE,"　",O51)</f>
        <v xml:space="preserve">　</v>
      </c>
      <c r="Q116" t="str">
        <f>IF(ISBLANK(Q51)=TRUE,"　",Q51)</f>
        <v xml:space="preserve">　</v>
      </c>
      <c r="S116" t="str">
        <v xml:space="preserve">　</v>
      </c>
    </row>
    <row r="117" xml:space="preserve">
      <c r="A117">
        <f>IF(ISBLANK(A52)=TRUE,"　",A52)</f>
        <v>25</v>
      </c>
      <c r="B117" t="e">
        <f>DATE($E$1,#REF!,A117)</f>
        <v>#REF!</v>
      </c>
      <c r="C117" t="e">
        <f>WEEKDAY(B117,1)</f>
        <v>#REF!</v>
      </c>
      <c r="D117" t="str">
        <f>IF(ISBLANK(D52)=TRUE,"　",D52)</f>
        <v>火</v>
      </c>
      <c r="E117" t="str">
        <f>IF(ISBLANK(E52)=TRUE,"　",E52)</f>
        <v>国語</v>
      </c>
      <c r="F117" t="str">
        <f>IF(ISBLANK(F52)=TRUE,"　",F52)</f>
        <v>２/2</v>
      </c>
      <c r="G117" t="str">
        <f>IF(ISBLANK(G52)=TRUE,"　",G52)</f>
        <v>算数</v>
      </c>
      <c r="H117" t="str">
        <f>IF(ISBLANK(H52)=TRUE,"　",H52)</f>
        <v>2/14</v>
      </c>
      <c r="I117" t="str">
        <f>IF(ISBLANK(I52)=TRUE,"　",I52)</f>
        <v>家庭</v>
      </c>
      <c r="J117" t="str">
        <f>IF(ISBLANK(J52)=TRUE,"　",J52)</f>
        <v xml:space="preserve">　</v>
      </c>
      <c r="K117" t="str">
        <f>IF(ISBLANK(K52)=TRUE,"　",K52)</f>
        <v>理科</v>
      </c>
      <c r="L117" t="str">
        <f>IF(ISBLANK(L52)=TRUE,"　",L52)</f>
        <v xml:space="preserve">　</v>
      </c>
      <c r="M117" t="str">
        <f>IF(ISBLANK(M52)=TRUE,"　",M52)</f>
        <v>体育</v>
      </c>
      <c r="N117" t="str">
        <f>IF(ISBLANK(N52)=TRUE,"　",N52)</f>
        <v>1/3</v>
      </c>
      <c r="O117" t="str">
        <f>IF(ISBLANK(O52)=TRUE,"　",O52)</f>
        <v>社会</v>
      </c>
      <c r="P117" t="str">
        <f>IF(ISBLANK(P52)=TRUE,"　",P52)</f>
        <v>3/7</v>
      </c>
      <c r="Q117" t="str">
        <f>IF(ISBLANK(Q52)=TRUE,"　",Q52)</f>
        <v xml:space="preserve">　</v>
      </c>
      <c r="R117" t="str">
        <f>IF(R52="","",R52)</f>
        <v/>
      </c>
      <c r="S117" t="str" xml:space="preserve">
        <v xml:space="preserve">2学期がスタートした。1学期後半の課題を元に整理した内容（授業中の態度や時間やメリハリについて）を改めて子どもたちと取り組むことができた。子どもたちは夏休みで良い意味でリセットがかかった様子が見られた。良い部分は認め、承認し、課題に関しては指導を重ねてクラス全体の雰囲気や一部の子ども達の心配・不安の要素を取り除けるように進めていきたい。_x000d_
　岡森たくみさんが教室に行きたくないということで保健室にいる時間が増えてきた。家庭の状況や本人の意思の確認をしながら、学習に支障がでないよう対策を立てて、様子を見ていく。</v>
      </c>
      <c r="Z117">
        <v>25</v>
      </c>
      <c r="AA117" t="e">
        <f>IF(ISBLANK(B117)=TRUE,"  ",B117)</f>
        <v>#REF!</v>
      </c>
      <c r="AB117" t="e">
        <f>WEEKDAY(AA117,1)</f>
        <v>#REF!</v>
      </c>
      <c r="AC117" t="str">
        <f>AC52</f>
        <v>火</v>
      </c>
      <c r="AD117" t="e">
        <f>IF(ISBLANK(#REF!)=TRUE,"  ",#REF!)</f>
        <v>#REF!</v>
      </c>
      <c r="AE117" t="str">
        <f>IF(ISBLANK(E52)=TRUE,"  ",VLOOKUP(E52,ひらがな変換,2))</f>
        <v>こくご</v>
      </c>
      <c r="AF117" t="str">
        <f>IF(ISBLANK(G52)=TRUE,"  ",VLOOKUP(G52,ひらがな変換,2))</f>
        <v>さんすう</v>
      </c>
      <c r="AG117" t="str">
        <f>IF(ISBLANK(I52)=TRUE,"  ",VLOOKUP(I52,ひらがな変換,2))</f>
        <v>かてい</v>
      </c>
      <c r="AH117" t="str">
        <f>IF(ISBLANK(K52)=TRUE,"  ",VLOOKUP(K52,ひらがな変換,2))</f>
        <v>りか</v>
      </c>
      <c r="AI117" t="str">
        <f>IF(ISBLANK(M52)=TRUE,"  ",VLOOKUP(M52,ひらがな変換,2))</f>
        <v>たいいく</v>
      </c>
      <c r="AJ117" t="str">
        <f>IF(ISBLANK(O52)=TRUE,"  ",VLOOKUP(O52,ひらがな変換,2))</f>
        <v>しゃかい</v>
      </c>
    </row>
    <row r="118">
      <c r="A118" t="str">
        <f>IF(ISBLANK(A53)=TRUE,"　",A53)</f>
        <v xml:space="preserve">　</v>
      </c>
      <c r="D118" t="str">
        <f>IF(ISBLANK(D53)=TRUE,"　",D53)</f>
        <v xml:space="preserve">　</v>
      </c>
      <c r="E118" t="str">
        <f>IF(ISBLANK(E53)=TRUE,"　",E53)</f>
        <v>かぼちゃのつるが　われは草なり</v>
      </c>
      <c r="G118" t="str">
        <f>IF(ISBLANK(G53)=TRUE,"　",G53)</f>
        <v>整数の性質を調べよう</v>
      </c>
      <c r="I118" t="str">
        <f>IF(ISBLANK(I53)=TRUE,"　",I53)</f>
        <v>1組図工</v>
      </c>
      <c r="K118" t="str">
        <f>IF(ISBLANK(K53)=TRUE,"　",K53)</f>
        <v>1組図工</v>
      </c>
      <c r="M118" t="str">
        <f>IF(ISBLANK(M53)=TRUE,"　",M53)</f>
        <v>体育ほぐしの運動</v>
      </c>
      <c r="O118" t="str">
        <f>IF(ISBLANK(O53)=TRUE,"　",O53)</f>
        <v>水産業のさかんな地域</v>
      </c>
      <c r="Q118" t="str">
        <f>IF(ISBLANK(Q53)=TRUE,"　",Q53)</f>
        <v xml:space="preserve">　</v>
      </c>
    </row>
    <row r="119">
      <c r="A119">
        <f>IF(ISBLANK(A54)=TRUE,"　",A54)</f>
        <v>26</v>
      </c>
      <c r="B119" t="e">
        <f>DATE($E$1,#REF!,A119)</f>
        <v>#REF!</v>
      </c>
      <c r="C119" t="e">
        <f>WEEKDAY(B119,1)</f>
        <v>#REF!</v>
      </c>
      <c r="D119" t="str">
        <f>IF(ISBLANK(D54)=TRUE,"　",D54)</f>
        <v>水</v>
      </c>
      <c r="E119" t="str">
        <f>IF(ISBLANK(E54)=TRUE,"　",E54)</f>
        <v>国語</v>
      </c>
      <c r="F119" t="str">
        <f>IF(ISBLANK(F54)=TRUE,"　",F54)</f>
        <v>1/2</v>
      </c>
      <c r="G119" t="str">
        <f>IF(ISBLANK(G54)=TRUE,"　",G54)</f>
        <v>理科</v>
      </c>
      <c r="H119" t="str">
        <f>IF(ISBLANK(H54)=TRUE,"　",H54)</f>
        <v xml:space="preserve">　</v>
      </c>
      <c r="I119" t="str">
        <f>IF(ISBLANK(I54)=TRUE,"　",I54)</f>
        <v>算数</v>
      </c>
      <c r="J119" t="str">
        <f>IF(ISBLANK(J54)=TRUE,"　",J54)</f>
        <v>3/14</v>
      </c>
      <c r="K119" t="str">
        <f>IF(ISBLANK(K54)=TRUE,"　",K54)</f>
        <v>社会</v>
      </c>
      <c r="L119" t="str">
        <f>IF(ISBLANK(L54)=TRUE,"　",L54)</f>
        <v>4/7</v>
      </c>
      <c r="M119" t="str">
        <f>IF(ISBLANK(M54)=TRUE,"　",M54)</f>
        <v>道徳</v>
      </c>
      <c r="N119" t="str">
        <f>IF(ISBLANK(N54)=TRUE,"　",N54)</f>
        <v>12/35</v>
      </c>
      <c r="O119" t="str">
        <f>IF(ISBLANK(O54)=TRUE,"　",O54)</f>
        <v>総合</v>
      </c>
      <c r="P119" t="str">
        <f>IF(ISBLANK(P54)=TRUE,"　",P54)</f>
        <v>12/20</v>
      </c>
      <c r="Q119" t="str">
        <f>IF(ISBLANK(Q54)=TRUE,"　",Q54)</f>
        <v>身体測定（３～６年）</v>
      </c>
      <c r="R119" t="str">
        <f>IF(R54="","",R54)</f>
        <v/>
      </c>
      <c r="Z119">
        <v>26</v>
      </c>
      <c r="AA119" t="e">
        <f>IF(ISBLANK(B119)=TRUE,"  ",B119)</f>
        <v>#REF!</v>
      </c>
      <c r="AB119" t="e">
        <f>WEEKDAY(AA119,1)</f>
        <v>#REF!</v>
      </c>
      <c r="AC119" t="str">
        <f>AC54</f>
        <v>水</v>
      </c>
      <c r="AD119" t="e">
        <f>IF(ISBLANK(#REF!)=TRUE,"  ",#REF!)</f>
        <v>#REF!</v>
      </c>
      <c r="AE119" t="str">
        <f>IF(ISBLANK(E54)=TRUE,"  ",VLOOKUP(E54,ひらがな変換,2))</f>
        <v>こくご</v>
      </c>
      <c r="AF119" t="str">
        <f>IF(ISBLANK(G54)=TRUE,"  ",VLOOKUP(G54,ひらがな変換,2))</f>
        <v>りか</v>
      </c>
      <c r="AG119" t="str">
        <f>IF(ISBLANK(I54)=TRUE,"  ",VLOOKUP(I54,ひらがな変換,2))</f>
        <v>さんすう</v>
      </c>
      <c r="AH119" t="str">
        <f>IF(ISBLANK(K54)=TRUE,"  ",VLOOKUP(K54,ひらがな変換,2))</f>
        <v>しゃかい</v>
      </c>
      <c r="AI119" t="str">
        <f>IF(ISBLANK(M54)=TRUE,"  ",VLOOKUP(M54,ひらがな変換,2))</f>
        <v>どうとく</v>
      </c>
      <c r="AJ119" t="str">
        <f>IF(ISBLANK(O54)=TRUE,"  ",VLOOKUP(O54,ひらがな変換,2))</f>
        <v>そうごう</v>
      </c>
    </row>
    <row r="120">
      <c r="A120" t="str">
        <f>IF(ISBLANK(A55)=TRUE,"　",A55)</f>
        <v xml:space="preserve">　</v>
      </c>
      <c r="D120" t="str">
        <f>IF(ISBLANK(D55)=TRUE,"　",D55)</f>
        <v xml:space="preserve">　</v>
      </c>
      <c r="E120" t="str">
        <f>IF(ISBLANK(E55)=TRUE,"　",E55)</f>
        <v>どちらを選びますか</v>
      </c>
      <c r="G120" t="str">
        <f>IF(ISBLANK(G55)=TRUE,"　",G55)</f>
        <v>佐藤（和）先生の案による</v>
      </c>
      <c r="I120" t="str">
        <f>IF(ISBLANK(I55)=TRUE,"　",I55)</f>
        <v>整数の性質を調べよう</v>
      </c>
      <c r="K120" t="str">
        <f>IF(ISBLANK(K55)=TRUE,"　",K55)</f>
        <v>水産業のさかんな地域</v>
      </c>
      <c r="M120" t="str">
        <f>IF(ISBLANK(M55)=TRUE,"　",M55)</f>
        <v>イルカの海を守ろう</v>
      </c>
      <c r="O120" t="str">
        <f>IF(ISBLANK(O55)=TRUE,"　",O55)</f>
        <v>東日本大震災からつながる現在</v>
      </c>
      <c r="Q120" t="str">
        <f>IF(ISBLANK(Q55)=TRUE,"　",Q55)</f>
        <v xml:space="preserve">　</v>
      </c>
    </row>
    <row r="121">
      <c r="A121">
        <f>IF(ISBLANK(A56)=TRUE,"　",A56)</f>
        <v>27</v>
      </c>
      <c r="B121" t="e">
        <f>DATE($E$1,#REF!,A121)</f>
        <v>#REF!</v>
      </c>
      <c r="C121" t="e">
        <f>WEEKDAY(B121,1)</f>
        <v>#REF!</v>
      </c>
      <c r="D121" t="str">
        <f>IF(ISBLANK(D56)=TRUE,"　",D56)</f>
        <v>木</v>
      </c>
      <c r="E121" t="str">
        <f>IF(ISBLANK(E56)=TRUE,"　",E56)</f>
        <v>理科</v>
      </c>
      <c r="F121" t="str">
        <f>IF(ISBLANK(F56)=TRUE,"　",F56)</f>
        <v xml:space="preserve">　</v>
      </c>
      <c r="G121" t="str">
        <f>IF(ISBLANK(G56)=TRUE,"　",G56)</f>
        <v>算数</v>
      </c>
      <c r="H121" t="str">
        <f>IF(ISBLANK(H56)=TRUE,"　",H56)</f>
        <v>4/14</v>
      </c>
      <c r="I121" t="str">
        <f>IF(ISBLANK(I56)=TRUE,"　",I56)</f>
        <v>書写</v>
      </c>
      <c r="J121" t="str">
        <f>IF(ISBLANK(J56)=TRUE,"　",J56)</f>
        <v xml:space="preserve">　</v>
      </c>
      <c r="K121" t="str">
        <f>IF(ISBLANK(K56)=TRUE,"　",K56)</f>
        <v>音楽</v>
      </c>
      <c r="L121" t="str">
        <f>IF(ISBLANK(L56)=TRUE,"　",L56)</f>
        <v>5/5</v>
      </c>
      <c r="M121" t="str">
        <f>IF(ISBLANK(M56)=TRUE,"　",M56)</f>
        <v>体育</v>
      </c>
      <c r="N121" t="str">
        <f>IF(ISBLANK(N56)=TRUE,"　",N56)</f>
        <v>2/3</v>
      </c>
      <c r="O121" t="str">
        <f>IF(ISBLANK(O56)=TRUE,"　",O56)</f>
        <v xml:space="preserve">　</v>
      </c>
      <c r="P121" t="str">
        <f>IF(ISBLANK(P56)=TRUE,"　",P56)</f>
        <v xml:space="preserve">　</v>
      </c>
      <c r="Q121" t="str">
        <f>IF(ISBLANK(Q56)=TRUE,"　",Q56)</f>
        <v>【短】個別懇談1、登校班長会議</v>
      </c>
      <c r="R121" t="str">
        <f>IF(R56="","",R56)</f>
        <v/>
      </c>
      <c r="Z121">
        <v>27</v>
      </c>
      <c r="AA121" t="e">
        <f>IF(ISBLANK(B121)=TRUE,"  ",B121)</f>
        <v>#REF!</v>
      </c>
      <c r="AB121" t="e">
        <f>WEEKDAY(AA121,1)</f>
        <v>#REF!</v>
      </c>
      <c r="AC121" t="str">
        <f>AC56</f>
        <v>木</v>
      </c>
      <c r="AD121" t="e">
        <f>IF(ISBLANK(#REF!)=TRUE,"  ",#REF!)</f>
        <v>#REF!</v>
      </c>
      <c r="AE121" t="str">
        <f>IF(ISBLANK(E56)=TRUE,"  ",VLOOKUP(E56,ひらがな変換,2))</f>
        <v>りか</v>
      </c>
      <c r="AF121" t="str">
        <f>IF(ISBLANK(G56)=TRUE,"  ",VLOOKUP(G56,ひらがな変換,2))</f>
        <v>さんすう</v>
      </c>
      <c r="AG121" t="str">
        <f>IF(ISBLANK(I56)=TRUE,"  ",VLOOKUP(I56,ひらがな変換,2))</f>
        <v>しょしゃ</v>
      </c>
      <c r="AH121" t="str">
        <f>IF(ISBLANK(K56)=TRUE,"  ",VLOOKUP(K56,ひらがな変換,2))</f>
        <v>おんがく</v>
      </c>
      <c r="AI121" t="str">
        <f>IF(ISBLANK(M56)=TRUE,"  ",VLOOKUP(M56,ひらがな変換,2))</f>
        <v>たいいく</v>
      </c>
      <c r="AJ121" t="str">
        <f>IF(ISBLANK(O56)=TRUE,"  ",VLOOKUP(O56,ひらがな変換,2))</f>
        <v xml:space="preserve">  </v>
      </c>
    </row>
    <row r="122">
      <c r="A122" t="str">
        <f>IF(ISBLANK(A57)=TRUE,"　",A57)</f>
        <v xml:space="preserve">　</v>
      </c>
      <c r="D122" t="str">
        <f>IF(ISBLANK(D57)=TRUE,"　",D57)</f>
        <v xml:space="preserve">　</v>
      </c>
      <c r="E122" t="str">
        <f>IF(ISBLANK(E57)=TRUE,"　",E57)</f>
        <v>佐藤（和）先生の案による</v>
      </c>
      <c r="G122" t="str">
        <f>IF(ISBLANK(G57)=TRUE,"　",G57)</f>
        <v>整数の性質を調べよう</v>
      </c>
      <c r="I122" t="str">
        <f>IF(ISBLANK(I57)=TRUE,"　",I57)</f>
        <v>大浦先生の案による</v>
      </c>
      <c r="K122" t="str">
        <f>IF(ISBLANK(K57)=TRUE,"　",K57)</f>
        <v>アンサンブルのみりょく＜合唱＞</v>
      </c>
      <c r="M122" t="str">
        <f>IF(ISBLANK(M57)=TRUE,"　",M57)</f>
        <v>体育ほぐしの運動</v>
      </c>
      <c r="O122" t="str">
        <f>IF(ISBLANK(O57)=TRUE,"　",O57)</f>
        <v xml:space="preserve">　</v>
      </c>
      <c r="Q122" t="str">
        <f>IF(ISBLANK(Q57)=TRUE,"　",Q57)</f>
        <v xml:space="preserve">　</v>
      </c>
    </row>
    <row r="123">
      <c r="A123">
        <f>IF(ISBLANK(A58)=TRUE,"　",A58)</f>
        <v>28</v>
      </c>
      <c r="B123" t="e">
        <f>DATE($E$1,#REF!,A123)</f>
        <v>#REF!</v>
      </c>
      <c r="C123" t="e">
        <f>WEEKDAY(B123,1)</f>
        <v>#REF!</v>
      </c>
      <c r="D123" t="str">
        <f>IF(ISBLANK(D58)=TRUE,"　",D58)</f>
        <v>金</v>
      </c>
      <c r="E123" t="str">
        <f>IF(ISBLANK(E58)=TRUE,"　",E58)</f>
        <v>国語</v>
      </c>
      <c r="F123" t="str">
        <f>IF(ISBLANK(F58)=TRUE,"　",F58)</f>
        <v>1/2</v>
      </c>
      <c r="G123" t="str">
        <f>IF(ISBLANK(G58)=TRUE,"　",G58)</f>
        <v>社会</v>
      </c>
      <c r="H123" t="str">
        <f>IF(ISBLANK(H58)=TRUE,"　",H58)</f>
        <v>5/7</v>
      </c>
      <c r="I123" t="str">
        <f>IF(ISBLANK(I58)=TRUE,"　",I58)</f>
        <v>図工</v>
      </c>
      <c r="J123" t="str">
        <f>IF(ISBLANK(J58)=TRUE,"　",J58)</f>
        <v>1/6</v>
      </c>
      <c r="K123" t="str">
        <f>IF(ISBLANK(K58)=TRUE,"　",K58)</f>
        <v>図工</v>
      </c>
      <c r="L123" t="str">
        <f>IF(ISBLANK(L58)=TRUE,"　",L58)</f>
        <v>2/6</v>
      </c>
      <c r="M123" t="str">
        <f>IF(ISBLANK(M58)=TRUE,"　",M58)</f>
        <v>外国語</v>
      </c>
      <c r="N123" t="str">
        <f>IF(ISBLANK(N58)=TRUE,"　",N58)</f>
        <v>1３/20</v>
      </c>
      <c r="O123" t="str">
        <f>IF(ISBLANK(O58)=TRUE,"　",O58)</f>
        <v xml:space="preserve">　</v>
      </c>
      <c r="P123" t="str">
        <f>IF(ISBLANK(P58)=TRUE,"　",P58)</f>
        <v xml:space="preserve">　</v>
      </c>
      <c r="Q123" t="str">
        <f>IF(ISBLANK(Q58)=TRUE,"　",Q58)</f>
        <v>【短】個別懇談2</v>
      </c>
      <c r="R123" t="str">
        <f>IF(R58="","",R58)</f>
        <v/>
      </c>
      <c r="Z123">
        <v>28</v>
      </c>
      <c r="AA123" t="e">
        <f>IF(ISBLANK(B123)=TRUE,"  ",B123)</f>
        <v>#REF!</v>
      </c>
      <c r="AB123" t="e">
        <f>WEEKDAY(AA123,1)</f>
        <v>#REF!</v>
      </c>
      <c r="AC123" t="str">
        <f>AC58</f>
        <v>金</v>
      </c>
      <c r="AD123" t="e">
        <f>IF(ISBLANK(#REF!)=TRUE,"  ",#REF!)</f>
        <v>#REF!</v>
      </c>
      <c r="AE123" t="str">
        <f>IF(ISBLANK(E58)=TRUE,"  ",VLOOKUP(E58,ひらがな変換,2))</f>
        <v>こくご</v>
      </c>
      <c r="AF123" t="str">
        <f>IF(ISBLANK(G58)=TRUE,"  ",VLOOKUP(G58,ひらがな変換,2))</f>
        <v>しゃかい</v>
      </c>
      <c r="AG123" t="str">
        <f>IF(ISBLANK(I58)=TRUE,"  ",VLOOKUP(I58,ひらがな変換,2))</f>
        <v>ずこう</v>
      </c>
      <c r="AH123" t="str">
        <f>IF(ISBLANK(K58)=TRUE,"  ",VLOOKUP(K58,ひらがな変換,2))</f>
        <v>ずこう</v>
      </c>
      <c r="AI123" t="str">
        <f>IF(ISBLANK(M58)=TRUE,"  ",VLOOKUP(M58,ひらがな変換,2))</f>
        <v>がいこくご</v>
      </c>
      <c r="AJ123" t="str">
        <f>IF(ISBLANK(O58)=TRUE,"  ",VLOOKUP(O58,ひらがな変換,2))</f>
        <v xml:space="preserve">  </v>
      </c>
    </row>
    <row r="124">
      <c r="A124" t="str">
        <f>IF(ISBLANK(A59)=TRUE,"　",A59)</f>
        <v xml:space="preserve">　</v>
      </c>
      <c r="D124" t="str">
        <f>IF(ISBLANK(D59)=TRUE,"　",D59)</f>
        <v xml:space="preserve">　</v>
      </c>
      <c r="E124" t="str">
        <f>IF(ISBLANK(E59)=TRUE,"　",E59)</f>
        <v>新聞を読もう</v>
      </c>
      <c r="G124" t="str">
        <f>IF(ISBLANK(G59)=TRUE,"　",G59)</f>
        <v>水産業のさかんな地域</v>
      </c>
      <c r="I124" t="str">
        <f>IF(ISBLANK(I59)=TRUE,"　",I59)</f>
        <v>見つけてワイヤーワールド</v>
      </c>
      <c r="K124" t="str">
        <f>IF(ISBLANK(K59)=TRUE,"　",K59)</f>
        <v>見つけてワイヤーワールド</v>
      </c>
      <c r="M124" t="str">
        <f>IF(ISBLANK(M59)=TRUE,"　",M59)</f>
        <v>渡部先生の案による</v>
      </c>
      <c r="O124" t="str">
        <f>IF(ISBLANK(O59)=TRUE,"　",O59)</f>
        <v xml:space="preserve">　</v>
      </c>
      <c r="Q124" t="str">
        <f>IF(ISBLANK(Q59)=TRUE,"　",Q59)</f>
        <v xml:space="preserve">　</v>
      </c>
    </row>
    <row r="125">
      <c r="A125">
        <f>IF(ISBLANK(A60)=TRUE,"　",A60)</f>
        <v>29</v>
      </c>
      <c r="B125" t="e">
        <f>DATE($E$1,#REF!,A125)</f>
        <v>#REF!</v>
      </c>
      <c r="C125" t="e">
        <f>WEEKDAY(B125,1)</f>
        <v>#REF!</v>
      </c>
      <c r="D125" t="str">
        <f>IF(ISBLANK(D60)=TRUE,"　",D60)</f>
        <v>土</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土</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日</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日</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月</v>
      </c>
      <c r="E129" t="str">
        <f>IF(ISBLANK(E64)=TRUE,"　",E64)</f>
        <v>国語</v>
      </c>
      <c r="F129" t="str">
        <f>IF(ISBLANK(F64)=TRUE,"　",F64)</f>
        <v>2/2</v>
      </c>
      <c r="G129" t="str">
        <f>IF(ISBLANK(G64)=TRUE,"　",G64)</f>
        <v>算数</v>
      </c>
      <c r="H129" t="str">
        <f>IF(ISBLANK(H64)=TRUE,"　",H64)</f>
        <v>5/14</v>
      </c>
      <c r="I129" t="str">
        <f>IF(ISBLANK(I64)=TRUE,"　",I64)</f>
        <v>体育</v>
      </c>
      <c r="J129" t="str">
        <f>IF(ISBLANK(J64)=TRUE,"　",J64)</f>
        <v>3/3</v>
      </c>
      <c r="K129" t="str">
        <f>IF(ISBLANK(K64)=TRUE,"　",K64)</f>
        <v>音楽</v>
      </c>
      <c r="L129" t="str">
        <f>IF(ISBLANK(L64)=TRUE,"　",L64)</f>
        <v>1/3</v>
      </c>
      <c r="M129" t="str">
        <f>IF(ISBLANK(M64)=TRUE,"　",M64)</f>
        <v>総合</v>
      </c>
      <c r="N129" t="str">
        <f>IF(ISBLANK(N64)=TRUE,"　",N64)</f>
        <v xml:space="preserve">　</v>
      </c>
      <c r="O129" t="str">
        <f>IF(ISBLANK(O64)=TRUE,"　",O64)</f>
        <v xml:space="preserve">　</v>
      </c>
      <c r="P129" t="str">
        <f>IF(ISBLANK(P64)=TRUE,"　",P64)</f>
        <v xml:space="preserve">　</v>
      </c>
      <c r="Q129" t="str">
        <f>IF(ISBLANK(Q64)=TRUE,"　",Q64)</f>
        <v>全校集会（合唱部壮行会）、児童会活動日</v>
      </c>
      <c r="R129" t="str">
        <f>IF(R64="","",R64)</f>
        <v/>
      </c>
      <c r="Z129">
        <v>31</v>
      </c>
      <c r="AA129" t="str">
        <f>IF(ISBLANK(B129)=TRUE,"  ",B129)</f>
        <v xml:space="preserve">  </v>
      </c>
      <c r="AB129" t="e">
        <f>WEEKDAY(AA129,1)</f>
        <v>#VALUE!</v>
      </c>
      <c r="AC129" t="str">
        <f>AC64</f>
        <v>月</v>
      </c>
      <c r="AD129" t="e">
        <f>IF(ISBLANK(#REF!)=TRUE,"  ",#REF!)</f>
        <v>#REF!</v>
      </c>
      <c r="AE129" t="str">
        <f>IF(ISBLANK(E64)=TRUE,"  ",VLOOKUP(E64,ひらがな変換,2))</f>
        <v>こくご</v>
      </c>
      <c r="AF129" t="str">
        <f>IF(ISBLANK(G64)=TRUE,"  ",VLOOKUP(G64,ひらがな変換,2))</f>
        <v>さんすう</v>
      </c>
      <c r="AG129" t="str">
        <f>IF(ISBLANK(I64)=TRUE,"  ",VLOOKUP(I64,ひらがな変換,2))</f>
        <v>たいいく</v>
      </c>
      <c r="AH129" t="str">
        <f>IF(ISBLANK(K64)=TRUE,"  ",VLOOKUP(K64,ひらがな変換,2))</f>
        <v>おんがく</v>
      </c>
      <c r="AI129" t="str">
        <f>IF(ISBLANK(M64)=TRUE,"  ",VLOOKUP(M64,ひらがな変換,2))</f>
        <v>そうごう</v>
      </c>
      <c r="AJ129" t="str">
        <f>IF(ISBLANK(O64)=TRUE,"  ",VLOOKUP(O64,ひらがな変換,2))</f>
        <v xml:space="preserve">  </v>
      </c>
    </row>
    <row r="130">
      <c r="A130" t="str">
        <f>IF(ISBLANK(A65)=TRUE,"　",A65)</f>
        <v xml:space="preserve">　</v>
      </c>
      <c r="D130" t="str">
        <f>IF(ISBLANK(D65)=TRUE,"　",D65)</f>
        <v xml:space="preserve">　</v>
      </c>
      <c r="E130" t="str">
        <f>IF(ISBLANK(E65)=TRUE,"　",E65)</f>
        <v>どちらを選びますか</v>
      </c>
      <c r="G130" t="str">
        <f>IF(ISBLANK(G65)=TRUE,"　",G65)</f>
        <v>整数の性質を調べよう</v>
      </c>
      <c r="I130" t="str">
        <f>IF(ISBLANK(I65)=TRUE,"　",I65)</f>
        <v>体育ほぐしの運動</v>
      </c>
      <c r="K130" t="str">
        <f>IF(ISBLANK(K65)=TRUE,"　",K65)</f>
        <v>めざせ楽器名人</v>
      </c>
      <c r="M130" t="str">
        <f>IF(ISBLANK(M65)=TRUE,"　",M65)</f>
        <v>東日本大震災からつながる現在</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6.xml><?xml version="1.0" encoding="utf-8"?>
<worksheet xmlns="http://schemas.openxmlformats.org/spreadsheetml/2006/main" xmlns:r="http://schemas.openxmlformats.org/officeDocument/2006/relationships">
  <sheetPr codeName="Sheet6"/>
  <dimension ref="A1:AL130"/>
  <sheetViews>
    <sheetView workbookViewId="0" rightToLeft="0"/>
  </sheetViews>
  <sheetData>
    <row r="1">
      <c r="E1">
        <f>予定表!A1</f>
        <v>2026</v>
      </c>
      <c r="F1" t="str">
        <v>年</v>
      </c>
      <c r="S1" t="str">
        <v>校　長</v>
      </c>
      <c r="T1" t="str">
        <v>教　頭</v>
      </c>
      <c r="U1" t="str">
        <v>教　務</v>
      </c>
      <c r="V1" t="str">
        <v>担　任</v>
      </c>
    </row>
    <row r="2">
      <c r="D2">
        <v>9</v>
      </c>
      <c r="E2" t="str">
        <v>月　学習予定表</v>
      </c>
      <c r="M2" t="str">
        <f>予定表!E1</f>
        <v>5年2組</v>
      </c>
      <c r="Z2">
        <f>D2</f>
        <v>9</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46266</v>
      </c>
      <c r="C4">
        <f>WEEKDAY(B4,1)</f>
        <v>3</v>
      </c>
      <c r="D4" t="str">
        <f>TEXT(C4,"aaa")</f>
        <v>火</v>
      </c>
      <c r="E4" t="str">
        <v>社会</v>
      </c>
      <c r="F4" t="str">
        <v>6/7</v>
      </c>
      <c r="G4" t="str">
        <v>国語</v>
      </c>
      <c r="H4" t="str">
        <v>2/2</v>
      </c>
      <c r="I4" t="str">
        <v>算数</v>
      </c>
      <c r="J4" t="str">
        <v>6/14</v>
      </c>
      <c r="K4" t="str">
        <v>理科</v>
      </c>
      <c r="M4" t="str">
        <v>体育</v>
      </c>
      <c r="N4" t="str">
        <v>1/6</v>
      </c>
      <c r="O4" t="str">
        <v>総合</v>
      </c>
      <c r="P4" t="str">
        <v>14/20</v>
      </c>
      <c r="Q4" t="str">
        <v>弁当日</v>
      </c>
      <c r="S4" t="str">
        <v>教科</v>
      </c>
      <c r="T4" t="str">
        <v>予定</v>
      </c>
      <c r="U4" t="str">
        <v>計画</v>
      </c>
      <c r="V4" t="str">
        <v>過不足</v>
      </c>
      <c r="Z4">
        <v>1</v>
      </c>
      <c r="AA4">
        <f>IF(ISBLANK(B4)=TRUE,"  ",B4)</f>
        <v>46266</v>
      </c>
      <c r="AB4">
        <f>WEEKDAY(AA4,1)</f>
        <v>3</v>
      </c>
      <c r="AC4" t="str">
        <f>TEXT(AB4,"aaa")</f>
        <v>火</v>
      </c>
      <c r="AD4" t="e">
        <f>IF(ISBLANK(#REF!)=TRUE,"  ",#REF!)</f>
        <v>#REF!</v>
      </c>
      <c r="AE4" t="str">
        <f>IF(ISBLANK(E4)=TRUE,"  ",E4)</f>
        <v>社会</v>
      </c>
      <c r="AF4" t="str">
        <f>IF(ISBLANK(G4)=TRUE,"  ",G4)</f>
        <v>国語</v>
      </c>
      <c r="AG4" t="str">
        <f>IF(ISBLANK(I4)=TRUE,"  ",I4)</f>
        <v>算数</v>
      </c>
      <c r="AH4" t="str">
        <f>IF(ISBLANK(K4)=TRUE,"  ",K4)</f>
        <v>理科</v>
      </c>
      <c r="AI4" t="str">
        <f>IF(ISBLANK(M4)=TRUE,"  ",M4)</f>
        <v>体育</v>
      </c>
      <c r="AJ4" t="str">
        <f>IF(ISBLANK(O4)=TRUE,"  ",O4)</f>
        <v>総合</v>
      </c>
      <c r="AK4" t="str">
        <f>IF(ISBLANK(Q4)=TRUE,"  ",Q4)</f>
        <v>弁当日</v>
      </c>
      <c r="AL4">
        <v>0.6354166666666666</v>
      </c>
    </row>
    <row r="5">
      <c r="E5" t="str">
        <v>水産業のさかんな地域</v>
      </c>
      <c r="G5" t="str">
        <v>新聞を読もう</v>
      </c>
      <c r="I5" t="str">
        <v>整数の性質を調べよう</v>
      </c>
      <c r="K5" t="str">
        <v>佐藤（和）先生の案による</v>
      </c>
      <c r="M5" t="str">
        <v>ベースボール</v>
      </c>
      <c r="O5" t="str">
        <v>東日本大震災からつながる現在</v>
      </c>
      <c r="S5" t="str">
        <v>国語</v>
      </c>
      <c r="T5">
        <f>予定表!I3</f>
        <v>14</v>
      </c>
      <c r="U5">
        <f>COUNTIF($E$4:$P$65,"国語")+COUNTIF($E$4:$P$65,"書写")+COUNTIF($R$4:$R$65,"国語")/3+COUNTIF($R$4:$R$65,"書写")/3</f>
        <v>14</v>
      </c>
      <c r="V5">
        <f>U5-T5</f>
        <v>0</v>
      </c>
    </row>
    <row r="6">
      <c r="A6">
        <v>2</v>
      </c>
      <c r="B6">
        <f>DATE($E$1,$D$2,A6)</f>
        <v>46267</v>
      </c>
      <c r="C6">
        <f>WEEKDAY(B6,1)</f>
        <v>4</v>
      </c>
      <c r="D6" t="str">
        <f>TEXT(C6,"aaa")</f>
        <v>水</v>
      </c>
      <c r="E6" t="str">
        <v>社会</v>
      </c>
      <c r="F6" t="str">
        <v>7/7</v>
      </c>
      <c r="G6" t="str">
        <v>理科</v>
      </c>
      <c r="I6" t="str">
        <v>学活</v>
      </c>
      <c r="K6" t="str">
        <v>算数</v>
      </c>
      <c r="L6" t="str">
        <v>7/14</v>
      </c>
      <c r="M6" t="str">
        <v>国語</v>
      </c>
      <c r="N6" t="str">
        <v>1/2</v>
      </c>
      <c r="Q6" t="str">
        <v>【短】個別懇談3、食に関する授業②③(5年：学)</v>
      </c>
      <c r="S6" t="str">
        <v>社会</v>
      </c>
      <c r="T6">
        <f>予定表!I4</f>
        <v>10</v>
      </c>
      <c r="U6">
        <f>COUNTIF($E$4:$P$65,S6)+COUNTIF($R$4:$R$65,S6)/3</f>
        <v>10</v>
      </c>
      <c r="V6">
        <f>U6-T6</f>
        <v>0</v>
      </c>
      <c r="Z6">
        <v>2</v>
      </c>
      <c r="AA6">
        <f>IF(ISBLANK(B6)=TRUE,"  ",B6)</f>
        <v>46267</v>
      </c>
      <c r="AB6">
        <f>WEEKDAY(AA6,1)</f>
        <v>4</v>
      </c>
      <c r="AC6" t="str">
        <f>TEXT(AB6,"aaa")</f>
        <v>水</v>
      </c>
      <c r="AD6" t="e">
        <f>IF(ISBLANK(#REF!)=TRUE,"  ",#REF!)</f>
        <v>#REF!</v>
      </c>
      <c r="AE6" t="str">
        <f>IF(ISBLANK(E6)=TRUE,"  ",E6)</f>
        <v>社会</v>
      </c>
      <c r="AF6" t="str">
        <f>IF(ISBLANK(G6)=TRUE,"  ",G6)</f>
        <v>理科</v>
      </c>
      <c r="AG6" t="str">
        <f>IF(ISBLANK(I6)=TRUE,"  ",I6)</f>
        <v>学活</v>
      </c>
      <c r="AH6" t="str">
        <f>IF(ISBLANK(K6)=TRUE,"  ",K6)</f>
        <v>算数</v>
      </c>
      <c r="AI6" t="str">
        <f>IF(ISBLANK(M6)=TRUE,"  ",M6)</f>
        <v>国語</v>
      </c>
      <c r="AJ6" t="str">
        <f>IF(ISBLANK(O6)=TRUE,"  ",O6)</f>
        <v xml:space="preserve">  </v>
      </c>
      <c r="AK6" t="str">
        <f>IF(ISBLANK(Q6)=TRUE,"  ",Q6)</f>
        <v>【短】個別懇談3、食に関する授業②③(5年：学)</v>
      </c>
      <c r="AL6">
        <v>0.5833333333333334</v>
      </c>
    </row>
    <row r="7">
      <c r="E7" t="str">
        <v>水産業のさかんな地域</v>
      </c>
      <c r="G7" t="str">
        <v>佐藤（和）先生の案による</v>
      </c>
      <c r="I7" t="str">
        <v>食に関する授業</v>
      </c>
      <c r="K7" t="str">
        <v>整数の性質を調べよう</v>
      </c>
      <c r="M7" t="str">
        <v>文章に説得力をもたせるには</v>
      </c>
      <c r="S7" t="str">
        <v>算数</v>
      </c>
      <c r="T7">
        <f>予定表!I5</f>
        <v>20</v>
      </c>
      <c r="U7">
        <f>COUNTIF($E$4:$P$65,S7)+COUNTIF($R$4:$R$65,S7)/3</f>
        <v>20</v>
      </c>
      <c r="V7">
        <f>U7-T7</f>
        <v>0</v>
      </c>
    </row>
    <row r="8">
      <c r="A8">
        <v>3</v>
      </c>
      <c r="B8">
        <f>DATE($E$1,$D$2,A8)</f>
        <v>46268</v>
      </c>
      <c r="C8">
        <f>WEEKDAY(B8,1)</f>
        <v>5</v>
      </c>
      <c r="D8" t="str">
        <f>TEXT(C8,"aaa")</f>
        <v>木</v>
      </c>
      <c r="E8" t="str">
        <v>算数</v>
      </c>
      <c r="F8" t="str">
        <v>8/14</v>
      </c>
      <c r="G8" t="str">
        <v>外国語</v>
      </c>
      <c r="I8" t="str">
        <v>書写</v>
      </c>
      <c r="K8" t="str">
        <v>音楽</v>
      </c>
      <c r="L8" t="str">
        <v>2/3</v>
      </c>
      <c r="M8" t="str">
        <v>体育</v>
      </c>
      <c r="N8" t="str">
        <v>2/6</v>
      </c>
      <c r="Q8" t="str">
        <v>【短】個別懇談4</v>
      </c>
      <c r="S8" t="str">
        <v>理科</v>
      </c>
      <c r="T8">
        <f>予定表!I6</f>
        <v>10</v>
      </c>
      <c r="U8">
        <f>COUNTIF($E$4:$P$65,S8)+COUNTIF($R$4:$R$65,S8)/3</f>
        <v>10</v>
      </c>
      <c r="V8">
        <f>U8-T8</f>
        <v>0</v>
      </c>
      <c r="Z8">
        <v>3</v>
      </c>
      <c r="AA8">
        <f>IF(ISBLANK(B8)=TRUE,"  ",B8)</f>
        <v>46268</v>
      </c>
      <c r="AB8">
        <f>WEEKDAY(AA8,1)</f>
        <v>5</v>
      </c>
      <c r="AC8" t="str">
        <f>TEXT(AB8,"aaa")</f>
        <v>木</v>
      </c>
      <c r="AD8" t="e">
        <f>IF(ISBLANK(#REF!)=TRUE,"  ",#REF!)</f>
        <v>#REF!</v>
      </c>
      <c r="AE8" t="str">
        <f>IF(ISBLANK(E8)=TRUE,"  ",E8)</f>
        <v>算数</v>
      </c>
      <c r="AF8" t="str">
        <f>IF(ISBLANK(G8)=TRUE,"  ",G8)</f>
        <v>外国語</v>
      </c>
      <c r="AG8" t="str">
        <f>IF(ISBLANK(I8)=TRUE,"  ",I8)</f>
        <v>書写</v>
      </c>
      <c r="AH8" t="str">
        <f>IF(ISBLANK(K8)=TRUE,"  ",K8)</f>
        <v>音楽</v>
      </c>
      <c r="AI8" t="str">
        <f>IF(ISBLANK(M8)=TRUE,"  ",M8)</f>
        <v>体育</v>
      </c>
      <c r="AJ8" t="str">
        <f>IF(ISBLANK(O8)=TRUE,"  ",O8)</f>
        <v xml:space="preserve">  </v>
      </c>
      <c r="AK8" t="str">
        <f>IF(ISBLANK(Q8)=TRUE,"  ",Q8)</f>
        <v>【短】個別懇談4</v>
      </c>
      <c r="AL8">
        <v>0.5833333333333334</v>
      </c>
    </row>
    <row r="9">
      <c r="E9" t="str">
        <v>整数の性質を調べよう</v>
      </c>
      <c r="G9" t="str">
        <v>渡部先生の案による</v>
      </c>
      <c r="I9" t="str">
        <v>大浦先生の案による</v>
      </c>
      <c r="K9" t="str">
        <v>めざせ楽器名人</v>
      </c>
      <c r="M9" t="str">
        <v>ベースボール</v>
      </c>
      <c r="S9" t="str">
        <v>生活</v>
      </c>
      <c r="T9">
        <f>予定表!I7</f>
        <v>0</v>
      </c>
      <c r="U9">
        <f>COUNTIF($E$4:$P$65,S9)+COUNTIF($R$4:$R$65,S9)/3</f>
        <v>0</v>
      </c>
      <c r="V9">
        <f>U9-T9</f>
        <v>0</v>
      </c>
    </row>
    <row r="10">
      <c r="A10">
        <v>4</v>
      </c>
      <c r="B10">
        <f>DATE($E$1,$D$2,A10)</f>
        <v>46269</v>
      </c>
      <c r="C10">
        <f>WEEKDAY(B10,1)</f>
        <v>6</v>
      </c>
      <c r="D10" t="str">
        <f>TEXT(C10,"aaa")</f>
        <v>金</v>
      </c>
      <c r="E10" t="str">
        <v>外国語</v>
      </c>
      <c r="G10" t="str">
        <v>算数</v>
      </c>
      <c r="H10" t="str">
        <v>9/14</v>
      </c>
      <c r="I10" t="str">
        <v>家庭</v>
      </c>
      <c r="K10" t="str">
        <v>家庭</v>
      </c>
      <c r="M10" t="str">
        <v>道徳</v>
      </c>
      <c r="N10" t="str">
        <v>13/35</v>
      </c>
      <c r="Q10" t="str">
        <v>【短】個別懇談5</v>
      </c>
      <c r="S10" t="str">
        <v>音楽</v>
      </c>
      <c r="T10">
        <f>予定表!I8</f>
        <v>4</v>
      </c>
      <c r="U10">
        <f>COUNTIF($E$4:$P$65,S10)+COUNTIF($R$4:$R$65,S10)/3</f>
        <v>4</v>
      </c>
      <c r="V10">
        <f>U10-T10</f>
        <v>0</v>
      </c>
      <c r="Z10">
        <v>4</v>
      </c>
      <c r="AA10">
        <f>IF(ISBLANK(B10)=TRUE,"  ",B10)</f>
        <v>46269</v>
      </c>
      <c r="AB10">
        <f>WEEKDAY(AA10,1)</f>
        <v>6</v>
      </c>
      <c r="AC10" t="str">
        <f>TEXT(AB10,"aaa")</f>
        <v>金</v>
      </c>
      <c r="AD10" t="e">
        <f>IF(ISBLANK(#REF!)=TRUE,"  ",#REF!)</f>
        <v>#REF!</v>
      </c>
      <c r="AE10" t="str">
        <f>IF(ISBLANK(E10)=TRUE,"  ",E10)</f>
        <v>外国語</v>
      </c>
      <c r="AF10" t="str">
        <f>IF(ISBLANK(G10)=TRUE,"  ",G10)</f>
        <v>算数</v>
      </c>
      <c r="AG10" t="str">
        <f>IF(ISBLANK(I10)=TRUE,"  ",I10)</f>
        <v>家庭</v>
      </c>
      <c r="AH10" t="str">
        <f>IF(ISBLANK(K10)=TRUE,"  ",K10)</f>
        <v>家庭</v>
      </c>
      <c r="AI10" t="str">
        <f>IF(ISBLANK(M10)=TRUE,"  ",M10)</f>
        <v>道徳</v>
      </c>
      <c r="AJ10" t="str">
        <f>IF(ISBLANK(O10)=TRUE,"  ",O10)</f>
        <v xml:space="preserve">  </v>
      </c>
      <c r="AK10" t="str">
        <f>IF(ISBLANK(Q10)=TRUE,"  ",Q10)</f>
        <v>【短】個別懇談5</v>
      </c>
      <c r="AL10">
        <v>0.5833333333333334</v>
      </c>
    </row>
    <row r="11">
      <c r="E11" t="str">
        <v>渡部先生の案による</v>
      </c>
      <c r="G11" t="str">
        <v>整数の性質を調べよう</v>
      </c>
      <c r="I11" t="str">
        <v>1組図工</v>
      </c>
      <c r="K11" t="str">
        <v>1組図工</v>
      </c>
      <c r="M11" t="str">
        <v>ペンギンは水の中を飛ぶ鳥だ</v>
      </c>
      <c r="S11" t="str">
        <v>図工</v>
      </c>
      <c r="T11">
        <f>予定表!I9</f>
        <v>6</v>
      </c>
      <c r="U11">
        <f>COUNTIF($E$4:$P$65,S11)+COUNTIF($R$4:$R$65,S11)/3</f>
        <v>6</v>
      </c>
      <c r="V11">
        <f>U11-T11</f>
        <v>0</v>
      </c>
    </row>
    <row r="12">
      <c r="A12">
        <v>5</v>
      </c>
      <c r="B12">
        <f>DATE($E$1,$D$2,A12)</f>
        <v>46270</v>
      </c>
      <c r="C12">
        <f>WEEKDAY(B12,1)</f>
        <v>7</v>
      </c>
      <c r="D12" t="str">
        <f>TEXT(C12,"aaa")</f>
        <v>土</v>
      </c>
      <c r="S12" t="str">
        <v>家庭</v>
      </c>
      <c r="T12">
        <f>予定表!I10</f>
        <v>6</v>
      </c>
      <c r="U12">
        <f>COUNTIF($E$4:$P$65,S12)+COUNTIF($R$4:$R$65,S12)/3</f>
        <v>6</v>
      </c>
      <c r="V12">
        <f>U12-T12</f>
        <v>0</v>
      </c>
      <c r="Z12">
        <v>5</v>
      </c>
      <c r="AA12">
        <f>IF(ISBLANK(B12)=TRUE,"  ",B12)</f>
        <v>46270</v>
      </c>
      <c r="AB12">
        <f>WEEKDAY(AA12,1)</f>
        <v>7</v>
      </c>
      <c r="AC12" t="str">
        <f>TEXT(AB12,"aaa")</f>
        <v>土</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予定表!I11</f>
        <v>9</v>
      </c>
      <c r="U13">
        <f>COUNTIF($E$4:$P$65,S13)+COUNTIF($R$4:$R$65,S13)/3</f>
        <v>9</v>
      </c>
      <c r="V13">
        <f>U13-T13</f>
        <v>0</v>
      </c>
    </row>
    <row r="14">
      <c r="A14">
        <v>6</v>
      </c>
      <c r="B14">
        <f>DATE($E$1,$D$2,A14)</f>
        <v>46271</v>
      </c>
      <c r="C14">
        <f>WEEKDAY(B14,1)</f>
        <v>1</v>
      </c>
      <c r="D14" t="str">
        <f>TEXT(C14,"aaa")</f>
        <v>日</v>
      </c>
      <c r="S14" t="str">
        <v>道徳</v>
      </c>
      <c r="T14">
        <f>予定表!I12</f>
        <v>4</v>
      </c>
      <c r="U14">
        <f>COUNTIF($E$4:$P$65,S14)+COUNTIF($R$4:$R$65,S14)/3</f>
        <v>4</v>
      </c>
      <c r="V14">
        <f>U14-T14</f>
        <v>0</v>
      </c>
      <c r="Z14">
        <v>6</v>
      </c>
      <c r="AA14">
        <f>IF(ISBLANK(B14)=TRUE,"  ",B14)</f>
        <v>46271</v>
      </c>
      <c r="AB14">
        <f>WEEKDAY(AA14,1)</f>
        <v>1</v>
      </c>
      <c r="AC14" t="str">
        <f>TEXT(AB14,"aaa")</f>
        <v>日</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予定表!I13</f>
        <v>7</v>
      </c>
      <c r="U15">
        <f>COUNTIF($E$4:$P$65,S15)+COUNTIF($R$4:$R$65,S15)/3</f>
        <v>7</v>
      </c>
      <c r="V15">
        <f>U15-T15</f>
        <v>0</v>
      </c>
    </row>
    <row r="16">
      <c r="A16">
        <v>7</v>
      </c>
      <c r="B16">
        <f>DATE($E$1,$D$2,A16)</f>
        <v>46272</v>
      </c>
      <c r="C16">
        <f>WEEKDAY(B16,1)</f>
        <v>2</v>
      </c>
      <c r="D16" t="str">
        <f>TEXT(C16,"aaa")</f>
        <v>月</v>
      </c>
      <c r="E16" t="str">
        <v>図工</v>
      </c>
      <c r="F16" t="str">
        <v>3/6</v>
      </c>
      <c r="G16" t="str">
        <v>図工</v>
      </c>
      <c r="H16" t="str">
        <v>4/6</v>
      </c>
      <c r="I16" t="str">
        <v>国語</v>
      </c>
      <c r="J16" t="str">
        <v>2/2</v>
      </c>
      <c r="K16" t="str">
        <v>算数</v>
      </c>
      <c r="L16" t="str">
        <v>11/14</v>
      </c>
      <c r="M16" t="str">
        <v>学活</v>
      </c>
      <c r="N16" t="str">
        <v>15/36</v>
      </c>
      <c r="Q16" t="str">
        <v>【短】個別懇談予備日</v>
      </c>
      <c r="S16" t="str">
        <v>総合</v>
      </c>
      <c r="T16">
        <f>予定表!I14</f>
        <v>7</v>
      </c>
      <c r="U16">
        <f>COUNTIF($E$4:$P$65,S16)+COUNTIF($R$4:$R$65,S16)/3</f>
        <v>7</v>
      </c>
      <c r="V16">
        <f>U16-T16</f>
        <v>0</v>
      </c>
      <c r="Z16">
        <v>7</v>
      </c>
      <c r="AA16">
        <f>IF(ISBLANK(B16)=TRUE,"  ",B16)</f>
        <v>46272</v>
      </c>
      <c r="AB16">
        <f>WEEKDAY(AA16,1)</f>
        <v>2</v>
      </c>
      <c r="AC16" t="str">
        <f>TEXT(AB16,"aaa")</f>
        <v>月</v>
      </c>
      <c r="AD16" t="e">
        <f>IF(ISBLANK(#REF!)=TRUE,"  ",#REF!)</f>
        <v>#REF!</v>
      </c>
      <c r="AE16" t="str">
        <f>IF(ISBLANK(E16)=TRUE,"  ",E16)</f>
        <v>図工</v>
      </c>
      <c r="AF16" t="str">
        <f>IF(ISBLANK(G16)=TRUE,"  ",G16)</f>
        <v>図工</v>
      </c>
      <c r="AG16" t="str">
        <f>IF(ISBLANK(I16)=TRUE,"  ",I16)</f>
        <v>国語</v>
      </c>
      <c r="AH16" t="str">
        <f>IF(ISBLANK(K16)=TRUE,"  ",K16)</f>
        <v>算数</v>
      </c>
      <c r="AI16" t="str">
        <f>IF(ISBLANK(M16)=TRUE,"  ",M16)</f>
        <v>学活</v>
      </c>
      <c r="AJ16" t="str">
        <f>IF(ISBLANK(O16)=TRUE,"  ",O16)</f>
        <v xml:space="preserve">  </v>
      </c>
      <c r="AK16" t="str">
        <f>IF(ISBLANK(Q16)=TRUE,"  ",Q16)</f>
        <v>【短】個別懇談予備日</v>
      </c>
      <c r="AL16">
        <v>0.5833333333333334</v>
      </c>
    </row>
    <row r="17">
      <c r="E17" t="str">
        <v>見つけてワイヤーワールド</v>
      </c>
      <c r="G17" t="str">
        <v>見つけてワイヤーワールド</v>
      </c>
      <c r="I17" t="str">
        <v>文章に説得力をもたせるには</v>
      </c>
      <c r="K17" t="str">
        <v>整数の性質を調べよう</v>
      </c>
      <c r="M17" t="str">
        <v>学級会</v>
      </c>
      <c r="S17" t="str">
        <v>小　計</v>
      </c>
      <c r="T17">
        <f>予定表!I15</f>
        <v>97</v>
      </c>
      <c r="U17">
        <f>SUM(U5:U16)</f>
        <v>97</v>
      </c>
      <c r="V17">
        <f>U17-T17</f>
        <v>0</v>
      </c>
    </row>
    <row r="18">
      <c r="A18">
        <v>8</v>
      </c>
      <c r="B18">
        <f>DATE($E$1,$D$2,A18)</f>
        <v>46273</v>
      </c>
      <c r="C18">
        <f>WEEKDAY(B18,1)</f>
        <v>3</v>
      </c>
      <c r="D18" t="str">
        <f>TEXT(C18,"aaa")</f>
        <v>火</v>
      </c>
      <c r="E18" t="str">
        <v>算数</v>
      </c>
      <c r="F18" t="str">
        <v>12/14</v>
      </c>
      <c r="G18" t="str">
        <v>国語</v>
      </c>
      <c r="H18" t="str">
        <v>1/1</v>
      </c>
      <c r="I18" t="str">
        <v>家庭</v>
      </c>
      <c r="K18" t="str">
        <v>家庭</v>
      </c>
      <c r="M18" t="str">
        <v>体育</v>
      </c>
      <c r="N18" t="str">
        <v>3/6</v>
      </c>
      <c r="Q18" t="str">
        <v>【短】</v>
      </c>
      <c r="S18" t="str">
        <v>学活</v>
      </c>
      <c r="T18">
        <f>予定表!I16</f>
        <v>4</v>
      </c>
      <c r="U18">
        <f>COUNTIF($E$4:$P$65,"学活")</f>
        <v>4</v>
      </c>
      <c r="V18">
        <f>U18-T18</f>
        <v>0</v>
      </c>
      <c r="Z18">
        <v>8</v>
      </c>
      <c r="AA18">
        <f>IF(ISBLANK(B18)=TRUE,"  ",B18)</f>
        <v>46273</v>
      </c>
      <c r="AB18">
        <f>WEEKDAY(AA18,1)</f>
        <v>3</v>
      </c>
      <c r="AC18" t="str">
        <f>TEXT(AB18,"aaa")</f>
        <v>火</v>
      </c>
      <c r="AD18" t="e">
        <f>IF(ISBLANK(#REF!)=TRUE,"  ",#REF!)</f>
        <v>#REF!</v>
      </c>
      <c r="AE18" t="str">
        <f>IF(ISBLANK(E18)=TRUE,"  ",E18)</f>
        <v>算数</v>
      </c>
      <c r="AF18" t="str">
        <f>IF(ISBLANK(G18)=TRUE,"  ",G18)</f>
        <v>国語</v>
      </c>
      <c r="AG18" t="str">
        <f>IF(ISBLANK(I18)=TRUE,"  ",I18)</f>
        <v>家庭</v>
      </c>
      <c r="AH18" t="str">
        <f>IF(ISBLANK(K18)=TRUE,"  ",K18)</f>
        <v>家庭</v>
      </c>
      <c r="AI18" t="str">
        <f>IF(ISBLANK(M18)=TRUE,"  ",M18)</f>
        <v>体育</v>
      </c>
      <c r="AJ18" t="str">
        <f>IF(ISBLANK(O18)=TRUE,"  ",O18)</f>
        <v xml:space="preserve">  </v>
      </c>
      <c r="AK18" t="str">
        <f>IF(ISBLANK(Q18)=TRUE,"  ",Q18)</f>
        <v>【短】</v>
      </c>
      <c r="AL18">
        <v>0.5833333333333334</v>
      </c>
    </row>
    <row r="19">
      <c r="E19" t="str">
        <v>整数の性質を調べよう</v>
      </c>
      <c r="G19" t="str">
        <v>漢字の広場②</v>
      </c>
      <c r="I19" t="str">
        <v>1組図工</v>
      </c>
      <c r="K19" t="str">
        <v>1組図工</v>
      </c>
      <c r="M19" t="str">
        <v>ベースボール</v>
      </c>
      <c r="S19" t="str">
        <v>児童会</v>
      </c>
      <c r="T19">
        <f>予定表!I17</f>
        <v>0</v>
      </c>
      <c r="U19">
        <f>COUNTIF(E$4:P$65,"児童会")</f>
        <v>0</v>
      </c>
      <c r="V19">
        <f>U19-T19</f>
        <v>0</v>
      </c>
    </row>
    <row r="20">
      <c r="A20">
        <v>9</v>
      </c>
      <c r="B20">
        <f>DATE($E$1,$D$2,A20)</f>
        <v>46274</v>
      </c>
      <c r="C20">
        <f>WEEKDAY(B20,1)</f>
        <v>4</v>
      </c>
      <c r="D20" t="str">
        <f>TEXT(C20,"aaa")</f>
        <v>水</v>
      </c>
      <c r="E20" t="str">
        <v>社会</v>
      </c>
      <c r="F20" t="str">
        <v>1/5</v>
      </c>
      <c r="G20" t="str">
        <v>理科</v>
      </c>
      <c r="I20" t="str">
        <v>外国語</v>
      </c>
      <c r="K20" t="str">
        <v>算数</v>
      </c>
      <c r="M20" t="str">
        <v>国語</v>
      </c>
      <c r="N20" t="str">
        <v>1/7</v>
      </c>
      <c r="Q20" t="str">
        <v>【短】</v>
      </c>
      <c r="S20" t="str">
        <v>クラブ</v>
      </c>
      <c r="T20">
        <f>予定表!I18</f>
        <v>0</v>
      </c>
      <c r="U20">
        <f>COUNTIF($E$4:$P$65,S20)+COUNTIF($R$4:$R$65,S20)/3</f>
        <v>0</v>
      </c>
      <c r="V20">
        <f>U20-T20</f>
        <v>0</v>
      </c>
      <c r="Z20">
        <v>9</v>
      </c>
      <c r="AA20">
        <f>IF(ISBLANK(B20)=TRUE,"  ",B20)</f>
        <v>46274</v>
      </c>
      <c r="AB20">
        <f>WEEKDAY(AA20,1)</f>
        <v>4</v>
      </c>
      <c r="AC20" t="str">
        <f>TEXT(AB20,"aaa")</f>
        <v>水</v>
      </c>
      <c r="AD20" t="e">
        <f>IF(ISBLANK(#REF!)=TRUE,"  ",#REF!)</f>
        <v>#REF!</v>
      </c>
      <c r="AE20" t="str">
        <f>IF(ISBLANK(E20)=TRUE,"  ",E20)</f>
        <v>社会</v>
      </c>
      <c r="AF20" t="str">
        <f>IF(ISBLANK(G20)=TRUE,"  ",G20)</f>
        <v>理科</v>
      </c>
      <c r="AG20" t="str">
        <f>IF(ISBLANK(I20)=TRUE,"  ",I20)</f>
        <v>外国語</v>
      </c>
      <c r="AH20" t="str">
        <f>IF(ISBLANK(K20)=TRUE,"  ",K20)</f>
        <v>算数</v>
      </c>
      <c r="AI20" t="str">
        <f>IF(ISBLANK(M20)=TRUE,"  ",M20)</f>
        <v>国語</v>
      </c>
      <c r="AJ20" t="str">
        <f>IF(ISBLANK(O20)=TRUE,"  ",O20)</f>
        <v xml:space="preserve">  </v>
      </c>
      <c r="AK20" t="str">
        <f>IF(ISBLANK(Q20)=TRUE,"  ",Q20)</f>
        <v>【短】</v>
      </c>
      <c r="AL20">
        <v>0.5833333333333334</v>
      </c>
    </row>
    <row r="21">
      <c r="E21" t="str">
        <v>これからの食料生産とわたしたち</v>
      </c>
      <c r="G21" t="str">
        <v>佐藤（和）先生の案による</v>
      </c>
      <c r="I21" t="str">
        <v>渡部先生の案による</v>
      </c>
      <c r="M21" t="str">
        <v>たずねびと</v>
      </c>
      <c r="S21" t="str">
        <v>行事（日）</v>
      </c>
      <c r="T21">
        <f>予定表!I19</f>
        <v>0</v>
      </c>
      <c r="U21">
        <f>COUNTIF(E$4:P$65,"①行事")</f>
        <v>0</v>
      </c>
      <c r="V21">
        <f>U21-T21</f>
        <v>0</v>
      </c>
    </row>
    <row r="22">
      <c r="A22">
        <v>10</v>
      </c>
      <c r="B22">
        <f>DATE($E$1,$D$2,A22)</f>
        <v>46275</v>
      </c>
      <c r="C22">
        <f>WEEKDAY(B22,1)</f>
        <v>5</v>
      </c>
      <c r="D22" t="str">
        <f>TEXT(C22,"aaa")</f>
        <v>木</v>
      </c>
      <c r="E22" t="str">
        <v>理科</v>
      </c>
      <c r="G22" t="str">
        <v>算数</v>
      </c>
      <c r="H22" t="str">
        <v>13/14</v>
      </c>
      <c r="I22" t="str">
        <v>社会</v>
      </c>
      <c r="J22" t="str">
        <v>2/5</v>
      </c>
      <c r="K22" t="str">
        <v>音楽</v>
      </c>
      <c r="L22" t="str">
        <v>3/3</v>
      </c>
      <c r="M22" t="str">
        <v>体育</v>
      </c>
      <c r="N22" t="str">
        <v>4/6</v>
      </c>
      <c r="Q22" t="str">
        <v>【短】</v>
      </c>
      <c r="S22" t="str">
        <v>行事（時）</v>
      </c>
      <c r="T22">
        <f>予定表!I20</f>
        <v>0</v>
      </c>
      <c r="U22">
        <f>COUNTIF(E$4:P$65,"行事")</f>
        <v>0</v>
      </c>
      <c r="V22">
        <f>U22-T22</f>
        <v>0</v>
      </c>
      <c r="Z22">
        <v>10</v>
      </c>
      <c r="AA22">
        <f>IF(ISBLANK(B22)=TRUE,"  ",B22)</f>
        <v>46275</v>
      </c>
      <c r="AB22">
        <f>WEEKDAY(AA22,1)</f>
        <v>5</v>
      </c>
      <c r="AC22" t="str">
        <f>TEXT(AB22,"aaa")</f>
        <v>木</v>
      </c>
      <c r="AD22" t="e">
        <f>IF(ISBLANK(#REF!)=TRUE,"  ",#REF!)</f>
        <v>#REF!</v>
      </c>
      <c r="AE22" t="str">
        <f>IF(ISBLANK(E22)=TRUE,"  ",E22)</f>
        <v>理科</v>
      </c>
      <c r="AF22" t="str">
        <f>IF(ISBLANK(G22)=TRUE,"  ",G22)</f>
        <v>算数</v>
      </c>
      <c r="AG22" t="str">
        <f>IF(ISBLANK(I22)=TRUE,"  ",I22)</f>
        <v>社会</v>
      </c>
      <c r="AH22" t="str">
        <f>IF(ISBLANK(K22)=TRUE,"  ",K22)</f>
        <v>音楽</v>
      </c>
      <c r="AI22" t="str">
        <f>IF(ISBLANK(M22)=TRUE,"  ",M22)</f>
        <v>体育</v>
      </c>
      <c r="AJ22" t="str">
        <f>IF(ISBLANK(O22)=TRUE,"  ",O22)</f>
        <v xml:space="preserve">  </v>
      </c>
      <c r="AK22" t="str">
        <f>IF(ISBLANK(Q22)=TRUE,"  ",Q22)</f>
        <v>【短】</v>
      </c>
      <c r="AL22">
        <v>0.5833333333333334</v>
      </c>
    </row>
    <row r="23" xml:space="preserve">
      <c r="E23" t="str">
        <v>佐藤（和）先生の案による</v>
      </c>
      <c r="G23" t="str">
        <v>整数の性質を調べよう</v>
      </c>
      <c r="I23" t="str">
        <v>これからの食料生産とわたしたち</v>
      </c>
      <c r="K23" t="str">
        <v>めざせ楽器名人</v>
      </c>
      <c r="M23" t="str">
        <v>ベースボール</v>
      </c>
      <c r="S23" t="str" xml:space="preserve">
        <v xml:space="preserve">小計　日_x000d_
時</v>
      </c>
      <c r="T23">
        <f>予定表!I21</f>
        <v>0</v>
      </c>
      <c r="U23">
        <f>U21</f>
        <v>0</v>
      </c>
      <c r="V23">
        <f>U23-T23</f>
        <v>0</v>
      </c>
    </row>
    <row r="24">
      <c r="A24">
        <v>11</v>
      </c>
      <c r="B24">
        <f>DATE($E$1,$D$2,A24)</f>
        <v>46276</v>
      </c>
      <c r="C24">
        <f>WEEKDAY(B24,1)</f>
        <v>6</v>
      </c>
      <c r="D24" t="str">
        <f>TEXT(C24,"aaa")</f>
        <v>金</v>
      </c>
      <c r="E24" t="str">
        <v>外国語</v>
      </c>
      <c r="G24" t="str">
        <v>算数</v>
      </c>
      <c r="H24" t="str">
        <v>14/14</v>
      </c>
      <c r="I24" t="str">
        <v>国語</v>
      </c>
      <c r="J24" t="str">
        <v>2/7</v>
      </c>
      <c r="K24" t="str">
        <v>総合</v>
      </c>
      <c r="L24" t="str">
        <v>15/20</v>
      </c>
      <c r="M24" t="str">
        <v>道徳</v>
      </c>
      <c r="N24" t="str">
        <v>14/35</v>
      </c>
      <c r="T24">
        <f>予定表!I22</f>
        <v>4</v>
      </c>
      <c r="U24">
        <f>SUM(U18:U20)+U22</f>
        <v>4</v>
      </c>
      <c r="V24">
        <f>U24-T24</f>
        <v>0</v>
      </c>
      <c r="Z24">
        <v>11</v>
      </c>
      <c r="AA24">
        <f>IF(ISBLANK(B24)=TRUE,"  ",B24)</f>
        <v>46276</v>
      </c>
      <c r="AB24">
        <f>WEEKDAY(AA24,1)</f>
        <v>6</v>
      </c>
      <c r="AC24" t="str">
        <f>TEXT(AB24,"aaa")</f>
        <v>金</v>
      </c>
      <c r="AD24" t="e">
        <f>IF(ISBLANK(#REF!)=TRUE,"  ",#REF!)</f>
        <v>#REF!</v>
      </c>
      <c r="AE24" t="str">
        <f>IF(ISBLANK(E24)=TRUE,"  ",E24)</f>
        <v>外国語</v>
      </c>
      <c r="AF24" t="str">
        <f>IF(ISBLANK(G24)=TRUE,"  ",G24)</f>
        <v>算数</v>
      </c>
      <c r="AG24" t="str">
        <f>IF(ISBLANK(I24)=TRUE,"  ",I24)</f>
        <v>国語</v>
      </c>
      <c r="AH24" t="str">
        <f>IF(ISBLANK(K24)=TRUE,"  ",K24)</f>
        <v>総合</v>
      </c>
      <c r="AI24" t="str">
        <f>IF(ISBLANK(M24)=TRUE,"  ",M24)</f>
        <v>道徳</v>
      </c>
      <c r="AJ24" t="str">
        <f>IF(ISBLANK(O24)=TRUE,"  ",O24)</f>
        <v xml:space="preserve">  </v>
      </c>
      <c r="AK24" t="str">
        <f>IF(ISBLANK(Q24)=TRUE,"  ",Q24)</f>
        <v xml:space="preserve">  </v>
      </c>
      <c r="AL24">
        <v>0.6180555555555556</v>
      </c>
    </row>
    <row r="25" xml:space="preserve">
      <c r="E25" t="str">
        <v>渡部先生の案による</v>
      </c>
      <c r="G25" t="str">
        <v>整数の性質を調べよう</v>
      </c>
      <c r="I25" t="str">
        <v>たずねびと</v>
      </c>
      <c r="K25" t="str">
        <v>東日本大震災からつながる現在</v>
      </c>
      <c r="M25" t="str">
        <v>駅前広場は自転車置き場？</v>
      </c>
      <c r="S25" t="str" xml:space="preserve">
        <v xml:space="preserve">合計　日_x000d_
時</v>
      </c>
      <c r="T25">
        <f>予定表!I23</f>
        <v>0</v>
      </c>
      <c r="U25">
        <f>U23</f>
        <v>0</v>
      </c>
      <c r="V25">
        <f>U25-T25</f>
        <v>0</v>
      </c>
    </row>
    <row r="26">
      <c r="A26">
        <v>12</v>
      </c>
      <c r="B26">
        <f>DATE($E$1,$D$2,A26)</f>
        <v>46277</v>
      </c>
      <c r="C26">
        <f>WEEKDAY(B26,1)</f>
        <v>7</v>
      </c>
      <c r="D26" t="str">
        <f>TEXT(C26,"aaa")</f>
        <v>土</v>
      </c>
      <c r="T26">
        <f>予定表!I24</f>
        <v>101</v>
      </c>
      <c r="U26">
        <f>SUM(U17,U24)</f>
        <v>101</v>
      </c>
      <c r="V26">
        <f>U26-T26</f>
        <v>0</v>
      </c>
      <c r="Z26">
        <v>12</v>
      </c>
      <c r="AA26">
        <f>IF(ISBLANK(B26)=TRUE,"  ",B26)</f>
        <v>46277</v>
      </c>
      <c r="AB26">
        <f>WEEKDAY(AA26,1)</f>
        <v>7</v>
      </c>
      <c r="AC26" t="str">
        <f>TEXT(AB26,"aaa")</f>
        <v>土</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46278</v>
      </c>
      <c r="C28">
        <f>WEEKDAY(B28,1)</f>
        <v>1</v>
      </c>
      <c r="D28" t="str">
        <f>TEXT(C28,"aaa")</f>
        <v>日</v>
      </c>
      <c r="Z28">
        <v>13</v>
      </c>
      <c r="AA28">
        <f>IF(ISBLANK(B28)=TRUE,"  ",B28)</f>
        <v>46278</v>
      </c>
      <c r="AB28">
        <f>WEEKDAY(AA28,1)</f>
        <v>1</v>
      </c>
      <c r="AC28" t="str">
        <f>TEXT(AB28,"aaa")</f>
        <v>日</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46279</v>
      </c>
      <c r="C30">
        <f>WEEKDAY(B30,1)</f>
        <v>2</v>
      </c>
      <c r="D30" t="str">
        <f>TEXT(C30,"aaa")</f>
        <v>月</v>
      </c>
      <c r="E30" t="str">
        <v>国語</v>
      </c>
      <c r="F30" t="str">
        <v>3/7</v>
      </c>
      <c r="G30" t="str">
        <v>社会</v>
      </c>
      <c r="H30" t="str">
        <v>3/5</v>
      </c>
      <c r="I30" t="str">
        <v>算数</v>
      </c>
      <c r="J30" t="str">
        <v>1/7</v>
      </c>
      <c r="K30" t="str">
        <v>音楽</v>
      </c>
      <c r="L30" t="str">
        <v>1/2</v>
      </c>
      <c r="M30" t="str">
        <v>学活</v>
      </c>
      <c r="N30" t="str">
        <v>17/36</v>
      </c>
      <c r="Q30" t="str">
        <v>【短】</v>
      </c>
      <c r="Z30">
        <v>14</v>
      </c>
      <c r="AA30">
        <f>IF(ISBLANK(B30)=TRUE,"  ",B30)</f>
        <v>46279</v>
      </c>
      <c r="AB30">
        <f>WEEKDAY(AA30,1)</f>
        <v>2</v>
      </c>
      <c r="AC30" t="str">
        <f>TEXT(AB30,"aaa")</f>
        <v>月</v>
      </c>
      <c r="AD30" t="e">
        <f>IF(ISBLANK(#REF!)=TRUE,"  ",#REF!)</f>
        <v>#REF!</v>
      </c>
      <c r="AE30" t="str">
        <f>IF(ISBLANK(E30)=TRUE,"  ",E30)</f>
        <v>国語</v>
      </c>
      <c r="AF30" t="str">
        <f>IF(ISBLANK(G30)=TRUE,"  ",G30)</f>
        <v>社会</v>
      </c>
      <c r="AG30" t="str">
        <f>IF(ISBLANK(I30)=TRUE,"  ",I30)</f>
        <v>算数</v>
      </c>
      <c r="AH30" t="str">
        <f>IF(ISBLANK(K30)=TRUE,"  ",K30)</f>
        <v>音楽</v>
      </c>
      <c r="AI30" t="str">
        <f>IF(ISBLANK(M30)=TRUE,"  ",M30)</f>
        <v>学活</v>
      </c>
      <c r="AJ30" t="str">
        <f>IF(ISBLANK(O30)=TRUE,"  ",O30)</f>
        <v xml:space="preserve">  </v>
      </c>
      <c r="AK30" t="str">
        <f>IF(ISBLANK(Q30)=TRUE,"  ",Q30)</f>
        <v>【短】</v>
      </c>
      <c r="AL30">
        <v>0.5833333333333334</v>
      </c>
    </row>
    <row r="31">
      <c r="E31" t="str">
        <v>たずねびと</v>
      </c>
      <c r="G31" t="str">
        <v>これからの食料生産とわたしたち</v>
      </c>
      <c r="I31" t="str">
        <v>分数と小数、整数の関係</v>
      </c>
      <c r="K31" t="str">
        <v>アンサンブルのみりょく＜オーケストラ＞</v>
      </c>
      <c r="M31" t="str">
        <v>学級会</v>
      </c>
    </row>
    <row r="32">
      <c r="A32">
        <v>15</v>
      </c>
      <c r="B32">
        <f>DATE($E$1,$D$2,A32)</f>
        <v>46280</v>
      </c>
      <c r="C32">
        <f>WEEKDAY(B32,1)</f>
        <v>3</v>
      </c>
      <c r="D32" t="str">
        <f>TEXT(C32,"aaa")</f>
        <v>火</v>
      </c>
      <c r="E32" t="str">
        <v>社会</v>
      </c>
      <c r="F32" t="str">
        <v>4/5</v>
      </c>
      <c r="G32" t="str">
        <v>国語</v>
      </c>
      <c r="H32" t="str">
        <v>4/7</v>
      </c>
      <c r="I32" t="str">
        <v>算数</v>
      </c>
      <c r="J32" t="str">
        <v>2/7</v>
      </c>
      <c r="K32" t="str">
        <v>理科</v>
      </c>
      <c r="M32" t="str">
        <v>体育</v>
      </c>
      <c r="N32" t="str">
        <v>5/6</v>
      </c>
      <c r="O32" t="str">
        <v>総合</v>
      </c>
      <c r="P32" t="str">
        <v>16/20</v>
      </c>
      <c r="Z32">
        <v>15</v>
      </c>
      <c r="AA32">
        <f>IF(ISBLANK(B32)=TRUE,"  ",B32)</f>
        <v>46280</v>
      </c>
      <c r="AB32">
        <f>WEEKDAY(AA32,1)</f>
        <v>3</v>
      </c>
      <c r="AC32" t="str">
        <f>TEXT(AB32,"aaa")</f>
        <v>火</v>
      </c>
      <c r="AD32" t="e">
        <f>IF(ISBLANK(#REF!)=TRUE,"  ",#REF!)</f>
        <v>#REF!</v>
      </c>
      <c r="AE32" t="str">
        <f>IF(ISBLANK(E32)=TRUE,"  ",E32)</f>
        <v>社会</v>
      </c>
      <c r="AF32" t="str">
        <f>IF(ISBLANK(G32)=TRUE,"  ",G32)</f>
        <v>国語</v>
      </c>
      <c r="AG32" t="str">
        <f>IF(ISBLANK(I32)=TRUE,"  ",I32)</f>
        <v>算数</v>
      </c>
      <c r="AH32" t="str">
        <f>IF(ISBLANK(K32)=TRUE,"  ",K32)</f>
        <v>理科</v>
      </c>
      <c r="AI32" t="str">
        <f>IF(ISBLANK(M32)=TRUE,"  ",M32)</f>
        <v>体育</v>
      </c>
      <c r="AJ32" t="str">
        <f>IF(ISBLANK(O32)=TRUE,"  ",O32)</f>
        <v>総合</v>
      </c>
      <c r="AK32" t="str">
        <f>IF(ISBLANK(Q32)=TRUE,"  ",Q32)</f>
        <v xml:space="preserve">  </v>
      </c>
      <c r="AL32">
        <v>0.6354166666666666</v>
      </c>
    </row>
    <row r="33">
      <c r="E33" t="str">
        <v>これからの食料生産とわたしたち</v>
      </c>
      <c r="G33" t="str">
        <v>たずねびと</v>
      </c>
      <c r="I33" t="str">
        <v>分数と小数、整数の関係</v>
      </c>
      <c r="K33" t="str">
        <v>佐藤（和）先生の案による</v>
      </c>
      <c r="M33" t="str">
        <v>ベースボール</v>
      </c>
      <c r="O33" t="str">
        <v>東日本大震災からつながる現在</v>
      </c>
    </row>
    <row r="34">
      <c r="A34">
        <v>16</v>
      </c>
      <c r="B34">
        <f>DATE($E$1,$D$2,A34)</f>
        <v>46281</v>
      </c>
      <c r="C34">
        <f>WEEKDAY(B34,1)</f>
        <v>4</v>
      </c>
      <c r="D34" t="str">
        <f>TEXT(C34,"aaa")</f>
        <v>水</v>
      </c>
      <c r="E34" t="str">
        <v>国語</v>
      </c>
      <c r="F34" t="str">
        <v>5/7</v>
      </c>
      <c r="G34" t="str">
        <v>理科</v>
      </c>
      <c r="I34" t="str">
        <v>算数</v>
      </c>
      <c r="J34" t="str">
        <v>3/7</v>
      </c>
      <c r="K34" t="str">
        <v>社会</v>
      </c>
      <c r="L34" t="str">
        <v>5/5</v>
      </c>
      <c r="M34" t="str">
        <v>体育</v>
      </c>
      <c r="O34" t="str">
        <v>学活</v>
      </c>
      <c r="P34" t="str">
        <v>16/36</v>
      </c>
      <c r="Q34" t="str">
        <v>弁当日</v>
      </c>
      <c r="Z34">
        <v>16</v>
      </c>
      <c r="AA34">
        <f>IF(ISBLANK(B34)=TRUE,"  ",B34)</f>
        <v>46281</v>
      </c>
      <c r="AB34">
        <f>WEEKDAY(AA34,1)</f>
        <v>4</v>
      </c>
      <c r="AC34" t="str">
        <f>TEXT(AB34,"aaa")</f>
        <v>水</v>
      </c>
      <c r="AD34" t="e">
        <f>IF(ISBLANK(#REF!)=TRUE,"  ",#REF!)</f>
        <v>#REF!</v>
      </c>
      <c r="AE34" t="str">
        <f>IF(ISBLANK(E34)=TRUE,"  ",E34)</f>
        <v>国語</v>
      </c>
      <c r="AF34" t="str">
        <f>IF(ISBLANK(G34)=TRUE,"  ",G34)</f>
        <v>理科</v>
      </c>
      <c r="AG34" t="str">
        <f>IF(ISBLANK(I34)=TRUE,"  ",I34)</f>
        <v>算数</v>
      </c>
      <c r="AH34" t="str">
        <f>IF(ISBLANK(K34)=TRUE,"  ",K34)</f>
        <v>社会</v>
      </c>
      <c r="AI34" t="str">
        <f>IF(ISBLANK(M34)=TRUE,"  ",M34)</f>
        <v>体育</v>
      </c>
      <c r="AJ34" t="str">
        <f>IF(ISBLANK(O34)=TRUE,"  ",O34)</f>
        <v>学活</v>
      </c>
      <c r="AK34" t="str">
        <f>IF(ISBLANK(Q34)=TRUE,"  ",Q34)</f>
        <v>弁当日</v>
      </c>
      <c r="AL34">
        <v>0.6527777777777778</v>
      </c>
    </row>
    <row r="35">
      <c r="E35" t="str">
        <v>たずねびと</v>
      </c>
      <c r="G35" t="str">
        <v>佐藤（和）先生の案による</v>
      </c>
      <c r="I35" t="str">
        <v>分数と小数、整数の関係</v>
      </c>
      <c r="K35" t="str">
        <v>これからの食料生産とわたしたち</v>
      </c>
      <c r="M35" t="str">
        <v>夢の教室</v>
      </c>
      <c r="O35" t="str">
        <v>夢の教室</v>
      </c>
    </row>
    <row r="36">
      <c r="A36">
        <v>17</v>
      </c>
      <c r="B36">
        <f>DATE($E$1,$D$2,A36)</f>
        <v>46282</v>
      </c>
      <c r="C36">
        <f>WEEKDAY(B36,1)</f>
        <v>5</v>
      </c>
      <c r="D36" t="str">
        <f>TEXT(C36,"aaa")</f>
        <v>木</v>
      </c>
      <c r="E36" t="str">
        <v>算数</v>
      </c>
      <c r="F36" t="str">
        <v>4/7</v>
      </c>
      <c r="G36" t="str">
        <v>外国語</v>
      </c>
      <c r="I36" t="str">
        <v>書写</v>
      </c>
      <c r="K36" t="str">
        <v>算数</v>
      </c>
      <c r="L36" t="str">
        <v>5/7</v>
      </c>
      <c r="M36" t="str">
        <v>体育</v>
      </c>
      <c r="N36" t="str">
        <v>6/6</v>
      </c>
      <c r="O36" t="str">
        <v>総合</v>
      </c>
      <c r="P36" t="str">
        <v>17/20</v>
      </c>
      <c r="Q36" t="str">
        <v>弁当日【月水金日程】</v>
      </c>
      <c r="Z36">
        <v>17</v>
      </c>
      <c r="AA36">
        <f>IF(ISBLANK(B36)=TRUE,"  ",B36)</f>
        <v>46282</v>
      </c>
      <c r="AB36">
        <f>WEEKDAY(AA36,1)</f>
        <v>5</v>
      </c>
      <c r="AC36" t="str">
        <f>TEXT(AB36,"aaa")</f>
        <v>木</v>
      </c>
      <c r="AD36" t="e">
        <f>IF(ISBLANK(#REF!)=TRUE,"  ",#REF!)</f>
        <v>#REF!</v>
      </c>
      <c r="AE36" t="str">
        <f>IF(ISBLANK(E36)=TRUE,"  ",E36)</f>
        <v>算数</v>
      </c>
      <c r="AF36" t="str">
        <f>IF(ISBLANK(G36)=TRUE,"  ",G36)</f>
        <v>外国語</v>
      </c>
      <c r="AG36" t="str">
        <f>IF(ISBLANK(I36)=TRUE,"  ",I36)</f>
        <v>書写</v>
      </c>
      <c r="AH36" t="str">
        <f>IF(ISBLANK(K36)=TRUE,"  ",K36)</f>
        <v>算数</v>
      </c>
      <c r="AI36" t="str">
        <f>IF(ISBLANK(M36)=TRUE,"  ",M36)</f>
        <v>体育</v>
      </c>
      <c r="AJ36" t="str">
        <f>IF(ISBLANK(O36)=TRUE,"  ",O36)</f>
        <v>総合</v>
      </c>
      <c r="AK36" t="str">
        <f>IF(ISBLANK(Q36)=TRUE,"  ",Q36)</f>
        <v>弁当日【月水金日程】</v>
      </c>
      <c r="AL36">
        <v>0.6527777777777778</v>
      </c>
    </row>
    <row r="37">
      <c r="E37" t="str">
        <v>分数と小数、整数の関係</v>
      </c>
      <c r="G37" t="str">
        <v>渡部先生の案による</v>
      </c>
      <c r="I37" t="str">
        <v>大浦先生の案による</v>
      </c>
      <c r="K37" t="str">
        <v>分数と小数、整数の関係</v>
      </c>
      <c r="M37" t="str">
        <v>ベースボール</v>
      </c>
      <c r="O37" t="str">
        <v>東日本大震災からつながる現在</v>
      </c>
    </row>
    <row r="38">
      <c r="A38">
        <v>18</v>
      </c>
      <c r="B38">
        <f>DATE($E$1,$D$2,A38)</f>
        <v>46283</v>
      </c>
      <c r="C38">
        <f>WEEKDAY(B38,1)</f>
        <v>6</v>
      </c>
      <c r="D38" t="str">
        <f>TEXT(C38,"aaa")</f>
        <v>金</v>
      </c>
      <c r="E38" t="str">
        <v>外国語</v>
      </c>
      <c r="G38" t="str">
        <v>算数</v>
      </c>
      <c r="H38" t="str">
        <v>6/7</v>
      </c>
      <c r="I38" t="str">
        <v>図工</v>
      </c>
      <c r="J38" t="str">
        <v>5/6</v>
      </c>
      <c r="K38" t="str">
        <v>図工</v>
      </c>
      <c r="L38" t="str">
        <v>6/6</v>
      </c>
      <c r="M38" t="str">
        <v>道徳</v>
      </c>
      <c r="N38" t="str">
        <v>15/35</v>
      </c>
      <c r="Q38" t="str">
        <v>【火木日程】</v>
      </c>
      <c r="Z38">
        <v>18</v>
      </c>
      <c r="AA38">
        <f>IF(ISBLANK(B38)=TRUE,"  ",B38)</f>
        <v>46283</v>
      </c>
      <c r="AB38">
        <f>WEEKDAY(AA38,1)</f>
        <v>6</v>
      </c>
      <c r="AC38" t="str">
        <f>TEXT(AB38,"aaa")</f>
        <v>金</v>
      </c>
      <c r="AD38" t="e">
        <f>IF(ISBLANK(#REF!)=TRUE,"  ",#REF!)</f>
        <v>#REF!</v>
      </c>
      <c r="AE38" t="str">
        <f>IF(ISBLANK(E38)=TRUE,"  ",E38)</f>
        <v>外国語</v>
      </c>
      <c r="AF38" t="str">
        <f>IF(ISBLANK(G38)=TRUE,"  ",G38)</f>
        <v>算数</v>
      </c>
      <c r="AG38" t="str">
        <f>IF(ISBLANK(I38)=TRUE,"  ",I38)</f>
        <v>図工</v>
      </c>
      <c r="AH38" t="str">
        <f>IF(ISBLANK(K38)=TRUE,"  ",K38)</f>
        <v>図工</v>
      </c>
      <c r="AI38" t="str">
        <f>IF(ISBLANK(M38)=TRUE,"  ",M38)</f>
        <v>道徳</v>
      </c>
      <c r="AJ38" t="str">
        <f>IF(ISBLANK(O38)=TRUE,"  ",O38)</f>
        <v xml:space="preserve">  </v>
      </c>
      <c r="AK38" t="str">
        <f>IF(ISBLANK(Q38)=TRUE,"  ",Q38)</f>
        <v>【火木日程】</v>
      </c>
      <c r="AL38">
        <v>0.6006944444444444</v>
      </c>
    </row>
    <row r="39">
      <c r="E39" t="str">
        <v>渡部先生の案による</v>
      </c>
      <c r="G39" t="str">
        <v>分数と小数、整数の関係</v>
      </c>
      <c r="I39" t="str">
        <v>見つけてワイヤーワールド</v>
      </c>
      <c r="K39" t="str">
        <v>見つけてワイヤーワールド</v>
      </c>
      <c r="M39" t="str">
        <v>オーストラリアで学んだこと</v>
      </c>
    </row>
    <row r="40">
      <c r="A40">
        <v>19</v>
      </c>
      <c r="B40">
        <f>DATE($E$1,$D$2,A40)</f>
        <v>46284</v>
      </c>
      <c r="C40">
        <f>WEEKDAY(B40,1)</f>
        <v>7</v>
      </c>
      <c r="D40" t="str">
        <f>TEXT(C40,"aaa")</f>
        <v>土</v>
      </c>
      <c r="Z40">
        <v>19</v>
      </c>
      <c r="AA40">
        <f>IF(ISBLANK(B40)=TRUE,"  ",B40)</f>
        <v>46284</v>
      </c>
      <c r="AB40">
        <f>WEEKDAY(AA40,1)</f>
        <v>7</v>
      </c>
      <c r="AC40" t="str">
        <f>TEXT(AB40,"aaa")</f>
        <v>土</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46285</v>
      </c>
      <c r="C42">
        <f>WEEKDAY(B42,1)</f>
        <v>1</v>
      </c>
      <c r="D42" t="str">
        <f>TEXT(C42,"aaa")</f>
        <v>日</v>
      </c>
      <c r="Z42">
        <v>20</v>
      </c>
      <c r="AA42">
        <f>IF(ISBLANK(B42)=TRUE,"  ",B42)</f>
        <v>46285</v>
      </c>
      <c r="AB42">
        <f>WEEKDAY(AA42,1)</f>
        <v>1</v>
      </c>
      <c r="AC42" t="str">
        <f>TEXT(AB42,"aaa")</f>
        <v>日</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46286</v>
      </c>
      <c r="C44">
        <f>WEEKDAY(B44,1)</f>
        <v>2</v>
      </c>
      <c r="D44" t="str">
        <f>TEXT(C44,"aaa")</f>
        <v>月</v>
      </c>
      <c r="Z44">
        <v>21</v>
      </c>
      <c r="AA44">
        <f>IF(ISBLANK(B44)=TRUE,"  ",B44)</f>
        <v>46286</v>
      </c>
      <c r="AB44">
        <f>WEEKDAY(AA44,1)</f>
        <v>2</v>
      </c>
      <c r="AC44" t="str">
        <f>TEXT(AB44,"aaa")</f>
        <v>月</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46287</v>
      </c>
      <c r="C46">
        <f>WEEKDAY(B46,1)</f>
        <v>3</v>
      </c>
      <c r="D46" t="str">
        <f>TEXT(C46,"aaa")</f>
        <v>火</v>
      </c>
      <c r="Z46">
        <v>22</v>
      </c>
      <c r="AA46">
        <f>IF(ISBLANK(B46)=TRUE,"  ",B46)</f>
        <v>46287</v>
      </c>
      <c r="AB46">
        <f>WEEKDAY(AA46,1)</f>
        <v>3</v>
      </c>
      <c r="AC46" t="str">
        <f>TEXT(AB46,"aaa")</f>
        <v>火</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46288</v>
      </c>
      <c r="C48">
        <f>WEEKDAY(B48,1)</f>
        <v>4</v>
      </c>
      <c r="D48" t="str">
        <f>TEXT(C48,"aaa")</f>
        <v>水</v>
      </c>
      <c r="Z48">
        <v>23</v>
      </c>
      <c r="AA48">
        <f>IF(ISBLANK(B48)=TRUE,"  ",B48)</f>
        <v>46288</v>
      </c>
      <c r="AB48">
        <f>WEEKDAY(AA48,1)</f>
        <v>4</v>
      </c>
      <c r="AC48" t="str">
        <f>TEXT(AB48,"aaa")</f>
        <v>水</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46289</v>
      </c>
      <c r="C50">
        <f>WEEKDAY(B50,1)</f>
        <v>5</v>
      </c>
      <c r="D50" t="str">
        <f>TEXT(C50,"aaa")</f>
        <v>木</v>
      </c>
      <c r="E50" t="str">
        <v>理科</v>
      </c>
      <c r="G50" t="str">
        <v>算数</v>
      </c>
      <c r="H50" t="str">
        <v>7/7</v>
      </c>
      <c r="I50" t="str">
        <v>書写</v>
      </c>
      <c r="K50" t="str">
        <v>音楽</v>
      </c>
      <c r="L50" t="str">
        <v>2/2</v>
      </c>
      <c r="M50" t="str">
        <v>体育</v>
      </c>
      <c r="N50" t="str">
        <v>1/5</v>
      </c>
      <c r="O50" t="str">
        <v>総合</v>
      </c>
      <c r="P50" t="str">
        <v>9/42</v>
      </c>
      <c r="Z50">
        <v>24</v>
      </c>
      <c r="AA50">
        <f>IF(ISBLANK(B50)=TRUE,"  ",B50)</f>
        <v>46289</v>
      </c>
      <c r="AB50">
        <f>WEEKDAY(AA50,1)</f>
        <v>5</v>
      </c>
      <c r="AC50" t="str">
        <f>TEXT(AB50,"aaa")</f>
        <v>木</v>
      </c>
      <c r="AD50" t="e">
        <f>IF(ISBLANK(#REF!)=TRUE,"  ",#REF!)</f>
        <v>#REF!</v>
      </c>
      <c r="AE50" t="str">
        <f>IF(ISBLANK(E50)=TRUE,"  ",E50)</f>
        <v>理科</v>
      </c>
      <c r="AF50" t="str">
        <f>IF(ISBLANK(G50)=TRUE,"  ",G50)</f>
        <v>算数</v>
      </c>
      <c r="AG50" t="str">
        <f>IF(ISBLANK(I50)=TRUE,"  ",I50)</f>
        <v>書写</v>
      </c>
      <c r="AH50" t="str">
        <f>IF(ISBLANK(K50)=TRUE,"  ",K50)</f>
        <v>音楽</v>
      </c>
      <c r="AI50" t="str">
        <f>IF(ISBLANK(M50)=TRUE,"  ",M50)</f>
        <v>体育</v>
      </c>
      <c r="AJ50" t="str">
        <f>IF(ISBLANK(O50)=TRUE,"  ",O50)</f>
        <v>総合</v>
      </c>
      <c r="AK50" t="str">
        <f>IF(ISBLANK(Q50)=TRUE,"  ",Q50)</f>
        <v xml:space="preserve">  </v>
      </c>
      <c r="AL50">
        <v>0.6354166666666666</v>
      </c>
    </row>
    <row r="51">
      <c r="E51" t="str">
        <v>佐藤（和）先生の案による</v>
      </c>
      <c r="G51" t="str">
        <v>分数と小数、整数の関係</v>
      </c>
      <c r="I51" t="str">
        <v>大浦先生の案による</v>
      </c>
      <c r="K51" t="str">
        <v>アンサンブルのみりょく＜オーケストラ＞</v>
      </c>
      <c r="M51" t="str">
        <v>短距離走・リレー</v>
      </c>
      <c r="O51" t="str">
        <v>本宮の米を全国に発信しよう</v>
      </c>
    </row>
    <row r="52">
      <c r="A52">
        <v>25</v>
      </c>
      <c r="B52">
        <f>DATE($E$1,$D$2,A52)</f>
        <v>46290</v>
      </c>
      <c r="C52">
        <f>WEEKDAY(B52,1)</f>
        <v>6</v>
      </c>
      <c r="D52" t="str">
        <f>TEXT(C52,"aaa")</f>
        <v>金</v>
      </c>
      <c r="E52" t="str">
        <v>外国語</v>
      </c>
      <c r="G52" t="str">
        <v>算数</v>
      </c>
      <c r="H52" t="str">
        <v>1/2</v>
      </c>
      <c r="I52" t="str">
        <v>家庭</v>
      </c>
      <c r="K52" t="str">
        <v>家庭</v>
      </c>
      <c r="M52" t="str">
        <v>総合</v>
      </c>
      <c r="N52" t="str">
        <v>10/4２</v>
      </c>
      <c r="Z52">
        <v>25</v>
      </c>
      <c r="AA52">
        <f>IF(ISBLANK(B52)=TRUE,"  ",B52)</f>
        <v>46290</v>
      </c>
      <c r="AB52">
        <f>WEEKDAY(AA52,1)</f>
        <v>6</v>
      </c>
      <c r="AC52" t="str">
        <f>TEXT(AB52,"aaa")</f>
        <v>金</v>
      </c>
      <c r="AD52" t="e">
        <f>IF(ISBLANK(#REF!)=TRUE,"  ",#REF!)</f>
        <v>#REF!</v>
      </c>
      <c r="AE52" t="str">
        <f>IF(ISBLANK(E52)=TRUE,"  ",E52)</f>
        <v>外国語</v>
      </c>
      <c r="AF52" t="str">
        <f>IF(ISBLANK(G52)=TRUE,"  ",G52)</f>
        <v>算数</v>
      </c>
      <c r="AG52" t="str">
        <f>IF(ISBLANK(I52)=TRUE,"  ",I52)</f>
        <v>家庭</v>
      </c>
      <c r="AH52" t="str">
        <f>IF(ISBLANK(K52)=TRUE,"  ",K52)</f>
        <v>家庭</v>
      </c>
      <c r="AI52" t="str">
        <f>IF(ISBLANK(M52)=TRUE,"  ",M52)</f>
        <v>総合</v>
      </c>
      <c r="AJ52" t="str">
        <f>IF(ISBLANK(O52)=TRUE,"  ",O52)</f>
        <v xml:space="preserve">  </v>
      </c>
      <c r="AK52" t="str">
        <f>IF(ISBLANK(Q52)=TRUE,"  ",Q52)</f>
        <v xml:space="preserve">  </v>
      </c>
      <c r="AL52">
        <v>0.6180555555555556</v>
      </c>
    </row>
    <row r="53">
      <c r="E53" t="str">
        <v>渡部先生の案による</v>
      </c>
      <c r="G53" t="str">
        <v>考える力をのばそう</v>
      </c>
      <c r="I53" t="str">
        <v>1組図工</v>
      </c>
      <c r="K53" t="str">
        <v>1組図工</v>
      </c>
      <c r="M53" t="str">
        <v>本宮の米を全国に発信しよう</v>
      </c>
    </row>
    <row r="54">
      <c r="A54">
        <v>26</v>
      </c>
      <c r="B54">
        <f>DATE($E$1,$D$2,A54)</f>
        <v>46291</v>
      </c>
      <c r="C54">
        <f>WEEKDAY(B54,1)</f>
        <v>7</v>
      </c>
      <c r="D54" t="str">
        <f>TEXT(C54,"aaa")</f>
        <v>土</v>
      </c>
      <c r="Z54">
        <v>26</v>
      </c>
      <c r="AA54">
        <f>IF(ISBLANK(B54)=TRUE,"  ",B54)</f>
        <v>46291</v>
      </c>
      <c r="AB54">
        <f>WEEKDAY(AA54,1)</f>
        <v>7</v>
      </c>
      <c r="AC54" t="str">
        <f>TEXT(AB54,"aaa")</f>
        <v>土</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46292</v>
      </c>
      <c r="C56">
        <f>WEEKDAY(B56,1)</f>
        <v>1</v>
      </c>
      <c r="D56" t="str">
        <f>TEXT(C56,"aaa")</f>
        <v>日</v>
      </c>
      <c r="Z56">
        <v>27</v>
      </c>
      <c r="AA56">
        <f>IF(ISBLANK(B56)=TRUE,"  ",B56)</f>
        <v>46292</v>
      </c>
      <c r="AB56">
        <f>WEEKDAY(AA56,1)</f>
        <v>1</v>
      </c>
      <c r="AC56" t="str">
        <f>TEXT(AB56,"aaa")</f>
        <v>日</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46293</v>
      </c>
      <c r="C58">
        <f>WEEKDAY(B58,1)</f>
        <v>2</v>
      </c>
      <c r="D58" t="str">
        <f>TEXT(C58,"aaa")</f>
        <v>月</v>
      </c>
      <c r="E58" t="str">
        <v>図工</v>
      </c>
      <c r="F58" t="str">
        <v>1/6</v>
      </c>
      <c r="G58" t="str">
        <v>図工</v>
      </c>
      <c r="H58" t="str">
        <v>2/6</v>
      </c>
      <c r="I58" t="str">
        <v>社会</v>
      </c>
      <c r="J58" t="str">
        <v>1/1</v>
      </c>
      <c r="K58" t="str">
        <v>算数</v>
      </c>
      <c r="L58" t="str">
        <v>2/2</v>
      </c>
      <c r="M58" t="str">
        <v>理科</v>
      </c>
      <c r="Z58">
        <v>28</v>
      </c>
      <c r="AA58">
        <f>IF(ISBLANK(B58)=TRUE,"  ",B58)</f>
        <v>46293</v>
      </c>
      <c r="AB58">
        <f>WEEKDAY(AA58,1)</f>
        <v>2</v>
      </c>
      <c r="AC58" t="str">
        <f>IF(ISBLANK(Z58)=TRUE,"  ",D58)</f>
        <v>月</v>
      </c>
      <c r="AD58" t="e">
        <f>IF(ISBLANK(#REF!)=TRUE,"  ",#REF!)</f>
        <v>#REF!</v>
      </c>
      <c r="AE58" t="str">
        <f>IF(ISBLANK(E58)=TRUE,"  ",E58)</f>
        <v>図工</v>
      </c>
      <c r="AF58" t="str">
        <f>IF(ISBLANK(G58)=TRUE,"  ",G58)</f>
        <v>図工</v>
      </c>
      <c r="AG58" t="str">
        <f>IF(ISBLANK(I58)=TRUE,"  ",I58)</f>
        <v>社会</v>
      </c>
      <c r="AH58" t="str">
        <f>IF(ISBLANK(K58)=TRUE,"  ",K58)</f>
        <v>算数</v>
      </c>
      <c r="AI58" t="str">
        <f>IF(ISBLANK(M58)=TRUE,"  ",M58)</f>
        <v>理科</v>
      </c>
      <c r="AJ58" t="str">
        <f>IF(ISBLANK(O58)=TRUE,"  ",O58)</f>
        <v xml:space="preserve">  </v>
      </c>
      <c r="AK58" t="str">
        <f>IF(ISBLANK(Q58)=TRUE,"  ",Q58)</f>
        <v xml:space="preserve">  </v>
      </c>
      <c r="AL58">
        <v>0.6180555555555556</v>
      </c>
    </row>
    <row r="59">
      <c r="E59" t="str">
        <v>重ねて広がる形と色</v>
      </c>
      <c r="G59" t="str">
        <v>重ねて広がる形と色</v>
      </c>
      <c r="I59" t="str">
        <v>導入</v>
      </c>
      <c r="K59" t="str">
        <v>考える力をのばそう</v>
      </c>
      <c r="M59" t="str">
        <v>佐藤（和）先生の案による</v>
      </c>
    </row>
    <row r="60">
      <c r="A60">
        <v>29</v>
      </c>
      <c r="B60">
        <f>DATE($E$1,$D$2,A60)</f>
        <v>46294</v>
      </c>
      <c r="C60">
        <f>WEEKDAY(B60,1)</f>
        <v>3</v>
      </c>
      <c r="D60" t="str">
        <f>TEXT(C60,"aaa")</f>
        <v>火</v>
      </c>
      <c r="E60" t="str">
        <v>社会</v>
      </c>
      <c r="F60" t="str">
        <v>1/3</v>
      </c>
      <c r="G60" t="str">
        <v>国語</v>
      </c>
      <c r="H60" t="str">
        <v>6/7</v>
      </c>
      <c r="I60" t="str">
        <v>算数</v>
      </c>
      <c r="J60" t="str">
        <v>1/2</v>
      </c>
      <c r="K60" t="str">
        <v>理科</v>
      </c>
      <c r="M60" t="str">
        <v>体育</v>
      </c>
      <c r="N60" t="str">
        <v>2/5</v>
      </c>
      <c r="O60" t="str">
        <v>総合</v>
      </c>
      <c r="P60" t="str">
        <v>11/4２</v>
      </c>
      <c r="Z60">
        <v>29</v>
      </c>
      <c r="AA60">
        <f>IF(ISBLANK(B60)=TRUE,"  ",B60)</f>
        <v>46294</v>
      </c>
      <c r="AB60">
        <f>WEEKDAY(AA60,1)</f>
        <v>3</v>
      </c>
      <c r="AC60" t="str">
        <f>IF(ISBLANK(Z60)=TRUE,"  ",D60)</f>
        <v>火</v>
      </c>
      <c r="AD60" t="e">
        <f>IF(ISBLANK(#REF!)=TRUE,"  ",#REF!)</f>
        <v>#REF!</v>
      </c>
      <c r="AE60" t="str">
        <f>IF(ISBLANK(E60)=TRUE,"  ",E60)</f>
        <v>社会</v>
      </c>
      <c r="AF60" t="str">
        <f>IF(ISBLANK(G60)=TRUE,"  ",G60)</f>
        <v>国語</v>
      </c>
      <c r="AG60" t="str">
        <f>IF(ISBLANK(I60)=TRUE,"  ",I60)</f>
        <v>算数</v>
      </c>
      <c r="AH60" t="str">
        <f>IF(ISBLANK(K60)=TRUE,"  ",K60)</f>
        <v>理科</v>
      </c>
      <c r="AI60" t="str">
        <f>IF(ISBLANK(M60)=TRUE,"  ",M60)</f>
        <v>体育</v>
      </c>
      <c r="AJ60" t="str">
        <f>IF(ISBLANK(O60)=TRUE,"  ",O60)</f>
        <v>総合</v>
      </c>
      <c r="AK60" t="str">
        <f>IF(ISBLANK(Q60)=TRUE,"  ",Q60)</f>
        <v xml:space="preserve">  </v>
      </c>
      <c r="AL60">
        <v>0.6354166666666666</v>
      </c>
    </row>
    <row r="61">
      <c r="E61" t="str">
        <v>くらしを支える工業生産</v>
      </c>
      <c r="G61" t="str">
        <v>たずねびと</v>
      </c>
      <c r="I61" t="str">
        <v>算数で読みとこう</v>
      </c>
      <c r="K61" t="str">
        <v>佐藤（和）先生の案による</v>
      </c>
      <c r="M61" t="str">
        <v>短距離走・リレー</v>
      </c>
      <c r="O61" t="str">
        <v>本宮の米を全国に発信しよう</v>
      </c>
    </row>
    <row r="62">
      <c r="A62">
        <v>30</v>
      </c>
      <c r="B62">
        <f>DATE($E$1,$D$2,A62)</f>
        <v>46295</v>
      </c>
      <c r="C62">
        <f>WEEKDAY(B62,1)</f>
        <v>4</v>
      </c>
      <c r="D62" t="str">
        <f>TEXT(C62,"aaa")</f>
        <v>水</v>
      </c>
      <c r="E62" t="str">
        <v>社会</v>
      </c>
      <c r="F62" t="str">
        <v>2/3</v>
      </c>
      <c r="G62" t="str">
        <v>理科</v>
      </c>
      <c r="I62" t="str">
        <v>算数</v>
      </c>
      <c r="J62" t="str">
        <v>2/2</v>
      </c>
      <c r="K62" t="str">
        <v>道徳</v>
      </c>
      <c r="L62" t="str">
        <v>16/35</v>
      </c>
      <c r="M62" t="str">
        <v>国語</v>
      </c>
      <c r="N62" t="str">
        <v>7/7</v>
      </c>
      <c r="Z62">
        <v>30</v>
      </c>
      <c r="AA62">
        <f>IF(ISBLANK(B62)=TRUE,"  ",B62)</f>
        <v>46295</v>
      </c>
      <c r="AB62">
        <f>WEEKDAY(AA62,1)</f>
        <v>4</v>
      </c>
      <c r="AC62" t="str">
        <f>IF(ISBLANK(Z62)=TRUE,"  ",D62)</f>
        <v>水</v>
      </c>
      <c r="AD62" t="e">
        <f>IF(ISBLANK(#REF!)=TRUE,"  ",#REF!)</f>
        <v>#REF!</v>
      </c>
      <c r="AE62" t="str">
        <f>IF(ISBLANK(E62)=TRUE,"  ",E62)</f>
        <v>社会</v>
      </c>
      <c r="AF62" t="str">
        <f>IF(ISBLANK(G62)=TRUE,"  ",G62)</f>
        <v>理科</v>
      </c>
      <c r="AG62" t="str">
        <f>IF(ISBLANK(I62)=TRUE,"  ",I62)</f>
        <v>算数</v>
      </c>
      <c r="AH62" t="str">
        <f>IF(ISBLANK(K62)=TRUE,"  ",K62)</f>
        <v>道徳</v>
      </c>
      <c r="AI62" t="str">
        <f>IF(ISBLANK(M62)=TRUE,"  ",M62)</f>
        <v>国語</v>
      </c>
      <c r="AJ62" t="str">
        <f>IF(ISBLANK(O62)=TRUE,"  ",O62)</f>
        <v xml:space="preserve">  </v>
      </c>
      <c r="AK62" t="str">
        <f>IF(ISBLANK(Q62)=TRUE,"  ",Q62)</f>
        <v xml:space="preserve">  </v>
      </c>
      <c r="AL62">
        <v>0.6180555555555556</v>
      </c>
    </row>
    <row r="63">
      <c r="E63" t="str">
        <v>くらしを支える工業生産</v>
      </c>
      <c r="G63" t="str">
        <v>佐藤（和）先生の案による</v>
      </c>
      <c r="I63" t="str">
        <v>算数で読みとこう</v>
      </c>
      <c r="K63" t="str">
        <v>お母さんへの手紙</v>
      </c>
      <c r="M63" t="str">
        <v>たずねびと</v>
      </c>
    </row>
    <row r="64">
      <c r="B64">
        <f>DATE($E$1,$D$2,A64)</f>
        <v>46265</v>
      </c>
      <c r="C64">
        <f>WEEKDAY(B64,1)</f>
        <v>2</v>
      </c>
      <c r="D64" t="str">
        <f>IF(ISBLANK(A64)=TRUE," ",TEXT(C64,"aaa"))</f>
        <v xml:space="preserve"> </v>
      </c>
      <c r="AA64">
        <f>IF(ISBLANK(B64)=TRUE,"  ",B64)</f>
        <v>46265</v>
      </c>
      <c r="AB64">
        <f>WEEKDAY(AA64,1)</f>
        <v>2</v>
      </c>
      <c r="AC64" t="str">
        <f>IF(ISBLANK(Z64)=TRUE,"  ",D64)</f>
        <v xml:space="preserve">  </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9</v>
      </c>
      <c r="E67" t="str">
        <v>月　授業実施報告書</v>
      </c>
      <c r="K67" t="str">
        <f>CELL("prefix",G69)</f>
        <v/>
      </c>
      <c r="M67" t="str">
        <f>IF(ISBLANK(M2)=TRUE,"　",M2)</f>
        <v>5年2組</v>
      </c>
      <c r="Z67">
        <f>D67</f>
        <v>9</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火</v>
      </c>
      <c r="E69" t="str">
        <f>IF(ISBLANK(E4)=TRUE,"　",E4)</f>
        <v>社会</v>
      </c>
      <c r="F69" t="str">
        <f>IF(ISBLANK(F4)=TRUE,"　",F4)</f>
        <v>6/7</v>
      </c>
      <c r="G69" t="str">
        <f>IF(ISBLANK(G4)=TRUE,"　",G4)</f>
        <v>国語</v>
      </c>
      <c r="H69" t="str">
        <f>IF(ISBLANK(H4)=TRUE,"　",H4)</f>
        <v>2/2</v>
      </c>
      <c r="I69" t="str">
        <f>IF(ISBLANK(I4)=TRUE,"　",I4)</f>
        <v>算数</v>
      </c>
      <c r="J69" t="str">
        <f>IF(ISBLANK(J4)=TRUE,"　",J4)</f>
        <v>6/14</v>
      </c>
      <c r="K69" t="str">
        <f>IF(ISBLANK(K4)=TRUE,"　",K4)</f>
        <v>理科</v>
      </c>
      <c r="L69" t="str">
        <f>IF(ISBLANK(L4)=TRUE,"　",L4)</f>
        <v xml:space="preserve">　</v>
      </c>
      <c r="M69" t="str">
        <f>IF(ISBLANK(M4)=TRUE,"　",M4)</f>
        <v>体育</v>
      </c>
      <c r="N69" t="str">
        <f>IF(ISBLANK(N4)=TRUE,"　",N4)</f>
        <v>1/6</v>
      </c>
      <c r="O69" t="str">
        <f>IF(ISBLANK(O4)=TRUE,"　",O4)</f>
        <v>総合</v>
      </c>
      <c r="P69" t="str">
        <f>IF(ISBLANK(P4)=TRUE,"　",P4)</f>
        <v>14/20</v>
      </c>
      <c r="Q69" t="str">
        <f>IF(ISBLANK(Q4)=TRUE,"　",Q4)</f>
        <v>弁当日</v>
      </c>
      <c r="R69" t="str">
        <f>IF(R4="","",R4)</f>
        <v/>
      </c>
      <c r="S69" t="str">
        <v>教科</v>
      </c>
      <c r="T69" t="str">
        <v>予定</v>
      </c>
      <c r="U69" t="str">
        <v>計画</v>
      </c>
      <c r="V69" t="str">
        <v>過不足</v>
      </c>
      <c r="Z69">
        <v>1</v>
      </c>
      <c r="AA69" t="e">
        <f>IF(ISBLANK(B69)=TRUE,"  ",B69)</f>
        <v>#REF!</v>
      </c>
      <c r="AB69" t="e">
        <f>WEEKDAY(AA69,1)</f>
        <v>#REF!</v>
      </c>
      <c r="AC69" t="str">
        <f>AC4</f>
        <v>火</v>
      </c>
      <c r="AD69" t="e">
        <f>IF(ISBLANK(#REF!)=TRUE,"  ",#REF!)</f>
        <v>#REF!</v>
      </c>
      <c r="AE69" t="str">
        <f>IF(ISBLANK(E4)=TRUE,"  ",VLOOKUP(E4,ひらがな変換,2))</f>
        <v>しゃかい</v>
      </c>
      <c r="AF69" t="str">
        <f>IF(ISBLANK(G4)=TRUE,"  ",VLOOKUP(G4,ひらがな変換,2))</f>
        <v>こくご</v>
      </c>
      <c r="AG69" t="str">
        <f>IF(ISBLANK(I4)=TRUE,"  ",VLOOKUP(I4,ひらがな変換,2))</f>
        <v>さんすう</v>
      </c>
      <c r="AH69" t="str">
        <f>IF(ISBLANK(K4)=TRUE,"  ",VLOOKUP(K4,ひらがな変換,2))</f>
        <v>りか</v>
      </c>
      <c r="AI69" t="str">
        <f>IF(ISBLANK(M4)=TRUE,"  ",VLOOKUP(M4,ひらがな変換,2))</f>
        <v>たいいく</v>
      </c>
      <c r="AJ69" t="str">
        <f>IF(ISBLANK(O4)=TRUE,"  ",VLOOKUP(O4,ひらがな変換,2))</f>
        <v>そうごう</v>
      </c>
    </row>
    <row r="70">
      <c r="A70" t="str">
        <f>IF(ISBLANK(A5)=TRUE,"　",A5)</f>
        <v xml:space="preserve">　</v>
      </c>
      <c r="D70" t="str">
        <f>IF(ISBLANK(D5)=TRUE,"　",D5)</f>
        <v xml:space="preserve">　</v>
      </c>
      <c r="E70" t="str">
        <f>IF(ISBLANK(E5)=TRUE,"　",E5)</f>
        <v>水産業のさかんな地域</v>
      </c>
      <c r="G70" t="str">
        <f>IF(ISBLANK(G5)=TRUE,"　",G5)</f>
        <v>新聞を読もう</v>
      </c>
      <c r="I70" t="str">
        <f>IF(ISBLANK(I5)=TRUE,"　",I5)</f>
        <v>整数の性質を調べよう</v>
      </c>
      <c r="K70" t="str">
        <f>IF(ISBLANK(K5)=TRUE,"　",K5)</f>
        <v>佐藤（和）先生の案による</v>
      </c>
      <c r="M70" t="str">
        <f>IF(ISBLANK(M5)=TRUE,"　",M5)</f>
        <v>ベースボール</v>
      </c>
      <c r="O70" t="str">
        <f>IF(ISBLANK(O5)=TRUE,"　",O5)</f>
        <v>東日本大震災からつながる現在</v>
      </c>
      <c r="Q70" t="str">
        <f>IF(ISBLANK(Q5)=TRUE,"　",Q5)</f>
        <v xml:space="preserve">　</v>
      </c>
      <c r="S70" t="str">
        <v>国語</v>
      </c>
      <c r="T70">
        <f>IF(ISBLANK(T5)=TRUE,"　",T5)</f>
        <v>14</v>
      </c>
      <c r="U70">
        <f>IF(ISBLANK(U5)=TRUE,"　",U5)</f>
        <v>14</v>
      </c>
      <c r="V70">
        <f>U70-T70</f>
        <v>0</v>
      </c>
    </row>
    <row r="71">
      <c r="A71">
        <f>IF(ISBLANK(A6)=TRUE,"　",A6)</f>
        <v>2</v>
      </c>
      <c r="B71" t="e">
        <f>DATE($E$1,#REF!,A71)</f>
        <v>#REF!</v>
      </c>
      <c r="C71" t="e">
        <f>WEEKDAY(B71,1)</f>
        <v>#REF!</v>
      </c>
      <c r="D71" t="str">
        <f>IF(ISBLANK(D6)=TRUE,"　",D6)</f>
        <v>水</v>
      </c>
      <c r="E71" t="str">
        <f>IF(ISBLANK(E6)=TRUE,"　",E6)</f>
        <v>社会</v>
      </c>
      <c r="F71" t="str">
        <f>IF(ISBLANK(F6)=TRUE,"　",F6)</f>
        <v>7/7</v>
      </c>
      <c r="G71" t="str">
        <f>IF(ISBLANK(G6)=TRUE,"　",G6)</f>
        <v>理科</v>
      </c>
      <c r="H71" t="str">
        <f>IF(ISBLANK(H6)=TRUE,"　",H6)</f>
        <v xml:space="preserve">　</v>
      </c>
      <c r="I71" t="str">
        <f>IF(ISBLANK(I6)=TRUE,"　",I6)</f>
        <v>学活</v>
      </c>
      <c r="J71" t="str">
        <f>IF(ISBLANK(J6)=TRUE,"　",J6)</f>
        <v xml:space="preserve">　</v>
      </c>
      <c r="K71" t="str">
        <f>IF(ISBLANK(K6)=TRUE,"　",K6)</f>
        <v>算数</v>
      </c>
      <c r="L71" t="str">
        <f>IF(ISBLANK(L6)=TRUE,"　",L6)</f>
        <v>7/14</v>
      </c>
      <c r="M71" t="str">
        <f>IF(ISBLANK(M6)=TRUE,"　",M6)</f>
        <v>国語</v>
      </c>
      <c r="N71" t="str">
        <f>IF(ISBLANK(N6)=TRUE,"　",N6)</f>
        <v>1/2</v>
      </c>
      <c r="O71" t="str">
        <f>IF(ISBLANK(O6)=TRUE,"　",O6)</f>
        <v xml:space="preserve">　</v>
      </c>
      <c r="P71" t="str">
        <f>IF(ISBLANK(P6)=TRUE,"　",P6)</f>
        <v xml:space="preserve">　</v>
      </c>
      <c r="Q71" t="str">
        <f>IF(ISBLANK(Q6)=TRUE,"　",Q6)</f>
        <v>【短】個別懇談3、食に関する授業②③(5年：学)</v>
      </c>
      <c r="R71" t="str">
        <f>IF(R6="","",R6)</f>
        <v/>
      </c>
      <c r="S71" t="str">
        <v>社会</v>
      </c>
      <c r="T71">
        <f>IF(ISBLANK(T6)=TRUE,"　",T6)</f>
        <v>10</v>
      </c>
      <c r="U71">
        <f>IF(ISBLANK(U6)=TRUE,"　",U6)</f>
        <v>10</v>
      </c>
      <c r="V71">
        <f>U71-T71</f>
        <v>0</v>
      </c>
      <c r="Z71">
        <v>2</v>
      </c>
      <c r="AA71" t="e">
        <f>IF(ISBLANK(B71)=TRUE,"  ",B71)</f>
        <v>#REF!</v>
      </c>
      <c r="AB71" t="e">
        <f>WEEKDAY(AA71,1)</f>
        <v>#REF!</v>
      </c>
      <c r="AC71" t="str">
        <f>AC6</f>
        <v>水</v>
      </c>
      <c r="AD71" t="e">
        <f>IF(ISBLANK(#REF!)=TRUE,"  ",#REF!)</f>
        <v>#REF!</v>
      </c>
      <c r="AE71" t="str">
        <f>IF(ISBLANK(E6)=TRUE,"  ",VLOOKUP(E6,ひらがな変換,2))</f>
        <v>しゃかい</v>
      </c>
      <c r="AF71" t="str">
        <f>IF(ISBLANK(G6)=TRUE,"  ",VLOOKUP(G6,ひらがな変換,2))</f>
        <v>りか</v>
      </c>
      <c r="AG71" t="str">
        <f>IF(ISBLANK(I6)=TRUE,"  ",VLOOKUP(I6,ひらがな変換,2))</f>
        <v>がっかつ</v>
      </c>
      <c r="AH71" t="str">
        <f>IF(ISBLANK(K6)=TRUE,"  ",VLOOKUP(K6,ひらがな変換,2))</f>
        <v>さんすう</v>
      </c>
      <c r="AI71" t="str">
        <f>IF(ISBLANK(M6)=TRUE,"  ",VLOOKUP(M6,ひらがな変換,2))</f>
        <v>こくご</v>
      </c>
      <c r="AJ71" t="str">
        <f>IF(ISBLANK(O6)=TRUE,"  ",VLOOKUP(O6,ひらがな変換,2))</f>
        <v xml:space="preserve">  </v>
      </c>
    </row>
    <row r="72">
      <c r="A72" t="str">
        <f>IF(ISBLANK(A7)=TRUE,"　",A7)</f>
        <v xml:space="preserve">　</v>
      </c>
      <c r="D72" t="str">
        <f>IF(ISBLANK(D7)=TRUE,"　",D7)</f>
        <v xml:space="preserve">　</v>
      </c>
      <c r="E72" t="str">
        <f>IF(ISBLANK(E7)=TRUE,"　",E7)</f>
        <v>水産業のさかんな地域</v>
      </c>
      <c r="G72" t="str">
        <f>IF(ISBLANK(G7)=TRUE,"　",G7)</f>
        <v>佐藤（和）先生の案による</v>
      </c>
      <c r="I72" t="str">
        <f>IF(ISBLANK(I7)=TRUE,"　",I7)</f>
        <v>食に関する授業</v>
      </c>
      <c r="K72" t="str">
        <f>IF(ISBLANK(K7)=TRUE,"　",K7)</f>
        <v>整数の性質を調べよう</v>
      </c>
      <c r="M72" t="str">
        <f>IF(ISBLANK(M7)=TRUE,"　",M7)</f>
        <v>文章に説得力をもたせるには</v>
      </c>
      <c r="O72" t="str">
        <f>IF(ISBLANK(O7)=TRUE,"　",O7)</f>
        <v xml:space="preserve">　</v>
      </c>
      <c r="Q72" t="str">
        <f>IF(ISBLANK(Q7)=TRUE,"　",Q7)</f>
        <v xml:space="preserve">　</v>
      </c>
      <c r="S72" t="str">
        <v>算数</v>
      </c>
      <c r="T72">
        <f>IF(ISBLANK(T7)=TRUE,"　",T7)</f>
        <v>20</v>
      </c>
      <c r="U72">
        <f>IF(ISBLANK(U7)=TRUE,"　",U7)</f>
        <v>20</v>
      </c>
      <c r="V72">
        <f>U72-T72</f>
        <v>0</v>
      </c>
    </row>
    <row r="73">
      <c r="A73">
        <f>IF(ISBLANK(A8)=TRUE,"　",A8)</f>
        <v>3</v>
      </c>
      <c r="B73" t="e">
        <f>DATE($E$1,#REF!,A73)</f>
        <v>#REF!</v>
      </c>
      <c r="C73" t="e">
        <f>WEEKDAY(B73,1)</f>
        <v>#REF!</v>
      </c>
      <c r="D73" t="str">
        <f>IF(ISBLANK(D8)=TRUE,"　",D8)</f>
        <v>木</v>
      </c>
      <c r="E73" t="str">
        <f>IF(ISBLANK(E8)=TRUE,"　",E8)</f>
        <v>算数</v>
      </c>
      <c r="F73" t="str">
        <f>IF(ISBLANK(F8)=TRUE,"　",F8)</f>
        <v>8/14</v>
      </c>
      <c r="G73" t="str">
        <f>IF(ISBLANK(G8)=TRUE,"　",G8)</f>
        <v>外国語</v>
      </c>
      <c r="H73" t="str">
        <f>IF(ISBLANK(H8)=TRUE,"　",H8)</f>
        <v xml:space="preserve">　</v>
      </c>
      <c r="I73" t="str">
        <f>IF(ISBLANK(I8)=TRUE,"　",I8)</f>
        <v>書写</v>
      </c>
      <c r="J73" t="str">
        <f>IF(ISBLANK(J8)=TRUE,"　",J8)</f>
        <v xml:space="preserve">　</v>
      </c>
      <c r="K73" t="str">
        <f>IF(ISBLANK(K8)=TRUE,"　",K8)</f>
        <v>音楽</v>
      </c>
      <c r="L73" t="str">
        <f>IF(ISBLANK(L8)=TRUE,"　",L8)</f>
        <v>2/3</v>
      </c>
      <c r="M73" t="str">
        <f>IF(ISBLANK(M8)=TRUE,"　",M8)</f>
        <v>体育</v>
      </c>
      <c r="N73" t="str">
        <f>IF(ISBLANK(N8)=TRUE,"　",N8)</f>
        <v>2/6</v>
      </c>
      <c r="O73" t="str">
        <f>IF(ISBLANK(O8)=TRUE,"　",O8)</f>
        <v xml:space="preserve">　</v>
      </c>
      <c r="P73" t="str">
        <f>IF(ISBLANK(P8)=TRUE,"　",P8)</f>
        <v xml:space="preserve">　</v>
      </c>
      <c r="Q73" t="str">
        <f>IF(ISBLANK(Q8)=TRUE,"　",Q8)</f>
        <v>【短】個別懇談4</v>
      </c>
      <c r="R73" t="str">
        <f>IF(R8="","",R8)</f>
        <v/>
      </c>
      <c r="S73" t="str">
        <v>理科</v>
      </c>
      <c r="T73">
        <f>IF(ISBLANK(T8)=TRUE,"　",T8)</f>
        <v>10</v>
      </c>
      <c r="U73">
        <f>IF(ISBLANK(U8)=TRUE,"　",U8)</f>
        <v>10</v>
      </c>
      <c r="V73">
        <f>U73-T73</f>
        <v>0</v>
      </c>
      <c r="Z73">
        <v>3</v>
      </c>
      <c r="AA73" t="e">
        <f>IF(ISBLANK(B73)=TRUE,"  ",B73)</f>
        <v>#REF!</v>
      </c>
      <c r="AB73" t="e">
        <f>WEEKDAY(AA73,1)</f>
        <v>#REF!</v>
      </c>
      <c r="AC73" t="str">
        <f>AC8</f>
        <v>木</v>
      </c>
      <c r="AD73" t="e">
        <f>IF(ISBLANK(#REF!)=TRUE,"  ",#REF!)</f>
        <v>#REF!</v>
      </c>
      <c r="AE73" t="str">
        <f>IF(ISBLANK(E8)=TRUE,"  ",VLOOKUP(E8,ひらがな変換,2))</f>
        <v>さんすう</v>
      </c>
      <c r="AF73" t="str">
        <f>IF(ISBLANK(G8)=TRUE,"  ",VLOOKUP(G8,ひらがな変換,2))</f>
        <v>がいこくご</v>
      </c>
      <c r="AG73" t="str">
        <f>IF(ISBLANK(I8)=TRUE,"  ",VLOOKUP(I8,ひらがな変換,2))</f>
        <v>しょしゃ</v>
      </c>
      <c r="AH73" t="str">
        <f>IF(ISBLANK(K8)=TRUE,"  ",VLOOKUP(K8,ひらがな変換,2))</f>
        <v>おんがく</v>
      </c>
      <c r="AI73" t="str">
        <f>IF(ISBLANK(M8)=TRUE,"  ",VLOOKUP(M8,ひらがな変換,2))</f>
        <v>たいいく</v>
      </c>
      <c r="AJ73" t="str">
        <f>IF(ISBLANK(O8)=TRUE,"  ",VLOOKUP(O8,ひらがな変換,2))</f>
        <v xml:space="preserve">  </v>
      </c>
    </row>
    <row r="74">
      <c r="A74" t="str">
        <f>IF(ISBLANK(A9)=TRUE,"　",A9)</f>
        <v xml:space="preserve">　</v>
      </c>
      <c r="D74" t="str">
        <f>IF(ISBLANK(D9)=TRUE,"　",D9)</f>
        <v xml:space="preserve">　</v>
      </c>
      <c r="E74" t="str">
        <f>IF(ISBLANK(E9)=TRUE,"　",E9)</f>
        <v>整数の性質を調べよう</v>
      </c>
      <c r="G74" t="str">
        <f>IF(ISBLANK(G9)=TRUE,"　",G9)</f>
        <v>渡部先生の案による</v>
      </c>
      <c r="I74" t="str">
        <f>IF(ISBLANK(I9)=TRUE,"　",I9)</f>
        <v>大浦先生の案による</v>
      </c>
      <c r="K74" t="str">
        <f>IF(ISBLANK(K9)=TRUE,"　",K9)</f>
        <v>めざせ楽器名人</v>
      </c>
      <c r="M74" t="str">
        <f>IF(ISBLANK(M9)=TRUE,"　",M9)</f>
        <v>ベースボール</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金</v>
      </c>
      <c r="E75" t="str">
        <f>IF(ISBLANK(E10)=TRUE,"　",E10)</f>
        <v>外国語</v>
      </c>
      <c r="F75" t="str">
        <f>IF(ISBLANK(F10)=TRUE,"　",F10)</f>
        <v xml:space="preserve">　</v>
      </c>
      <c r="G75" t="str">
        <f>IF(ISBLANK(G10)=TRUE,"　",G10)</f>
        <v>算数</v>
      </c>
      <c r="H75" t="str">
        <f>IF(ISBLANK(H10)=TRUE,"　",H10)</f>
        <v>9/14</v>
      </c>
      <c r="I75" t="str">
        <f>IF(ISBLANK(I10)=TRUE,"　",I10)</f>
        <v>家庭</v>
      </c>
      <c r="J75" t="str">
        <f>IF(ISBLANK(J10)=TRUE,"　",J10)</f>
        <v xml:space="preserve">　</v>
      </c>
      <c r="K75" t="str">
        <f>IF(ISBLANK(K10)=TRUE,"　",K10)</f>
        <v>家庭</v>
      </c>
      <c r="L75" t="str">
        <f>IF(ISBLANK(L10)=TRUE,"　",L10)</f>
        <v xml:space="preserve">　</v>
      </c>
      <c r="M75" t="str">
        <f>IF(ISBLANK(M10)=TRUE,"　",M10)</f>
        <v>道徳</v>
      </c>
      <c r="N75" t="str">
        <f>IF(ISBLANK(N10)=TRUE,"　",N10)</f>
        <v>13/35</v>
      </c>
      <c r="O75" t="str">
        <f>IF(ISBLANK(O10)=TRUE,"　",O10)</f>
        <v xml:space="preserve">　</v>
      </c>
      <c r="P75" t="str">
        <f>IF(ISBLANK(P10)=TRUE,"　",P10)</f>
        <v xml:space="preserve">　</v>
      </c>
      <c r="Q75" t="str">
        <f>IF(ISBLANK(Q10)=TRUE,"　",Q10)</f>
        <v>【短】個別懇談5</v>
      </c>
      <c r="R75" t="str">
        <f>IF(R10="","",R10)</f>
        <v/>
      </c>
      <c r="S75" t="str">
        <v>音楽</v>
      </c>
      <c r="T75">
        <f>IF(ISBLANK(T10)=TRUE,"　",T10)</f>
        <v>4</v>
      </c>
      <c r="U75">
        <f>IF(ISBLANK(U10)=TRUE,"　",U10)</f>
        <v>4</v>
      </c>
      <c r="V75">
        <f>U75-T75</f>
        <v>0</v>
      </c>
      <c r="Z75">
        <v>4</v>
      </c>
      <c r="AA75" t="e">
        <f>IF(ISBLANK(B75)=TRUE,"  ",B75)</f>
        <v>#REF!</v>
      </c>
      <c r="AB75" t="e">
        <f>WEEKDAY(AA75,1)</f>
        <v>#REF!</v>
      </c>
      <c r="AC75" t="str">
        <f>AC10</f>
        <v>金</v>
      </c>
      <c r="AD75" t="e">
        <f>IF(ISBLANK(#REF!)=TRUE,"  ",#REF!)</f>
        <v>#REF!</v>
      </c>
      <c r="AE75" t="str">
        <f>IF(ISBLANK(E10)=TRUE,"  ",VLOOKUP(E10,ひらがな変換,2))</f>
        <v>がいこくご</v>
      </c>
      <c r="AF75" t="str">
        <f>IF(ISBLANK(G10)=TRUE,"  ",VLOOKUP(G10,ひらがな変換,2))</f>
        <v>さんすう</v>
      </c>
      <c r="AG75" t="str">
        <f>IF(ISBLANK(I10)=TRUE,"  ",VLOOKUP(I10,ひらがな変換,2))</f>
        <v>かてい</v>
      </c>
      <c r="AH75" t="str">
        <f>IF(ISBLANK(K10)=TRUE,"  ",VLOOKUP(K10,ひらがな変換,2))</f>
        <v>かてい</v>
      </c>
      <c r="AI75" t="str">
        <f>IF(ISBLANK(M10)=TRUE,"  ",VLOOKUP(M10,ひらがな変換,2))</f>
        <v>どうとく</v>
      </c>
      <c r="AJ75" t="str">
        <f>IF(ISBLANK(O10)=TRUE,"  ",VLOOKUP(O10,ひらがな変換,2))</f>
        <v xml:space="preserve">  </v>
      </c>
    </row>
    <row r="76">
      <c r="A76" t="str">
        <f>IF(ISBLANK(A11)=TRUE,"　",A11)</f>
        <v xml:space="preserve">　</v>
      </c>
      <c r="D76" t="str">
        <f>IF(ISBLANK(D11)=TRUE,"　",D11)</f>
        <v xml:space="preserve">　</v>
      </c>
      <c r="E76" t="str">
        <f>IF(ISBLANK(E11)=TRUE,"　",E11)</f>
        <v>渡部先生の案による</v>
      </c>
      <c r="G76" t="str">
        <f>IF(ISBLANK(G11)=TRUE,"　",G11)</f>
        <v>整数の性質を調べよう</v>
      </c>
      <c r="I76" t="str">
        <f>IF(ISBLANK(I11)=TRUE,"　",I11)</f>
        <v>1組図工</v>
      </c>
      <c r="K76" t="str">
        <f>IF(ISBLANK(K11)=TRUE,"　",K11)</f>
        <v>1組図工</v>
      </c>
      <c r="M76" t="str">
        <f>IF(ISBLANK(M11)=TRUE,"　",M11)</f>
        <v>ペンギンは水の中を飛ぶ鳥だ</v>
      </c>
      <c r="O76" t="str">
        <f>IF(ISBLANK(O11)=TRUE,"　",O11)</f>
        <v xml:space="preserve">　</v>
      </c>
      <c r="Q76" t="str">
        <f>IF(ISBLANK(Q11)=TRUE,"　",Q11)</f>
        <v xml:space="preserve">　</v>
      </c>
      <c r="S76" t="str">
        <v>図工</v>
      </c>
      <c r="T76">
        <f>IF(ISBLANK(T11)=TRUE,"　",T11)</f>
        <v>6</v>
      </c>
      <c r="U76">
        <f>IF(ISBLANK(U11)=TRUE,"　",U11)</f>
        <v>6</v>
      </c>
      <c r="V76">
        <f>U76-T76</f>
        <v>0</v>
      </c>
    </row>
    <row r="77">
      <c r="A77">
        <f>IF(ISBLANK(A12)=TRUE,"　",A12)</f>
        <v>5</v>
      </c>
      <c r="B77" t="e">
        <f>DATE($E$1,#REF!,A77)</f>
        <v>#REF!</v>
      </c>
      <c r="C77" t="e">
        <f>WEEKDAY(B77,1)</f>
        <v>#REF!</v>
      </c>
      <c r="D77" t="str">
        <f>IF(ISBLANK(D12)=TRUE,"　",D12)</f>
        <v>土</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6</v>
      </c>
      <c r="U77">
        <f>IF(ISBLANK(U12)=TRUE,"　",U12)</f>
        <v>6</v>
      </c>
      <c r="V77">
        <f>U77-T77</f>
        <v>0</v>
      </c>
      <c r="Z77">
        <v>5</v>
      </c>
      <c r="AA77" t="e">
        <f>IF(ISBLANK(B77)=TRUE,"  ",B77)</f>
        <v>#REF!</v>
      </c>
      <c r="AB77" t="e">
        <f>WEEKDAY(AA77,1)</f>
        <v>#REF!</v>
      </c>
      <c r="AC77" t="str">
        <f>AC12</f>
        <v>土</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9</v>
      </c>
      <c r="U78">
        <f>IF(ISBLANK(U13)=TRUE,"　",U13)</f>
        <v>9</v>
      </c>
      <c r="V78">
        <f>U78-T78</f>
        <v>0</v>
      </c>
    </row>
    <row r="79">
      <c r="A79">
        <f>IF(ISBLANK(A14)=TRUE,"　",A14)</f>
        <v>6</v>
      </c>
      <c r="B79" t="e">
        <f>DATE($E$1,#REF!,A79)</f>
        <v>#REF!</v>
      </c>
      <c r="C79" t="e">
        <f>WEEKDAY(B79,1)</f>
        <v>#REF!</v>
      </c>
      <c r="D79" t="str">
        <f>IF(ISBLANK(D14)=TRUE,"　",D14)</f>
        <v>日</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4</v>
      </c>
      <c r="U79">
        <f>IF(ISBLANK(U14)=TRUE,"　",U14)</f>
        <v>4</v>
      </c>
      <c r="V79">
        <f>U79-T79</f>
        <v>0</v>
      </c>
      <c r="Z79">
        <v>6</v>
      </c>
      <c r="AA79" t="e">
        <f>IF(ISBLANK(B79)=TRUE,"  ",B79)</f>
        <v>#REF!</v>
      </c>
      <c r="AB79" t="e">
        <f>WEEKDAY(AA79,1)</f>
        <v>#REF!</v>
      </c>
      <c r="AC79" t="str">
        <f>AC14</f>
        <v>日</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7</v>
      </c>
      <c r="U80">
        <f>IF(ISBLANK(U15)=TRUE,"　",U15)</f>
        <v>7</v>
      </c>
      <c r="V80">
        <f>U80-T80</f>
        <v>0</v>
      </c>
    </row>
    <row r="81">
      <c r="A81">
        <f>IF(ISBLANK(A16)=TRUE,"　",A16)</f>
        <v>7</v>
      </c>
      <c r="B81" t="e">
        <f>DATE($E$1,#REF!,A81)</f>
        <v>#REF!</v>
      </c>
      <c r="C81" t="e">
        <f>WEEKDAY(B81,1)</f>
        <v>#REF!</v>
      </c>
      <c r="D81" t="str">
        <f>IF(ISBLANK(D16)=TRUE,"　",D16)</f>
        <v>月</v>
      </c>
      <c r="E81" t="str">
        <f>IF(ISBLANK(E16)=TRUE,"　",E16)</f>
        <v>図工</v>
      </c>
      <c r="F81" t="str">
        <f>IF(ISBLANK(F16)=TRUE,"　",F16)</f>
        <v>3/6</v>
      </c>
      <c r="G81" t="str">
        <f>IF(ISBLANK(G16)=TRUE,"　",G16)</f>
        <v>図工</v>
      </c>
      <c r="H81" t="str">
        <f>IF(ISBLANK(H16)=TRUE,"　",H16)</f>
        <v>4/6</v>
      </c>
      <c r="I81" t="str">
        <f>IF(ISBLANK(I16)=TRUE,"　",I16)</f>
        <v>国語</v>
      </c>
      <c r="J81" t="str">
        <f>IF(ISBLANK(J16)=TRUE,"　",J16)</f>
        <v>2/2</v>
      </c>
      <c r="K81" t="str">
        <f>IF(ISBLANK(K16)=TRUE,"　",K16)</f>
        <v>算数</v>
      </c>
      <c r="L81" t="str">
        <f>IF(ISBLANK(L16)=TRUE,"　",L16)</f>
        <v>11/14</v>
      </c>
      <c r="M81" t="str">
        <f>IF(ISBLANK(M16)=TRUE,"　",M16)</f>
        <v>学活</v>
      </c>
      <c r="N81" t="str">
        <f>IF(ISBLANK(N16)=TRUE,"　",N16)</f>
        <v>15/36</v>
      </c>
      <c r="O81" t="str">
        <f>IF(ISBLANK(O16)=TRUE,"　",O16)</f>
        <v xml:space="preserve">　</v>
      </c>
      <c r="P81" t="str">
        <f>IF(ISBLANK(P16)=TRUE,"　",P16)</f>
        <v xml:space="preserve">　</v>
      </c>
      <c r="Q81" t="str">
        <f>IF(ISBLANK(Q16)=TRUE,"　",Q16)</f>
        <v>【短】個別懇談予備日</v>
      </c>
      <c r="R81" t="str">
        <f>IF(R16="","",R16)</f>
        <v/>
      </c>
      <c r="S81" t="str">
        <v>総合</v>
      </c>
      <c r="T81">
        <f>IF(ISBLANK(T16)=TRUE,"　",T16)</f>
        <v>7</v>
      </c>
      <c r="U81">
        <f>IF(ISBLANK(U16)=TRUE,"　",U16)</f>
        <v>7</v>
      </c>
      <c r="V81">
        <f>U81-T81</f>
        <v>0</v>
      </c>
      <c r="Z81">
        <v>7</v>
      </c>
      <c r="AA81" t="e">
        <f>IF(ISBLANK(B81)=TRUE,"  ",B81)</f>
        <v>#REF!</v>
      </c>
      <c r="AB81" t="e">
        <f>WEEKDAY(AA81,1)</f>
        <v>#REF!</v>
      </c>
      <c r="AC81" t="str">
        <f>AC16</f>
        <v>月</v>
      </c>
      <c r="AD81" t="e">
        <f>IF(ISBLANK(#REF!)=TRUE,"  ",#REF!)</f>
        <v>#REF!</v>
      </c>
      <c r="AE81" t="str">
        <f>IF(ISBLANK(E16)=TRUE,"  ",VLOOKUP(E16,ひらがな変換,2))</f>
        <v>ずこう</v>
      </c>
      <c r="AF81" t="str">
        <f>IF(ISBLANK(G16)=TRUE,"  ",VLOOKUP(G16,ひらがな変換,2))</f>
        <v>ずこう</v>
      </c>
      <c r="AG81" t="str">
        <f>IF(ISBLANK(I16)=TRUE,"  ",VLOOKUP(I16,ひらがな変換,2))</f>
        <v>こくご</v>
      </c>
      <c r="AH81" t="str">
        <f>IF(ISBLANK(K16)=TRUE,"  ",VLOOKUP(K16,ひらがな変換,2))</f>
        <v>さんすう</v>
      </c>
      <c r="AI81" t="str">
        <f>IF(ISBLANK(M16)=TRUE,"  ",VLOOKUP(M16,ひらがな変換,2))</f>
        <v>がっかつ</v>
      </c>
      <c r="AJ81" t="str">
        <f>IF(ISBLANK(O16)=TRUE,"  ",VLOOKUP(O16,ひらがな変換,2))</f>
        <v xml:space="preserve">  </v>
      </c>
    </row>
    <row r="82">
      <c r="A82" t="str">
        <f>IF(ISBLANK(A17)=TRUE,"　",A17)</f>
        <v xml:space="preserve">　</v>
      </c>
      <c r="D82" t="str">
        <f>IF(ISBLANK(D17)=TRUE,"　",D17)</f>
        <v xml:space="preserve">　</v>
      </c>
      <c r="E82" t="str">
        <f>IF(ISBLANK(E17)=TRUE,"　",E17)</f>
        <v>見つけてワイヤーワールド</v>
      </c>
      <c r="G82" t="str">
        <f>IF(ISBLANK(G17)=TRUE,"　",G17)</f>
        <v>見つけてワイヤーワールド</v>
      </c>
      <c r="I82" t="str">
        <f>IF(ISBLANK(I17)=TRUE,"　",I17)</f>
        <v>文章に説得力をもたせるには</v>
      </c>
      <c r="K82" t="str">
        <f>IF(ISBLANK(K17)=TRUE,"　",K17)</f>
        <v>整数の性質を調べよう</v>
      </c>
      <c r="M82" t="str">
        <f>IF(ISBLANK(M17)=TRUE,"　",M17)</f>
        <v>学級会</v>
      </c>
      <c r="O82" t="str">
        <f>IF(ISBLANK(O17)=TRUE,"　",O17)</f>
        <v xml:space="preserve">　</v>
      </c>
      <c r="Q82" t="str">
        <f>IF(ISBLANK(Q17)=TRUE,"　",Q17)</f>
        <v xml:space="preserve">　</v>
      </c>
      <c r="S82" t="str">
        <v>小　計</v>
      </c>
      <c r="T82">
        <f>SUM(T70:T81)</f>
        <v>97</v>
      </c>
      <c r="U82">
        <f>SUM(U70:U81)</f>
        <v>97</v>
      </c>
      <c r="V82">
        <f>U82-T82</f>
        <v>0</v>
      </c>
    </row>
    <row r="83">
      <c r="A83">
        <f>IF(ISBLANK(A18)=TRUE,"　",A18)</f>
        <v>8</v>
      </c>
      <c r="B83" t="e">
        <f>DATE($E$1,#REF!,A83)</f>
        <v>#REF!</v>
      </c>
      <c r="C83" t="e">
        <f>WEEKDAY(B83,1)</f>
        <v>#REF!</v>
      </c>
      <c r="D83" t="str">
        <f>IF(ISBLANK(D18)=TRUE,"　",D18)</f>
        <v>火</v>
      </c>
      <c r="E83" t="str">
        <f>IF(ISBLANK(E18)=TRUE,"　",E18)</f>
        <v>算数</v>
      </c>
      <c r="F83" t="str">
        <f>IF(ISBLANK(F18)=TRUE,"　",F18)</f>
        <v>12/14</v>
      </c>
      <c r="G83" t="str">
        <f>IF(ISBLANK(G18)=TRUE,"　",G18)</f>
        <v>国語</v>
      </c>
      <c r="H83" t="str">
        <f>IF(ISBLANK(H18)=TRUE,"　",H18)</f>
        <v>1/1</v>
      </c>
      <c r="I83" t="str">
        <f>IF(ISBLANK(I18)=TRUE,"　",I18)</f>
        <v>家庭</v>
      </c>
      <c r="J83" t="str">
        <f>IF(ISBLANK(J18)=TRUE,"　",J18)</f>
        <v xml:space="preserve">　</v>
      </c>
      <c r="K83" t="str">
        <f>IF(ISBLANK(K18)=TRUE,"　",K18)</f>
        <v>家庭</v>
      </c>
      <c r="L83" t="str">
        <f>IF(ISBLANK(L18)=TRUE,"　",L18)</f>
        <v xml:space="preserve">　</v>
      </c>
      <c r="M83" t="str">
        <f>IF(ISBLANK(M18)=TRUE,"　",M18)</f>
        <v>体育</v>
      </c>
      <c r="N83" t="str">
        <f>IF(ISBLANK(N18)=TRUE,"　",N18)</f>
        <v>3/6</v>
      </c>
      <c r="O83" t="str">
        <f>IF(ISBLANK(O18)=TRUE,"　",O18)</f>
        <v xml:space="preserve">　</v>
      </c>
      <c r="P83" t="str">
        <f>IF(ISBLANK(P18)=TRUE,"　",P18)</f>
        <v xml:space="preserve">　</v>
      </c>
      <c r="Q83" t="str">
        <f>IF(ISBLANK(Q18)=TRUE,"　",Q18)</f>
        <v>【短】</v>
      </c>
      <c r="R83" t="str">
        <f>IF(R18="","",R18)</f>
        <v/>
      </c>
      <c r="S83" t="str">
        <v>学活</v>
      </c>
      <c r="T83">
        <f>IF(ISBLANK(T18)=TRUE,"　",T18)</f>
        <v>4</v>
      </c>
      <c r="U83">
        <f>IF(ISBLANK(U18)=TRUE,"　",U18)</f>
        <v>4</v>
      </c>
      <c r="V83">
        <f>U83-T83</f>
        <v>0</v>
      </c>
      <c r="Z83">
        <v>8</v>
      </c>
      <c r="AA83" t="e">
        <f>IF(ISBLANK(B83)=TRUE,"  ",B83)</f>
        <v>#REF!</v>
      </c>
      <c r="AB83" t="e">
        <f>WEEKDAY(AA83,1)</f>
        <v>#REF!</v>
      </c>
      <c r="AC83" t="str">
        <f>AC18</f>
        <v>火</v>
      </c>
      <c r="AD83" t="e">
        <f>IF(ISBLANK(#REF!)=TRUE,"  ",#REF!)</f>
        <v>#REF!</v>
      </c>
      <c r="AE83" t="str">
        <f>IF(ISBLANK(E18)=TRUE,"  ",VLOOKUP(E18,ひらがな変換,2))</f>
        <v>さんすう</v>
      </c>
      <c r="AF83" t="str">
        <f>IF(ISBLANK(G18)=TRUE,"  ",VLOOKUP(G18,ひらがな変換,2))</f>
        <v>こくご</v>
      </c>
      <c r="AG83" t="str">
        <f>IF(ISBLANK(I18)=TRUE,"  ",VLOOKUP(I18,ひらがな変換,2))</f>
        <v>かてい</v>
      </c>
      <c r="AH83" t="str">
        <f>IF(ISBLANK(K18)=TRUE,"  ",VLOOKUP(K18,ひらがな変換,2))</f>
        <v>かてい</v>
      </c>
      <c r="AI83" t="str">
        <f>IF(ISBLANK(M18)=TRUE,"  ",VLOOKUP(M18,ひらがな変換,2))</f>
        <v>たいいく</v>
      </c>
      <c r="AJ83" t="str">
        <f>IF(ISBLANK(O18)=TRUE,"  ",VLOOKUP(O18,ひらがな変換,2))</f>
        <v xml:space="preserve">  </v>
      </c>
    </row>
    <row r="84">
      <c r="A84" t="str">
        <f>IF(ISBLANK(A19)=TRUE,"　",A19)</f>
        <v xml:space="preserve">　</v>
      </c>
      <c r="D84" t="str">
        <f>IF(ISBLANK(D19)=TRUE,"　",D19)</f>
        <v xml:space="preserve">　</v>
      </c>
      <c r="E84" t="str">
        <f>IF(ISBLANK(E19)=TRUE,"　",E19)</f>
        <v>整数の性質を調べよう</v>
      </c>
      <c r="G84" t="str">
        <f>IF(ISBLANK(G19)=TRUE,"　",G19)</f>
        <v>漢字の広場②</v>
      </c>
      <c r="I84" t="str">
        <f>IF(ISBLANK(I19)=TRUE,"　",I19)</f>
        <v>1組図工</v>
      </c>
      <c r="K84" t="str">
        <f>IF(ISBLANK(K19)=TRUE,"　",K19)</f>
        <v>1組図工</v>
      </c>
      <c r="M84" t="str">
        <f>IF(ISBLANK(M19)=TRUE,"　",M19)</f>
        <v>ベースボール</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水</v>
      </c>
      <c r="E85" t="str">
        <f>IF(ISBLANK(E20)=TRUE,"　",E20)</f>
        <v>社会</v>
      </c>
      <c r="F85" t="str">
        <f>IF(ISBLANK(F20)=TRUE,"　",F20)</f>
        <v>1/5</v>
      </c>
      <c r="G85" t="str">
        <f>IF(ISBLANK(G20)=TRUE,"　",G20)</f>
        <v>理科</v>
      </c>
      <c r="H85" t="str">
        <f>IF(ISBLANK(H20)=TRUE,"　",H20)</f>
        <v xml:space="preserve">　</v>
      </c>
      <c r="I85" t="str">
        <f>IF(ISBLANK(I20)=TRUE,"　",I20)</f>
        <v>外国語</v>
      </c>
      <c r="J85" t="str">
        <f>IF(ISBLANK(J20)=TRUE,"　",J20)</f>
        <v xml:space="preserve">　</v>
      </c>
      <c r="K85" t="str">
        <f>IF(ISBLANK(K20)=TRUE,"　",K20)</f>
        <v>算数</v>
      </c>
      <c r="L85" t="str">
        <f>IF(ISBLANK(L20)=TRUE,"　",L20)</f>
        <v xml:space="preserve">　</v>
      </c>
      <c r="M85" t="str">
        <f>IF(ISBLANK(M20)=TRUE,"　",M20)</f>
        <v>国語</v>
      </c>
      <c r="N85" t="str">
        <f>IF(ISBLANK(N20)=TRUE,"　",N20)</f>
        <v>1/7</v>
      </c>
      <c r="O85" t="str">
        <f>IF(ISBLANK(O20)=TRUE,"　",O20)</f>
        <v xml:space="preserve">　</v>
      </c>
      <c r="P85" t="str">
        <f>IF(ISBLANK(P20)=TRUE,"　",P20)</f>
        <v xml:space="preserve">　</v>
      </c>
      <c r="Q85" t="str">
        <f>IF(ISBLANK(Q20)=TRUE,"　",Q20)</f>
        <v>【短】</v>
      </c>
      <c r="R85" t="str">
        <f>IF(R20="","",R20)</f>
        <v/>
      </c>
      <c r="S85" t="str">
        <v>クラブ</v>
      </c>
      <c r="T85">
        <f>IF(ISBLANK(T20)=TRUE,"　",T20)</f>
        <v>0</v>
      </c>
      <c r="U85">
        <f>IF(ISBLANK(U20)=TRUE,"　",U20)</f>
        <v>0</v>
      </c>
      <c r="V85">
        <f>U85-T85</f>
        <v>0</v>
      </c>
      <c r="Z85">
        <v>9</v>
      </c>
      <c r="AA85" t="e">
        <f>IF(ISBLANK(B85)=TRUE,"  ",B85)</f>
        <v>#REF!</v>
      </c>
      <c r="AB85" t="e">
        <f>WEEKDAY(AA85,1)</f>
        <v>#REF!</v>
      </c>
      <c r="AC85" t="str">
        <f>AC20</f>
        <v>水</v>
      </c>
      <c r="AD85" t="e">
        <f>IF(ISBLANK(#REF!)=TRUE,"  ",#REF!)</f>
        <v>#REF!</v>
      </c>
      <c r="AE85" t="str">
        <f>IF(ISBLANK(E20)=TRUE,"  ",VLOOKUP(E20,ひらがな変換,2))</f>
        <v>しゃかい</v>
      </c>
      <c r="AF85" t="str">
        <f>IF(ISBLANK(G20)=TRUE,"  ",VLOOKUP(G20,ひらがな変換,2))</f>
        <v>りか</v>
      </c>
      <c r="AG85" t="str">
        <f>IF(ISBLANK(I20)=TRUE,"  ",VLOOKUP(I20,ひらがな変換,2))</f>
        <v>がいこくご</v>
      </c>
      <c r="AH85" t="str">
        <f>IF(ISBLANK(K20)=TRUE,"  ",VLOOKUP(K20,ひらがな変換,2))</f>
        <v>さんすう</v>
      </c>
      <c r="AI85" t="str">
        <f>IF(ISBLANK(M20)=TRUE,"  ",VLOOKUP(M20,ひらがな変換,2))</f>
        <v>こくご</v>
      </c>
      <c r="AJ85" t="str">
        <f>IF(ISBLANK(O20)=TRUE,"  ",VLOOKUP(O20,ひらがな変換,2))</f>
        <v xml:space="preserve">  </v>
      </c>
    </row>
    <row r="86">
      <c r="A86" t="str">
        <f>IF(ISBLANK(A21)=TRUE,"　",A21)</f>
        <v xml:space="preserve">　</v>
      </c>
      <c r="D86" t="str">
        <f>IF(ISBLANK(D21)=TRUE,"　",D21)</f>
        <v xml:space="preserve">　</v>
      </c>
      <c r="E86" t="str">
        <f>IF(ISBLANK(E21)=TRUE,"　",E21)</f>
        <v>これからの食料生産とわたしたち</v>
      </c>
      <c r="G86" t="str">
        <f>IF(ISBLANK(G21)=TRUE,"　",G21)</f>
        <v>佐藤（和）先生の案による</v>
      </c>
      <c r="I86" t="str">
        <f>IF(ISBLANK(I21)=TRUE,"　",I21)</f>
        <v>渡部先生の案による</v>
      </c>
      <c r="K86" t="str">
        <f>IF(ISBLANK(K21)=TRUE,"　",K21)</f>
        <v xml:space="preserve">　</v>
      </c>
      <c r="M86" t="str">
        <f>IF(ISBLANK(M21)=TRUE,"　",M21)</f>
        <v>たずねびと</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木</v>
      </c>
      <c r="E87" t="str">
        <f>IF(ISBLANK(E22)=TRUE,"　",E22)</f>
        <v>理科</v>
      </c>
      <c r="F87" t="str">
        <f>IF(ISBLANK(F22)=TRUE,"　",F22)</f>
        <v xml:space="preserve">　</v>
      </c>
      <c r="G87" t="str">
        <f>IF(ISBLANK(G22)=TRUE,"　",G22)</f>
        <v>算数</v>
      </c>
      <c r="H87" t="str">
        <f>IF(ISBLANK(H22)=TRUE,"　",H22)</f>
        <v>13/14</v>
      </c>
      <c r="I87" t="str">
        <f>IF(ISBLANK(I22)=TRUE,"　",I22)</f>
        <v>社会</v>
      </c>
      <c r="J87" t="str">
        <f>IF(ISBLANK(J22)=TRUE,"　",J22)</f>
        <v>2/5</v>
      </c>
      <c r="K87" t="str">
        <f>IF(ISBLANK(K22)=TRUE,"　",K22)</f>
        <v>音楽</v>
      </c>
      <c r="L87" t="str">
        <f>IF(ISBLANK(L22)=TRUE,"　",L22)</f>
        <v>3/3</v>
      </c>
      <c r="M87" t="str">
        <f>IF(ISBLANK(M22)=TRUE,"　",M22)</f>
        <v>体育</v>
      </c>
      <c r="N87" t="str">
        <f>IF(ISBLANK(N22)=TRUE,"　",N22)</f>
        <v>4/6</v>
      </c>
      <c r="O87" t="str">
        <f>IF(ISBLANK(O22)=TRUE,"　",O22)</f>
        <v xml:space="preserve">　</v>
      </c>
      <c r="P87" t="str">
        <f>IF(ISBLANK(P22)=TRUE,"　",P22)</f>
        <v xml:space="preserve">　</v>
      </c>
      <c r="Q87" t="str">
        <f>IF(ISBLANK(Q22)=TRUE,"　",Q22)</f>
        <v>【短】</v>
      </c>
      <c r="R87" t="str">
        <f>IF(R22="","",R22)</f>
        <v/>
      </c>
      <c r="S87" t="str">
        <v>行事（時）</v>
      </c>
      <c r="T87">
        <f>IF(ISBLANK(T22)=TRUE,"　",T22)</f>
        <v>0</v>
      </c>
      <c r="U87">
        <f>IF(ISBLANK(U22)=TRUE,"　",U22)</f>
        <v>0</v>
      </c>
      <c r="V87">
        <f>U87-T87</f>
        <v>0</v>
      </c>
      <c r="Z87">
        <v>10</v>
      </c>
      <c r="AA87" t="e">
        <f>IF(ISBLANK(B87)=TRUE,"  ",B87)</f>
        <v>#REF!</v>
      </c>
      <c r="AB87" t="e">
        <f>WEEKDAY(AA87,1)</f>
        <v>#REF!</v>
      </c>
      <c r="AC87" t="str">
        <f>AC22</f>
        <v>木</v>
      </c>
      <c r="AD87" t="e">
        <f>IF(ISBLANK(#REF!)=TRUE,"  ",#REF!)</f>
        <v>#REF!</v>
      </c>
      <c r="AE87" t="str">
        <f>IF(ISBLANK(E22)=TRUE,"  ",VLOOKUP(E22,ひらがな変換,2))</f>
        <v>りか</v>
      </c>
      <c r="AF87" t="str">
        <f>IF(ISBLANK(G22)=TRUE,"  ",VLOOKUP(G22,ひらがな変換,2))</f>
        <v>さんすう</v>
      </c>
      <c r="AG87" t="str">
        <f>IF(ISBLANK(I22)=TRUE,"  ",VLOOKUP(I22,ひらがな変換,2))</f>
        <v>しゃかい</v>
      </c>
      <c r="AH87" t="str">
        <f>IF(ISBLANK(K22)=TRUE,"  ",VLOOKUP(K22,ひらがな変換,2))</f>
        <v>おんがく</v>
      </c>
      <c r="AI87" t="str">
        <f>IF(ISBLANK(M22)=TRUE,"  ",VLOOKUP(M22,ひらがな変換,2))</f>
        <v>たいいく</v>
      </c>
      <c r="AJ87" t="str">
        <f>IF(ISBLANK(O22)=TRUE,"  ",VLOOKUP(O22,ひらがな変換,2))</f>
        <v xml:space="preserve">  </v>
      </c>
    </row>
    <row r="88" xml:space="preserve">
      <c r="A88" t="str">
        <f>IF(ISBLANK(A23)=TRUE,"　",A23)</f>
        <v xml:space="preserve">　</v>
      </c>
      <c r="D88" t="str">
        <f>IF(ISBLANK(D23)=TRUE,"　",D23)</f>
        <v xml:space="preserve">　</v>
      </c>
      <c r="E88" t="str">
        <f>IF(ISBLANK(E23)=TRUE,"　",E23)</f>
        <v>佐藤（和）先生の案による</v>
      </c>
      <c r="G88" t="str">
        <f>IF(ISBLANK(G23)=TRUE,"　",G23)</f>
        <v>整数の性質を調べよう</v>
      </c>
      <c r="I88" t="str">
        <f>IF(ISBLANK(I23)=TRUE,"　",I23)</f>
        <v>これからの食料生産とわたしたち</v>
      </c>
      <c r="K88" t="str">
        <f>IF(ISBLANK(K23)=TRUE,"　",K23)</f>
        <v>めざせ楽器名人</v>
      </c>
      <c r="M88" t="str">
        <f>IF(ISBLANK(M23)=TRUE,"　",M23)</f>
        <v>ベースボール</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金</v>
      </c>
      <c r="E89" t="str">
        <f>IF(ISBLANK(E24)=TRUE,"　",E24)</f>
        <v>外国語</v>
      </c>
      <c r="F89" t="str">
        <f>IF(ISBLANK(F24)=TRUE,"　",F24)</f>
        <v xml:space="preserve">　</v>
      </c>
      <c r="G89" t="str">
        <f>IF(ISBLANK(G24)=TRUE,"　",G24)</f>
        <v>算数</v>
      </c>
      <c r="H89" t="str">
        <f>IF(ISBLANK(H24)=TRUE,"　",H24)</f>
        <v>14/14</v>
      </c>
      <c r="I89" t="str">
        <f>IF(ISBLANK(I24)=TRUE,"　",I24)</f>
        <v>国語</v>
      </c>
      <c r="J89" t="str">
        <f>IF(ISBLANK(J24)=TRUE,"　",J24)</f>
        <v>2/7</v>
      </c>
      <c r="K89" t="str">
        <f>IF(ISBLANK(K24)=TRUE,"　",K24)</f>
        <v>総合</v>
      </c>
      <c r="L89" t="str">
        <f>IF(ISBLANK(L24)=TRUE,"　",L24)</f>
        <v>15/20</v>
      </c>
      <c r="M89" t="str">
        <f>IF(ISBLANK(M24)=TRUE,"　",M24)</f>
        <v>道徳</v>
      </c>
      <c r="N89" t="str">
        <f>IF(ISBLANK(N24)=TRUE,"　",N24)</f>
        <v>14/35</v>
      </c>
      <c r="O89" t="str">
        <f>IF(ISBLANK(O24)=TRUE,"　",O24)</f>
        <v xml:space="preserve">　</v>
      </c>
      <c r="P89" t="str">
        <f>IF(ISBLANK(P24)=TRUE,"　",P24)</f>
        <v xml:space="preserve">　</v>
      </c>
      <c r="Q89" t="str">
        <f>IF(ISBLANK(Q24)=TRUE,"　",Q24)</f>
        <v xml:space="preserve">　</v>
      </c>
      <c r="R89" t="str">
        <f>IF(R24="","",R24)</f>
        <v/>
      </c>
      <c r="T89">
        <f>SUM(T83:T85)+T87</f>
        <v>4</v>
      </c>
      <c r="U89">
        <f>SUM(U83:U85)+U87</f>
        <v>4</v>
      </c>
      <c r="V89">
        <f>U89-T89</f>
        <v>0</v>
      </c>
      <c r="Z89">
        <v>11</v>
      </c>
      <c r="AA89" t="e">
        <f>IF(ISBLANK(B89)=TRUE,"  ",B89)</f>
        <v>#REF!</v>
      </c>
      <c r="AB89" t="e">
        <f>WEEKDAY(AA89,1)</f>
        <v>#REF!</v>
      </c>
      <c r="AC89" t="str">
        <f>AC24</f>
        <v>金</v>
      </c>
      <c r="AD89" t="e">
        <f>IF(ISBLANK(#REF!)=TRUE,"  ",#REF!)</f>
        <v>#REF!</v>
      </c>
      <c r="AE89" t="str">
        <f>IF(ISBLANK(E24)=TRUE,"  ",VLOOKUP(E24,ひらがな変換,2))</f>
        <v>がいこくご</v>
      </c>
      <c r="AF89" t="str">
        <f>IF(ISBLANK(G24)=TRUE,"  ",VLOOKUP(G24,ひらがな変換,2))</f>
        <v>さんすう</v>
      </c>
      <c r="AG89" t="str">
        <f>IF(ISBLANK(I24)=TRUE,"  ",VLOOKUP(I24,ひらがな変換,2))</f>
        <v>こくご</v>
      </c>
      <c r="AH89" t="str">
        <f>IF(ISBLANK(K24)=TRUE,"  ",VLOOKUP(K24,ひらがな変換,2))</f>
        <v>そうごう</v>
      </c>
      <c r="AI89" t="str">
        <f>IF(ISBLANK(M24)=TRUE,"  ",VLOOKUP(M24,ひらがな変換,2))</f>
        <v>どうとく</v>
      </c>
      <c r="AJ89" t="str">
        <f>IF(ISBLANK(O24)=TRUE,"  ",VLOOKUP(O24,ひらがな変換,2))</f>
        <v xml:space="preserve">  </v>
      </c>
    </row>
    <row r="90" xml:space="preserve">
      <c r="A90" t="str">
        <f>IF(ISBLANK(A25)=TRUE,"　",A25)</f>
        <v xml:space="preserve">　</v>
      </c>
      <c r="D90" t="str">
        <f>IF(ISBLANK(D25)=TRUE,"　",D25)</f>
        <v xml:space="preserve">　</v>
      </c>
      <c r="E90" t="str">
        <f>IF(ISBLANK(E25)=TRUE,"　",E25)</f>
        <v>渡部先生の案による</v>
      </c>
      <c r="G90" t="str">
        <f>IF(ISBLANK(G25)=TRUE,"　",G25)</f>
        <v>整数の性質を調べよう</v>
      </c>
      <c r="I90" t="str">
        <f>IF(ISBLANK(I25)=TRUE,"　",I25)</f>
        <v>たずねびと</v>
      </c>
      <c r="K90" t="str">
        <f>IF(ISBLANK(K25)=TRUE,"　",K25)</f>
        <v>東日本大震災からつながる現在</v>
      </c>
      <c r="M90" t="str">
        <f>IF(ISBLANK(M25)=TRUE,"　",M25)</f>
        <v>駅前広場は自転車置き場？</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土</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101</v>
      </c>
      <c r="U91">
        <f>SUM(U82,U89)</f>
        <v>101</v>
      </c>
      <c r="V91">
        <f>U91-T91</f>
        <v>0</v>
      </c>
      <c r="Z91">
        <v>12</v>
      </c>
      <c r="AA91" t="e">
        <f>IF(ISBLANK(B91)=TRUE,"  ",B91)</f>
        <v>#REF!</v>
      </c>
      <c r="AB91" t="e">
        <f>WEEKDAY(AA91,1)</f>
        <v>#REF!</v>
      </c>
      <c r="AC91" t="str">
        <f>AC26</f>
        <v>土</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日</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日</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14</v>
      </c>
      <c r="U94">
        <f>COUNTIF($E$69:$P$130,"国語")+COUNTIF($E$69:$P$130,"書写")+COUNTIF($R$69:$R$130,"国語")/3+COUNTIF($R$69:$R$130,"書写")/3</f>
        <v>14</v>
      </c>
      <c r="V94">
        <f>U94-T94</f>
        <v>0</v>
      </c>
    </row>
    <row r="95">
      <c r="A95">
        <f>IF(ISBLANK(A30)=TRUE,"　",A30)</f>
        <v>14</v>
      </c>
      <c r="B95" t="e">
        <f>DATE($E$1,#REF!,A95)</f>
        <v>#REF!</v>
      </c>
      <c r="C95" t="e">
        <f>WEEKDAY(B95,1)</f>
        <v>#REF!</v>
      </c>
      <c r="D95" t="str">
        <f>IF(ISBLANK(D30)=TRUE,"　",D30)</f>
        <v>月</v>
      </c>
      <c r="E95" t="str">
        <f>IF(ISBLANK(E30)=TRUE,"　",E30)</f>
        <v>国語</v>
      </c>
      <c r="F95" t="str">
        <f>IF(ISBLANK(F30)=TRUE,"　",F30)</f>
        <v>3/7</v>
      </c>
      <c r="G95" t="str">
        <f>IF(ISBLANK(G30)=TRUE,"　",G30)</f>
        <v>社会</v>
      </c>
      <c r="H95" t="str">
        <f>IF(ISBLANK(H30)=TRUE,"　",H30)</f>
        <v>3/5</v>
      </c>
      <c r="I95" t="str">
        <f>IF(ISBLANK(I30)=TRUE,"　",I30)</f>
        <v>算数</v>
      </c>
      <c r="J95" t="str">
        <f>IF(ISBLANK(J30)=TRUE,"　",J30)</f>
        <v>1/7</v>
      </c>
      <c r="K95" t="str">
        <f>IF(ISBLANK(K30)=TRUE,"　",K30)</f>
        <v>音楽</v>
      </c>
      <c r="L95" t="str">
        <f>IF(ISBLANK(L30)=TRUE,"　",L30)</f>
        <v>1/2</v>
      </c>
      <c r="M95" t="str">
        <f>IF(ISBLANK(M30)=TRUE,"　",M30)</f>
        <v>学活</v>
      </c>
      <c r="N95" t="str">
        <f>IF(ISBLANK(N30)=TRUE,"　",N30)</f>
        <v>17/36</v>
      </c>
      <c r="O95" t="str">
        <f>IF(ISBLANK(O30)=TRUE,"　",O30)</f>
        <v xml:space="preserve">　</v>
      </c>
      <c r="P95" t="str">
        <f>IF(ISBLANK(P30)=TRUE,"　",P30)</f>
        <v xml:space="preserve">　</v>
      </c>
      <c r="Q95" t="str">
        <f>IF(ISBLANK(Q30)=TRUE,"　",Q30)</f>
        <v>【短】</v>
      </c>
      <c r="R95" t="str">
        <f>IF(R30="","",R30)</f>
        <v/>
      </c>
      <c r="S95" t="str">
        <v>社会</v>
      </c>
      <c r="T95">
        <f>IF(ISBLANK(T6)=TRUE,"　",T6)</f>
        <v>10</v>
      </c>
      <c r="U95">
        <f>COUNTIF($E$69:$P$130,S95)+COUNTIF($R$69:$R$130,S95)/3</f>
        <v>10</v>
      </c>
      <c r="V95">
        <f>U95-T95</f>
        <v>0</v>
      </c>
      <c r="Z95">
        <v>14</v>
      </c>
      <c r="AA95" t="e">
        <f>IF(ISBLANK(B95)=TRUE,"  ",B95)</f>
        <v>#REF!</v>
      </c>
      <c r="AB95" t="e">
        <f>WEEKDAY(AA95,1)</f>
        <v>#REF!</v>
      </c>
      <c r="AC95" t="str">
        <f>AC30</f>
        <v>月</v>
      </c>
      <c r="AD95" t="e">
        <f>IF(ISBLANK(#REF!)=TRUE,"  ",#REF!)</f>
        <v>#REF!</v>
      </c>
      <c r="AE95" t="str">
        <f>IF(ISBLANK(E30)=TRUE,"  ",VLOOKUP(E30,ひらがな変換,2))</f>
        <v>こくご</v>
      </c>
      <c r="AF95" t="str">
        <f>IF(ISBLANK(G30)=TRUE,"  ",VLOOKUP(G30,ひらがな変換,2))</f>
        <v>しゃかい</v>
      </c>
      <c r="AG95" t="str">
        <f>IF(ISBLANK(I30)=TRUE,"  ",VLOOKUP(I30,ひらがな変換,2))</f>
        <v>さんすう</v>
      </c>
      <c r="AH95" t="str">
        <f>IF(ISBLANK(K30)=TRUE,"  ",VLOOKUP(K30,ひらがな変換,2))</f>
        <v>おんがく</v>
      </c>
      <c r="AI95" t="str">
        <f>IF(ISBLANK(M30)=TRUE,"  ",VLOOKUP(M30,ひらがな変換,2))</f>
        <v>がっかつ</v>
      </c>
      <c r="AJ95" t="str">
        <f>IF(ISBLANK(O30)=TRUE,"  ",VLOOKUP(O30,ひらがな変換,2))</f>
        <v xml:space="preserve">  </v>
      </c>
    </row>
    <row r="96">
      <c r="A96" t="str">
        <f>IF(ISBLANK(A31)=TRUE,"　",A31)</f>
        <v xml:space="preserve">　</v>
      </c>
      <c r="D96" t="str">
        <f>IF(ISBLANK(D31)=TRUE,"　",D31)</f>
        <v xml:space="preserve">　</v>
      </c>
      <c r="E96" t="str">
        <f>IF(ISBLANK(E31)=TRUE,"　",E31)</f>
        <v>たずねびと</v>
      </c>
      <c r="G96" t="str">
        <f>IF(ISBLANK(G31)=TRUE,"　",G31)</f>
        <v>これからの食料生産とわたしたち</v>
      </c>
      <c r="I96" t="str">
        <f>IF(ISBLANK(I31)=TRUE,"　",I31)</f>
        <v>分数と小数、整数の関係</v>
      </c>
      <c r="K96" t="str">
        <f>IF(ISBLANK(K31)=TRUE,"　",K31)</f>
        <v>アンサンブルのみりょく＜オーケストラ＞</v>
      </c>
      <c r="M96" t="str">
        <f>IF(ISBLANK(M31)=TRUE,"　",M31)</f>
        <v>学級会</v>
      </c>
      <c r="O96" t="str">
        <f>IF(ISBLANK(O31)=TRUE,"　",O31)</f>
        <v xml:space="preserve">　</v>
      </c>
      <c r="Q96" t="str">
        <f>IF(ISBLANK(Q31)=TRUE,"　",Q31)</f>
        <v xml:space="preserve">　</v>
      </c>
      <c r="S96" t="str">
        <v>算数</v>
      </c>
      <c r="T96">
        <f>IF(ISBLANK(T7)=TRUE,"　",T7)</f>
        <v>20</v>
      </c>
      <c r="U96">
        <f>COUNTIF($E$69:$P$130,S96)+COUNTIF($R$69:$R$130,S96)/3</f>
        <v>20</v>
      </c>
      <c r="V96">
        <f>U96-T96</f>
        <v>0</v>
      </c>
    </row>
    <row r="97">
      <c r="A97">
        <f>IF(ISBLANK(A32)=TRUE,"　",A32)</f>
        <v>15</v>
      </c>
      <c r="B97" t="e">
        <f>DATE($E$1,#REF!,A97)</f>
        <v>#REF!</v>
      </c>
      <c r="C97" t="e">
        <f>WEEKDAY(B97,1)</f>
        <v>#REF!</v>
      </c>
      <c r="D97" t="str">
        <f>IF(ISBLANK(D32)=TRUE,"　",D32)</f>
        <v>火</v>
      </c>
      <c r="E97" t="str">
        <f>IF(ISBLANK(E32)=TRUE,"　",E32)</f>
        <v>社会</v>
      </c>
      <c r="F97" t="str">
        <f>IF(ISBLANK(F32)=TRUE,"　",F32)</f>
        <v>4/5</v>
      </c>
      <c r="G97" t="str">
        <f>IF(ISBLANK(G32)=TRUE,"　",G32)</f>
        <v>国語</v>
      </c>
      <c r="H97" t="str">
        <f>IF(ISBLANK(H32)=TRUE,"　",H32)</f>
        <v>4/7</v>
      </c>
      <c r="I97" t="str">
        <f>IF(ISBLANK(I32)=TRUE,"　",I32)</f>
        <v>算数</v>
      </c>
      <c r="J97" t="str">
        <f>IF(ISBLANK(J32)=TRUE,"　",J32)</f>
        <v>2/7</v>
      </c>
      <c r="K97" t="str">
        <f>IF(ISBLANK(K32)=TRUE,"　",K32)</f>
        <v>理科</v>
      </c>
      <c r="L97" t="str">
        <f>IF(ISBLANK(L32)=TRUE,"　",L32)</f>
        <v xml:space="preserve">　</v>
      </c>
      <c r="M97" t="str">
        <f>IF(ISBLANK(M32)=TRUE,"　",M32)</f>
        <v>体育</v>
      </c>
      <c r="N97" t="str">
        <f>IF(ISBLANK(N32)=TRUE,"　",N32)</f>
        <v>5/6</v>
      </c>
      <c r="O97" t="str">
        <f>IF(ISBLANK(O32)=TRUE,"　",O32)</f>
        <v>総合</v>
      </c>
      <c r="P97" t="str">
        <f>IF(ISBLANK(P32)=TRUE,"　",P32)</f>
        <v>16/20</v>
      </c>
      <c r="Q97" t="str">
        <f>IF(ISBLANK(Q32)=TRUE,"　",Q32)</f>
        <v xml:space="preserve">　</v>
      </c>
      <c r="R97" t="str">
        <f>IF(R32="","",R32)</f>
        <v/>
      </c>
      <c r="S97" t="str">
        <v>理科</v>
      </c>
      <c r="T97">
        <f>IF(ISBLANK(T8)=TRUE,"　",T8)</f>
        <v>10</v>
      </c>
      <c r="U97">
        <f>COUNTIF($E$69:$P$130,S97)+COUNTIF($R$69:$R$130,S97)/3</f>
        <v>10</v>
      </c>
      <c r="V97">
        <f>U97-T97</f>
        <v>0</v>
      </c>
      <c r="Z97">
        <v>15</v>
      </c>
      <c r="AA97" t="e">
        <f>IF(ISBLANK(B97)=TRUE,"  ",B97)</f>
        <v>#REF!</v>
      </c>
      <c r="AB97" t="e">
        <f>WEEKDAY(AA97,1)</f>
        <v>#REF!</v>
      </c>
      <c r="AC97" t="str">
        <f>AC32</f>
        <v>火</v>
      </c>
      <c r="AD97" t="e">
        <f>IF(ISBLANK(#REF!)=TRUE,"  ",#REF!)</f>
        <v>#REF!</v>
      </c>
      <c r="AE97" t="str">
        <f>IF(ISBLANK(E32)=TRUE,"  ",VLOOKUP(E32,ひらがな変換,2))</f>
        <v>しゃかい</v>
      </c>
      <c r="AF97" t="str">
        <f>IF(ISBLANK(G32)=TRUE,"  ",VLOOKUP(G32,ひらがな変換,2))</f>
        <v>こくご</v>
      </c>
      <c r="AG97" t="str">
        <f>IF(ISBLANK(I32)=TRUE,"  ",VLOOKUP(I32,ひらがな変換,2))</f>
        <v>さんすう</v>
      </c>
      <c r="AH97" t="str">
        <f>IF(ISBLANK(K32)=TRUE,"  ",VLOOKUP(K32,ひらがな変換,2))</f>
        <v>りか</v>
      </c>
      <c r="AI97" t="str">
        <f>IF(ISBLANK(M32)=TRUE,"  ",VLOOKUP(M32,ひらがな変換,2))</f>
        <v>たいいく</v>
      </c>
      <c r="AJ97" t="str">
        <f>IF(ISBLANK(O32)=TRUE,"  ",VLOOKUP(O32,ひらがな変換,2))</f>
        <v>そうごう</v>
      </c>
    </row>
    <row r="98">
      <c r="A98" t="str">
        <f>IF(ISBLANK(A33)=TRUE,"　",A33)</f>
        <v xml:space="preserve">　</v>
      </c>
      <c r="D98" t="str">
        <f>IF(ISBLANK(D33)=TRUE,"　",D33)</f>
        <v xml:space="preserve">　</v>
      </c>
      <c r="E98" t="str">
        <f>IF(ISBLANK(E33)=TRUE,"　",E33)</f>
        <v>これからの食料生産とわたしたち</v>
      </c>
      <c r="G98" t="str">
        <f>IF(ISBLANK(G33)=TRUE,"　",G33)</f>
        <v>たずねびと</v>
      </c>
      <c r="I98" t="str">
        <f>IF(ISBLANK(I33)=TRUE,"　",I33)</f>
        <v>分数と小数、整数の関係</v>
      </c>
      <c r="K98" t="str">
        <f>IF(ISBLANK(K33)=TRUE,"　",K33)</f>
        <v>佐藤（和）先生の案による</v>
      </c>
      <c r="M98" t="str">
        <f>IF(ISBLANK(M33)=TRUE,"　",M33)</f>
        <v>ベースボール</v>
      </c>
      <c r="O98" t="str">
        <f>IF(ISBLANK(O33)=TRUE,"　",O33)</f>
        <v>東日本大震災からつながる現在</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水</v>
      </c>
      <c r="E99" t="str">
        <f>IF(ISBLANK(E34)=TRUE,"　",E34)</f>
        <v>国語</v>
      </c>
      <c r="F99" t="str">
        <f>IF(ISBLANK(F34)=TRUE,"　",F34)</f>
        <v>5/7</v>
      </c>
      <c r="G99" t="str">
        <f>IF(ISBLANK(G34)=TRUE,"　",G34)</f>
        <v>理科</v>
      </c>
      <c r="H99" t="str">
        <f>IF(ISBLANK(H34)=TRUE,"　",H34)</f>
        <v xml:space="preserve">　</v>
      </c>
      <c r="I99" t="str">
        <f>IF(ISBLANK(I34)=TRUE,"　",I34)</f>
        <v>算数</v>
      </c>
      <c r="J99" t="str">
        <f>IF(ISBLANK(J34)=TRUE,"　",J34)</f>
        <v>3/7</v>
      </c>
      <c r="K99" t="str">
        <f>IF(ISBLANK(K34)=TRUE,"　",K34)</f>
        <v>社会</v>
      </c>
      <c r="L99" t="str">
        <f>IF(ISBLANK(L34)=TRUE,"　",L34)</f>
        <v>5/5</v>
      </c>
      <c r="M99" t="str">
        <f>IF(ISBLANK(M34)=TRUE,"　",M34)</f>
        <v>体育</v>
      </c>
      <c r="N99" t="str">
        <f>IF(ISBLANK(N34)=TRUE,"　",N34)</f>
        <v xml:space="preserve">　</v>
      </c>
      <c r="O99" t="str">
        <f>IF(ISBLANK(O34)=TRUE,"　",O34)</f>
        <v>学活</v>
      </c>
      <c r="P99" t="str">
        <f>IF(ISBLANK(P34)=TRUE,"　",P34)</f>
        <v>16/36</v>
      </c>
      <c r="Q99" t="str">
        <f>IF(ISBLANK(Q34)=TRUE,"　",Q34)</f>
        <v>弁当日</v>
      </c>
      <c r="R99" t="str">
        <f>IF(R34="","",R34)</f>
        <v/>
      </c>
      <c r="S99" t="str">
        <v>音楽</v>
      </c>
      <c r="T99">
        <f>IF(ISBLANK(T10)=TRUE,"　",T10)</f>
        <v>4</v>
      </c>
      <c r="U99">
        <f>COUNTIF($E$69:$P$130,S99)+COUNTIF($R$69:$R$130,S99)/3</f>
        <v>4</v>
      </c>
      <c r="V99">
        <f>U99-T99</f>
        <v>0</v>
      </c>
      <c r="Z99">
        <v>16</v>
      </c>
      <c r="AA99" t="e">
        <f>IF(ISBLANK(B99)=TRUE,"  ",B99)</f>
        <v>#REF!</v>
      </c>
      <c r="AB99" t="e">
        <f>WEEKDAY(AA99,1)</f>
        <v>#REF!</v>
      </c>
      <c r="AC99" t="str">
        <f>AC34</f>
        <v>水</v>
      </c>
      <c r="AD99" t="e">
        <f>IF(ISBLANK(#REF!)=TRUE,"  ",#REF!)</f>
        <v>#REF!</v>
      </c>
      <c r="AE99" t="str">
        <f>IF(ISBLANK(E34)=TRUE,"  ",VLOOKUP(E34,ひらがな変換,2))</f>
        <v>こくご</v>
      </c>
      <c r="AF99" t="str">
        <f>IF(ISBLANK(G34)=TRUE,"  ",VLOOKUP(G34,ひらがな変換,2))</f>
        <v>りか</v>
      </c>
      <c r="AG99" t="str">
        <f>IF(ISBLANK(I34)=TRUE,"  ",VLOOKUP(I34,ひらがな変換,2))</f>
        <v>さんすう</v>
      </c>
      <c r="AH99" t="str">
        <f>IF(ISBLANK(K34)=TRUE,"  ",VLOOKUP(K34,ひらがな変換,2))</f>
        <v>しゃかい</v>
      </c>
      <c r="AI99" t="str">
        <f>IF(ISBLANK(M34)=TRUE,"  ",VLOOKUP(M34,ひらがな変換,2))</f>
        <v>たいいく</v>
      </c>
      <c r="AJ99" t="str">
        <f>IF(ISBLANK(O34)=TRUE,"  ",VLOOKUP(O34,ひらがな変換,2))</f>
        <v>がっかつ</v>
      </c>
    </row>
    <row r="100">
      <c r="A100" t="str">
        <f>IF(ISBLANK(A35)=TRUE,"　",A35)</f>
        <v xml:space="preserve">　</v>
      </c>
      <c r="D100" t="str">
        <f>IF(ISBLANK(D35)=TRUE,"　",D35)</f>
        <v xml:space="preserve">　</v>
      </c>
      <c r="E100" t="str">
        <f>IF(ISBLANK(E35)=TRUE,"　",E35)</f>
        <v>たずねびと</v>
      </c>
      <c r="G100" t="str">
        <f>IF(ISBLANK(G35)=TRUE,"　",G35)</f>
        <v>佐藤（和）先生の案による</v>
      </c>
      <c r="I100" t="str">
        <f>IF(ISBLANK(I35)=TRUE,"　",I35)</f>
        <v>分数と小数、整数の関係</v>
      </c>
      <c r="K100" t="str">
        <f>IF(ISBLANK(K35)=TRUE,"　",K35)</f>
        <v>これからの食料生産とわたしたち</v>
      </c>
      <c r="M100" t="str">
        <f>IF(ISBLANK(M35)=TRUE,"　",M35)</f>
        <v>夢の教室</v>
      </c>
      <c r="O100" t="str">
        <f>IF(ISBLANK(O35)=TRUE,"　",O35)</f>
        <v>夢の教室</v>
      </c>
      <c r="Q100" t="str">
        <f>IF(ISBLANK(Q35)=TRUE,"　",Q35)</f>
        <v xml:space="preserve">　</v>
      </c>
      <c r="S100" t="str">
        <v>図工</v>
      </c>
      <c r="T100">
        <f>IF(ISBLANK(T11)=TRUE,"　",T11)</f>
        <v>6</v>
      </c>
      <c r="U100">
        <f>COUNTIF($E$69:$P$130,S100)+COUNTIF($R$69:$R$130,S100)/3</f>
        <v>6</v>
      </c>
      <c r="V100">
        <f>U100-T100</f>
        <v>0</v>
      </c>
    </row>
    <row r="101">
      <c r="A101">
        <f>IF(ISBLANK(A36)=TRUE,"　",A36)</f>
        <v>17</v>
      </c>
      <c r="B101" t="e">
        <f>DATE($E$1,#REF!,A101)</f>
        <v>#REF!</v>
      </c>
      <c r="C101" t="e">
        <f>WEEKDAY(B101,1)</f>
        <v>#REF!</v>
      </c>
      <c r="D101" t="str">
        <f>IF(ISBLANK(D36)=TRUE,"　",D36)</f>
        <v>木</v>
      </c>
      <c r="E101" t="str">
        <f>IF(ISBLANK(E36)=TRUE,"　",E36)</f>
        <v>算数</v>
      </c>
      <c r="F101" t="str">
        <f>IF(ISBLANK(F36)=TRUE,"　",F36)</f>
        <v>4/7</v>
      </c>
      <c r="G101" t="str">
        <f>IF(ISBLANK(G36)=TRUE,"　",G36)</f>
        <v>外国語</v>
      </c>
      <c r="H101" t="str">
        <f>IF(ISBLANK(H36)=TRUE,"　",H36)</f>
        <v xml:space="preserve">　</v>
      </c>
      <c r="I101" t="str">
        <f>IF(ISBLANK(I36)=TRUE,"　",I36)</f>
        <v>書写</v>
      </c>
      <c r="J101" t="str">
        <f>IF(ISBLANK(J36)=TRUE,"　",J36)</f>
        <v xml:space="preserve">　</v>
      </c>
      <c r="K101" t="str">
        <f>IF(ISBLANK(K36)=TRUE,"　",K36)</f>
        <v>算数</v>
      </c>
      <c r="L101" t="str">
        <f>IF(ISBLANK(L36)=TRUE,"　",L36)</f>
        <v>5/7</v>
      </c>
      <c r="M101" t="str">
        <f>IF(ISBLANK(M36)=TRUE,"　",M36)</f>
        <v>体育</v>
      </c>
      <c r="N101" t="str">
        <f>IF(ISBLANK(N36)=TRUE,"　",N36)</f>
        <v>6/6</v>
      </c>
      <c r="O101" t="str">
        <f>IF(ISBLANK(O36)=TRUE,"　",O36)</f>
        <v>総合</v>
      </c>
      <c r="P101" t="str">
        <f>IF(ISBLANK(P36)=TRUE,"　",P36)</f>
        <v>17/20</v>
      </c>
      <c r="Q101" t="str">
        <f>IF(ISBLANK(Q36)=TRUE,"　",Q36)</f>
        <v>弁当日【月水金日程】</v>
      </c>
      <c r="R101" t="str">
        <f>IF(R36="","",R36)</f>
        <v/>
      </c>
      <c r="S101" t="str">
        <v>家庭</v>
      </c>
      <c r="T101">
        <f>IF(ISBLANK(T12)=TRUE,"　",T12)</f>
        <v>6</v>
      </c>
      <c r="U101">
        <f>COUNTIF($E$69:$P$130,S101)+COUNTIF($R$69:$R$130,S101)/3</f>
        <v>6</v>
      </c>
      <c r="V101">
        <f>U101-T101</f>
        <v>0</v>
      </c>
      <c r="Z101">
        <v>17</v>
      </c>
      <c r="AA101" t="e">
        <f>IF(ISBLANK(B101)=TRUE,"  ",B101)</f>
        <v>#REF!</v>
      </c>
      <c r="AB101" t="e">
        <f>WEEKDAY(AA101,1)</f>
        <v>#REF!</v>
      </c>
      <c r="AC101" t="str">
        <f>AC36</f>
        <v>木</v>
      </c>
      <c r="AD101" t="e">
        <f>IF(ISBLANK(#REF!)=TRUE,"  ",#REF!)</f>
        <v>#REF!</v>
      </c>
      <c r="AE101" t="str">
        <f>IF(ISBLANK(E36)=TRUE,"  ",VLOOKUP(E36,ひらがな変換,2))</f>
        <v>さんすう</v>
      </c>
      <c r="AF101" t="str">
        <f>IF(ISBLANK(G36)=TRUE,"  ",VLOOKUP(G36,ひらがな変換,2))</f>
        <v>がいこくご</v>
      </c>
      <c r="AG101" t="str">
        <f>IF(ISBLANK(I36)=TRUE,"  ",VLOOKUP(I36,ひらがな変換,2))</f>
        <v>しょしゃ</v>
      </c>
      <c r="AH101" t="str">
        <f>IF(ISBLANK(K36)=TRUE,"  ",VLOOKUP(K36,ひらがな変換,2))</f>
        <v>さんすう</v>
      </c>
      <c r="AI101" t="str">
        <f>IF(ISBLANK(M36)=TRUE,"  ",VLOOKUP(M36,ひらがな変換,2))</f>
        <v>たいいく</v>
      </c>
      <c r="AJ101" t="str">
        <f>IF(ISBLANK(O36)=TRUE,"  ",VLOOKUP(O36,ひらがな変換,2))</f>
        <v>そうごう</v>
      </c>
    </row>
    <row r="102">
      <c r="A102" t="str">
        <f>IF(ISBLANK(A37)=TRUE,"　",A37)</f>
        <v xml:space="preserve">　</v>
      </c>
      <c r="D102" t="str">
        <f>IF(ISBLANK(D37)=TRUE,"　",D37)</f>
        <v xml:space="preserve">　</v>
      </c>
      <c r="E102" t="str">
        <f>IF(ISBLANK(E37)=TRUE,"　",E37)</f>
        <v>分数と小数、整数の関係</v>
      </c>
      <c r="G102" t="str">
        <f>IF(ISBLANK(G37)=TRUE,"　",G37)</f>
        <v>渡部先生の案による</v>
      </c>
      <c r="I102" t="str">
        <f>IF(ISBLANK(I37)=TRUE,"　",I37)</f>
        <v>大浦先生の案による</v>
      </c>
      <c r="K102" t="str">
        <f>IF(ISBLANK(K37)=TRUE,"　",K37)</f>
        <v>分数と小数、整数の関係</v>
      </c>
      <c r="M102" t="str">
        <f>IF(ISBLANK(M37)=TRUE,"　",M37)</f>
        <v>ベースボール</v>
      </c>
      <c r="O102" t="str">
        <f>IF(ISBLANK(O37)=TRUE,"　",O37)</f>
        <v>東日本大震災からつながる現在</v>
      </c>
      <c r="Q102" t="str">
        <f>IF(ISBLANK(Q37)=TRUE,"　",Q37)</f>
        <v xml:space="preserve">　</v>
      </c>
      <c r="S102" t="str">
        <v>体育</v>
      </c>
      <c r="T102">
        <f>IF(ISBLANK(T13)=TRUE,"　",T13)</f>
        <v>9</v>
      </c>
      <c r="U102">
        <f>COUNTIF($E$69:$P$130,S102)+COUNTIF($R$69:$R$130,S102)/3</f>
        <v>9</v>
      </c>
      <c r="V102">
        <f>U102-T102</f>
        <v>0</v>
      </c>
    </row>
    <row r="103">
      <c r="A103">
        <f>IF(ISBLANK(A38)=TRUE,"　",A38)</f>
        <v>18</v>
      </c>
      <c r="B103" t="e">
        <f>DATE($E$1,#REF!,A103)</f>
        <v>#REF!</v>
      </c>
      <c r="C103" t="e">
        <f>WEEKDAY(B103,1)</f>
        <v>#REF!</v>
      </c>
      <c r="D103" t="str">
        <f>IF(ISBLANK(D38)=TRUE,"　",D38)</f>
        <v>金</v>
      </c>
      <c r="E103" t="str">
        <f>IF(ISBLANK(E38)=TRUE,"　",E38)</f>
        <v>外国語</v>
      </c>
      <c r="F103" t="str">
        <f>IF(ISBLANK(F38)=TRUE,"　",F38)</f>
        <v xml:space="preserve">　</v>
      </c>
      <c r="G103" t="str">
        <f>IF(ISBLANK(G38)=TRUE,"　",G38)</f>
        <v>算数</v>
      </c>
      <c r="H103" t="str">
        <f>IF(ISBLANK(H38)=TRUE,"　",H38)</f>
        <v>6/7</v>
      </c>
      <c r="I103" t="str">
        <f>IF(ISBLANK(I38)=TRUE,"　",I38)</f>
        <v>図工</v>
      </c>
      <c r="J103" t="str">
        <f>IF(ISBLANK(J38)=TRUE,"　",J38)</f>
        <v>5/6</v>
      </c>
      <c r="K103" t="str">
        <f>IF(ISBLANK(K38)=TRUE,"　",K38)</f>
        <v>図工</v>
      </c>
      <c r="L103" t="str">
        <f>IF(ISBLANK(L38)=TRUE,"　",L38)</f>
        <v>6/6</v>
      </c>
      <c r="M103" t="str">
        <f>IF(ISBLANK(M38)=TRUE,"　",M38)</f>
        <v>道徳</v>
      </c>
      <c r="N103" t="str">
        <f>IF(ISBLANK(N38)=TRUE,"　",N38)</f>
        <v>15/35</v>
      </c>
      <c r="O103" t="str">
        <f>IF(ISBLANK(O38)=TRUE,"　",O38)</f>
        <v xml:space="preserve">　</v>
      </c>
      <c r="P103" t="str">
        <f>IF(ISBLANK(P38)=TRUE,"　",P38)</f>
        <v xml:space="preserve">　</v>
      </c>
      <c r="Q103" t="str">
        <f>IF(ISBLANK(Q38)=TRUE,"　",Q38)</f>
        <v>【火木日程】</v>
      </c>
      <c r="R103" t="str">
        <f>IF(R38="","",R38)</f>
        <v/>
      </c>
      <c r="S103" t="str">
        <v>道徳</v>
      </c>
      <c r="T103">
        <f>IF(ISBLANK(T14)=TRUE,"　",T14)</f>
        <v>4</v>
      </c>
      <c r="U103">
        <f>COUNTIF($E$69:$P$130,S103)+COUNTIF($R$69:$R$130,S103)/3</f>
        <v>4</v>
      </c>
      <c r="V103">
        <f>U103-T103</f>
        <v>0</v>
      </c>
      <c r="Z103">
        <v>18</v>
      </c>
      <c r="AA103" t="e">
        <f>IF(ISBLANK(B103)=TRUE,"  ",B103)</f>
        <v>#REF!</v>
      </c>
      <c r="AB103" t="e">
        <f>WEEKDAY(AA103,1)</f>
        <v>#REF!</v>
      </c>
      <c r="AC103" t="str">
        <f>AC38</f>
        <v>金</v>
      </c>
      <c r="AD103" t="e">
        <f>IF(ISBLANK(#REF!)=TRUE,"  ",#REF!)</f>
        <v>#REF!</v>
      </c>
      <c r="AE103" t="str">
        <f>IF(ISBLANK(E38)=TRUE,"  ",VLOOKUP(E38,ひらがな変換,2))</f>
        <v>がいこくご</v>
      </c>
      <c r="AF103" t="str">
        <f>IF(ISBLANK(G38)=TRUE,"  ",VLOOKUP(G38,ひらがな変換,2))</f>
        <v>さんすう</v>
      </c>
      <c r="AG103" t="str">
        <f>IF(ISBLANK(I38)=TRUE,"  ",VLOOKUP(I38,ひらがな変換,2))</f>
        <v>ずこう</v>
      </c>
      <c r="AH103" t="str">
        <f>IF(ISBLANK(K38)=TRUE,"  ",VLOOKUP(K38,ひらがな変換,2))</f>
        <v>ずこう</v>
      </c>
      <c r="AI103" t="str">
        <f>IF(ISBLANK(M38)=TRUE,"  ",VLOOKUP(M38,ひらがな変換,2))</f>
        <v>どうとく</v>
      </c>
      <c r="AJ103" t="str">
        <f>IF(ISBLANK(O38)=TRUE,"  ",VLOOKUP(O38,ひらがな変換,2))</f>
        <v xml:space="preserve">  </v>
      </c>
    </row>
    <row r="104">
      <c r="A104" t="str">
        <f>IF(ISBLANK(A39)=TRUE,"　",A39)</f>
        <v xml:space="preserve">　</v>
      </c>
      <c r="D104" t="str">
        <f>IF(ISBLANK(D39)=TRUE,"　",D39)</f>
        <v xml:space="preserve">　</v>
      </c>
      <c r="E104" t="str">
        <f>IF(ISBLANK(E39)=TRUE,"　",E39)</f>
        <v>渡部先生の案による</v>
      </c>
      <c r="G104" t="str">
        <f>IF(ISBLANK(G39)=TRUE,"　",G39)</f>
        <v>分数と小数、整数の関係</v>
      </c>
      <c r="I104" t="str">
        <f>IF(ISBLANK(I39)=TRUE,"　",I39)</f>
        <v>見つけてワイヤーワールド</v>
      </c>
      <c r="K104" t="str">
        <f>IF(ISBLANK(K39)=TRUE,"　",K39)</f>
        <v>見つけてワイヤーワールド</v>
      </c>
      <c r="M104" t="str">
        <f>IF(ISBLANK(M39)=TRUE,"　",M39)</f>
        <v>オーストラリアで学んだこと</v>
      </c>
      <c r="O104" t="str">
        <f>IF(ISBLANK(O39)=TRUE,"　",O39)</f>
        <v xml:space="preserve">　</v>
      </c>
      <c r="Q104" t="str">
        <f>IF(ISBLANK(Q39)=TRUE,"　",Q39)</f>
        <v xml:space="preserve">　</v>
      </c>
      <c r="S104" t="str">
        <v>外国語</v>
      </c>
      <c r="T104">
        <f>IF(ISBLANK(T15)=TRUE,"　",T15)</f>
        <v>7</v>
      </c>
      <c r="U104">
        <f>COUNTIF($E$69:$P$130,S104)+COUNTIF($R$69:$R$130,S104)/3</f>
        <v>7</v>
      </c>
      <c r="V104">
        <f>U104-T104</f>
        <v>0</v>
      </c>
    </row>
    <row r="105">
      <c r="A105">
        <f>IF(ISBLANK(A40)=TRUE,"　",A40)</f>
        <v>19</v>
      </c>
      <c r="B105" t="e">
        <f>DATE($E$1,#REF!,A105)</f>
        <v>#REF!</v>
      </c>
      <c r="C105" t="e">
        <f>WEEKDAY(B105,1)</f>
        <v>#REF!</v>
      </c>
      <c r="D105" t="str">
        <f>IF(ISBLANK(D40)=TRUE,"　",D40)</f>
        <v>土</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7</v>
      </c>
      <c r="U105">
        <f>COUNTIF($E$69:$P$130,S105)+COUNTIF($R$69:$R$130,S105)/3</f>
        <v>7</v>
      </c>
      <c r="V105">
        <f>U105-T105</f>
        <v>0</v>
      </c>
      <c r="Z105">
        <v>19</v>
      </c>
      <c r="AA105" t="e">
        <f>IF(ISBLANK(B105)=TRUE,"  ",B105)</f>
        <v>#REF!</v>
      </c>
      <c r="AB105" t="e">
        <f>WEEKDAY(AA105,1)</f>
        <v>#REF!</v>
      </c>
      <c r="AC105" t="str">
        <f>AC40</f>
        <v>土</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97</v>
      </c>
      <c r="U106">
        <f>SUM(U94:U105)</f>
        <v>97</v>
      </c>
      <c r="V106">
        <f>U106-T106</f>
        <v>0</v>
      </c>
    </row>
    <row r="107">
      <c r="A107">
        <f>IF(ISBLANK(A42)=TRUE,"　",A42)</f>
        <v>20</v>
      </c>
      <c r="B107" t="e">
        <f>DATE($E$1,#REF!,A107)</f>
        <v>#REF!</v>
      </c>
      <c r="C107" t="e">
        <f>WEEKDAY(B107,1)</f>
        <v>#REF!</v>
      </c>
      <c r="D107" t="str">
        <f>IF(ISBLANK(D42)=TRUE,"　",D42)</f>
        <v>日</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4</v>
      </c>
      <c r="U107">
        <f>COUNTIF(E$69:P$130,"学活")</f>
        <v>4</v>
      </c>
      <c r="V107">
        <f>U107-T107</f>
        <v>0</v>
      </c>
      <c r="Z107">
        <v>20</v>
      </c>
      <c r="AA107" t="e">
        <f>IF(ISBLANK(B107)=TRUE,"  ",B107)</f>
        <v>#REF!</v>
      </c>
      <c r="AB107" t="e">
        <f>WEEKDAY(AA107,1)</f>
        <v>#REF!</v>
      </c>
      <c r="AC107" t="str">
        <f>AC42</f>
        <v>日</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月</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0</v>
      </c>
      <c r="U109">
        <f>COUNTIF($E$69:$P$130,S109)+COUNTIF($R$69:$R$130,S109)/3</f>
        <v>0</v>
      </c>
      <c r="V109">
        <f>U109-T109</f>
        <v>0</v>
      </c>
      <c r="Z109">
        <v>21</v>
      </c>
      <c r="AA109" t="e">
        <f>IF(ISBLANK(B109)=TRUE,"  ",B109)</f>
        <v>#REF!</v>
      </c>
      <c r="AB109" t="e">
        <f>WEEKDAY(AA109,1)</f>
        <v>#REF!</v>
      </c>
      <c r="AC109" t="str">
        <f>AC44</f>
        <v>月</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火</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0</v>
      </c>
      <c r="U111">
        <f>COUNTIF(E$69:P$130,"行事")</f>
        <v>0</v>
      </c>
      <c r="V111">
        <f>U111-T111</f>
        <v>0</v>
      </c>
      <c r="Z111">
        <v>22</v>
      </c>
      <c r="AA111" t="e">
        <f>IF(ISBLANK(B111)=TRUE,"  ",B111)</f>
        <v>#REF!</v>
      </c>
      <c r="AB111" t="e">
        <f>WEEKDAY(AA111,1)</f>
        <v>#REF!</v>
      </c>
      <c r="AC111" t="str">
        <f>AC46</f>
        <v>火</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水</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4</v>
      </c>
      <c r="U113">
        <f>SUM(U107:U109)+U111</f>
        <v>4</v>
      </c>
      <c r="V113">
        <f>U113-T113</f>
        <v>0</v>
      </c>
      <c r="Z113">
        <v>23</v>
      </c>
      <c r="AA113" t="e">
        <f>IF(ISBLANK(B113)=TRUE,"  ",B113)</f>
        <v>#REF!</v>
      </c>
      <c r="AB113" t="e">
        <f>WEEKDAY(AA113,1)</f>
        <v>#REF!</v>
      </c>
      <c r="AC113" t="str">
        <f>AC48</f>
        <v>水</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木</v>
      </c>
      <c r="E115" t="str">
        <f>IF(ISBLANK(E50)=TRUE,"　",E50)</f>
        <v>理科</v>
      </c>
      <c r="F115" t="str">
        <f>IF(ISBLANK(F50)=TRUE,"　",F50)</f>
        <v xml:space="preserve">　</v>
      </c>
      <c r="G115" t="str">
        <f>IF(ISBLANK(G50)=TRUE,"　",G50)</f>
        <v>算数</v>
      </c>
      <c r="H115" t="str">
        <f>IF(ISBLANK(H50)=TRUE,"　",H50)</f>
        <v>7/7</v>
      </c>
      <c r="I115" t="str">
        <f>IF(ISBLANK(I50)=TRUE,"　",I50)</f>
        <v>書写</v>
      </c>
      <c r="J115" t="str">
        <f>IF(ISBLANK(J50)=TRUE,"　",J50)</f>
        <v xml:space="preserve">　</v>
      </c>
      <c r="K115" t="str">
        <f>IF(ISBLANK(K50)=TRUE,"　",K50)</f>
        <v>音楽</v>
      </c>
      <c r="L115" t="str">
        <f>IF(ISBLANK(L50)=TRUE,"　",L50)</f>
        <v>2/2</v>
      </c>
      <c r="M115" t="str">
        <f>IF(ISBLANK(M50)=TRUE,"　",M50)</f>
        <v>体育</v>
      </c>
      <c r="N115" t="str">
        <f>IF(ISBLANK(N50)=TRUE,"　",N50)</f>
        <v>1/5</v>
      </c>
      <c r="O115" t="str">
        <f>IF(ISBLANK(O50)=TRUE,"　",O50)</f>
        <v>総合</v>
      </c>
      <c r="P115" t="str">
        <f>IF(ISBLANK(P50)=TRUE,"　",P50)</f>
        <v>9/42</v>
      </c>
      <c r="Q115" t="str">
        <f>IF(ISBLANK(Q50)=TRUE,"　",Q50)</f>
        <v xml:space="preserve">　</v>
      </c>
      <c r="R115" t="str">
        <f>IF(R50="","",R50)</f>
        <v/>
      </c>
      <c r="T115">
        <f>IF(ISBLANK(T26)=TRUE,"　",T26)</f>
        <v>101</v>
      </c>
      <c r="U115">
        <f>SUM(U106,U113)</f>
        <v>101</v>
      </c>
      <c r="V115">
        <f>U115-T115</f>
        <v>0</v>
      </c>
      <c r="Z115">
        <v>24</v>
      </c>
      <c r="AA115" t="e">
        <f>IF(ISBLANK(B115)=TRUE,"  ",B115)</f>
        <v>#REF!</v>
      </c>
      <c r="AB115" t="e">
        <f>WEEKDAY(AA115,1)</f>
        <v>#REF!</v>
      </c>
      <c r="AC115" t="str">
        <f>AC50</f>
        <v>木</v>
      </c>
      <c r="AD115" t="e">
        <f>IF(ISBLANK(#REF!)=TRUE,"  ",#REF!)</f>
        <v>#REF!</v>
      </c>
      <c r="AE115" t="str">
        <f>IF(ISBLANK(E50)=TRUE,"  ",VLOOKUP(E50,ひらがな変換,2))</f>
        <v>りか</v>
      </c>
      <c r="AF115" t="str">
        <f>IF(ISBLANK(G50)=TRUE,"  ",VLOOKUP(G50,ひらがな変換,2))</f>
        <v>さんすう</v>
      </c>
      <c r="AG115" t="str">
        <f>IF(ISBLANK(I50)=TRUE,"  ",VLOOKUP(I50,ひらがな変換,2))</f>
        <v>しょしゃ</v>
      </c>
      <c r="AH115" t="str">
        <f>IF(ISBLANK(K50)=TRUE,"  ",VLOOKUP(K50,ひらがな変換,2))</f>
        <v>おんがく</v>
      </c>
      <c r="AI115" t="str">
        <f>IF(ISBLANK(M50)=TRUE,"  ",VLOOKUP(M50,ひらがな変換,2))</f>
        <v>たいいく</v>
      </c>
      <c r="AJ115" t="str">
        <f>IF(ISBLANK(O50)=TRUE,"  ",VLOOKUP(O50,ひらがな変換,2))</f>
        <v>そうごう</v>
      </c>
    </row>
    <row r="116">
      <c r="A116" t="str">
        <f>IF(ISBLANK(A51)=TRUE,"　",A51)</f>
        <v xml:space="preserve">　</v>
      </c>
      <c r="D116" t="str">
        <f>IF(ISBLANK(D51)=TRUE,"　",D51)</f>
        <v xml:space="preserve">　</v>
      </c>
      <c r="E116" t="str">
        <f>IF(ISBLANK(E51)=TRUE,"　",E51)</f>
        <v>佐藤（和）先生の案による</v>
      </c>
      <c r="G116" t="str">
        <f>IF(ISBLANK(G51)=TRUE,"　",G51)</f>
        <v>分数と小数、整数の関係</v>
      </c>
      <c r="I116" t="str">
        <f>IF(ISBLANK(I51)=TRUE,"　",I51)</f>
        <v>大浦先生の案による</v>
      </c>
      <c r="K116" t="str">
        <f>IF(ISBLANK(K51)=TRUE,"　",K51)</f>
        <v>アンサンブルのみりょく＜オーケストラ＞</v>
      </c>
      <c r="M116" t="str">
        <f>IF(ISBLANK(M51)=TRUE,"　",M51)</f>
        <v>短距離走・リレー</v>
      </c>
      <c r="O116" t="str">
        <f>IF(ISBLANK(O51)=TRUE,"　",O51)</f>
        <v>本宮の米を全国に発信しよう</v>
      </c>
      <c r="Q116" t="str">
        <f>IF(ISBLANK(Q51)=TRUE,"　",Q51)</f>
        <v xml:space="preserve">　</v>
      </c>
      <c r="S116" t="str">
        <v>反　省</v>
      </c>
    </row>
    <row r="117">
      <c r="A117">
        <f>IF(ISBLANK(A52)=TRUE,"　",A52)</f>
        <v>25</v>
      </c>
      <c r="B117" t="e">
        <f>DATE($E$1,#REF!,A117)</f>
        <v>#REF!</v>
      </c>
      <c r="C117" t="e">
        <f>WEEKDAY(B117,1)</f>
        <v>#REF!</v>
      </c>
      <c r="D117" t="str">
        <f>IF(ISBLANK(D52)=TRUE,"　",D52)</f>
        <v>金</v>
      </c>
      <c r="E117" t="str">
        <f>IF(ISBLANK(E52)=TRUE,"　",E52)</f>
        <v>外国語</v>
      </c>
      <c r="F117" t="str">
        <f>IF(ISBLANK(F52)=TRUE,"　",F52)</f>
        <v xml:space="preserve">　</v>
      </c>
      <c r="G117" t="str">
        <f>IF(ISBLANK(G52)=TRUE,"　",G52)</f>
        <v>算数</v>
      </c>
      <c r="H117" t="str">
        <f>IF(ISBLANK(H52)=TRUE,"　",H52)</f>
        <v>1/2</v>
      </c>
      <c r="I117" t="str">
        <f>IF(ISBLANK(I52)=TRUE,"　",I52)</f>
        <v>家庭</v>
      </c>
      <c r="J117" t="str">
        <f>IF(ISBLANK(J52)=TRUE,"　",J52)</f>
        <v xml:space="preserve">　</v>
      </c>
      <c r="K117" t="str">
        <f>IF(ISBLANK(K52)=TRUE,"　",K52)</f>
        <v>家庭</v>
      </c>
      <c r="L117" t="str">
        <f>IF(ISBLANK(L52)=TRUE,"　",L52)</f>
        <v xml:space="preserve">　</v>
      </c>
      <c r="M117" t="str">
        <f>IF(ISBLANK(M52)=TRUE,"　",M52)</f>
        <v>総合</v>
      </c>
      <c r="N117" t="str">
        <f>IF(ISBLANK(N52)=TRUE,"　",N52)</f>
        <v>10/4２</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金</v>
      </c>
      <c r="AD117" t="e">
        <f>IF(ISBLANK(#REF!)=TRUE,"  ",#REF!)</f>
        <v>#REF!</v>
      </c>
      <c r="AE117" t="str">
        <f>IF(ISBLANK(E52)=TRUE,"  ",VLOOKUP(E52,ひらがな変換,2))</f>
        <v>がいこくご</v>
      </c>
      <c r="AF117" t="str">
        <f>IF(ISBLANK(G52)=TRUE,"  ",VLOOKUP(G52,ひらがな変換,2))</f>
        <v>さんすう</v>
      </c>
      <c r="AG117" t="str">
        <f>IF(ISBLANK(I52)=TRUE,"  ",VLOOKUP(I52,ひらがな変換,2))</f>
        <v>かてい</v>
      </c>
      <c r="AH117" t="str">
        <f>IF(ISBLANK(K52)=TRUE,"  ",VLOOKUP(K52,ひらがな変換,2))</f>
        <v>かてい</v>
      </c>
      <c r="AI117" t="str">
        <f>IF(ISBLANK(M52)=TRUE,"  ",VLOOKUP(M52,ひらがな変換,2))</f>
        <v>そうごう</v>
      </c>
      <c r="AJ117" t="str">
        <f>IF(ISBLANK(O52)=TRUE,"  ",VLOOKUP(O52,ひらがな変換,2))</f>
        <v xml:space="preserve">  </v>
      </c>
    </row>
    <row r="118">
      <c r="A118" t="str">
        <f>IF(ISBLANK(A53)=TRUE,"　",A53)</f>
        <v xml:space="preserve">　</v>
      </c>
      <c r="D118" t="str">
        <f>IF(ISBLANK(D53)=TRUE,"　",D53)</f>
        <v xml:space="preserve">　</v>
      </c>
      <c r="E118" t="str">
        <f>IF(ISBLANK(E53)=TRUE,"　",E53)</f>
        <v>渡部先生の案による</v>
      </c>
      <c r="G118" t="str">
        <f>IF(ISBLANK(G53)=TRUE,"　",G53)</f>
        <v>考える力をのばそう</v>
      </c>
      <c r="I118" t="str">
        <f>IF(ISBLANK(I53)=TRUE,"　",I53)</f>
        <v>1組図工</v>
      </c>
      <c r="K118" t="str">
        <f>IF(ISBLANK(K53)=TRUE,"　",K53)</f>
        <v>1組図工</v>
      </c>
      <c r="M118" t="str">
        <f>IF(ISBLANK(M53)=TRUE,"　",M53)</f>
        <v>本宮の米を全国に発信しよう</v>
      </c>
      <c r="O118" t="str">
        <f>IF(ISBLANK(O53)=TRUE,"　",O53)</f>
        <v xml:space="preserve">　</v>
      </c>
      <c r="Q118" t="str">
        <f>IF(ISBLANK(Q53)=TRUE,"　",Q53)</f>
        <v xml:space="preserve">　</v>
      </c>
    </row>
    <row r="119">
      <c r="A119">
        <f>IF(ISBLANK(A54)=TRUE,"　",A54)</f>
        <v>26</v>
      </c>
      <c r="B119" t="e">
        <f>DATE($E$1,#REF!,A119)</f>
        <v>#REF!</v>
      </c>
      <c r="C119" t="e">
        <f>WEEKDAY(B119,1)</f>
        <v>#REF!</v>
      </c>
      <c r="D119" t="str">
        <f>IF(ISBLANK(D54)=TRUE,"　",D54)</f>
        <v>土</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土</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日</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日</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月</v>
      </c>
      <c r="E123" t="str">
        <f>IF(ISBLANK(E58)=TRUE,"　",E58)</f>
        <v>図工</v>
      </c>
      <c r="F123" t="str">
        <f>IF(ISBLANK(F58)=TRUE,"　",F58)</f>
        <v>1/6</v>
      </c>
      <c r="G123" t="str">
        <f>IF(ISBLANK(G58)=TRUE,"　",G58)</f>
        <v>図工</v>
      </c>
      <c r="H123" t="str">
        <f>IF(ISBLANK(H58)=TRUE,"　",H58)</f>
        <v>2/6</v>
      </c>
      <c r="I123" t="str">
        <f>IF(ISBLANK(I58)=TRUE,"　",I58)</f>
        <v>社会</v>
      </c>
      <c r="J123" t="str">
        <f>IF(ISBLANK(J58)=TRUE,"　",J58)</f>
        <v>1/1</v>
      </c>
      <c r="K123" t="str">
        <f>IF(ISBLANK(K58)=TRUE,"　",K58)</f>
        <v>算数</v>
      </c>
      <c r="L123" t="str">
        <f>IF(ISBLANK(L58)=TRUE,"　",L58)</f>
        <v>2/2</v>
      </c>
      <c r="M123" t="str">
        <f>IF(ISBLANK(M58)=TRUE,"　",M58)</f>
        <v>理科</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月</v>
      </c>
      <c r="AD123" t="e">
        <f>IF(ISBLANK(#REF!)=TRUE,"  ",#REF!)</f>
        <v>#REF!</v>
      </c>
      <c r="AE123" t="str">
        <f>IF(ISBLANK(E58)=TRUE,"  ",VLOOKUP(E58,ひらがな変換,2))</f>
        <v>ずこう</v>
      </c>
      <c r="AF123" t="str">
        <f>IF(ISBLANK(G58)=TRUE,"  ",VLOOKUP(G58,ひらがな変換,2))</f>
        <v>ずこう</v>
      </c>
      <c r="AG123" t="str">
        <f>IF(ISBLANK(I58)=TRUE,"  ",VLOOKUP(I58,ひらがな変換,2))</f>
        <v>しゃかい</v>
      </c>
      <c r="AH123" t="str">
        <f>IF(ISBLANK(K58)=TRUE,"  ",VLOOKUP(K58,ひらがな変換,2))</f>
        <v>さんすう</v>
      </c>
      <c r="AI123" t="str">
        <f>IF(ISBLANK(M58)=TRUE,"  ",VLOOKUP(M58,ひらがな変換,2))</f>
        <v>りか</v>
      </c>
      <c r="AJ123" t="str">
        <f>IF(ISBLANK(O58)=TRUE,"  ",VLOOKUP(O58,ひらがな変換,2))</f>
        <v xml:space="preserve">  </v>
      </c>
    </row>
    <row r="124">
      <c r="A124" t="str">
        <f>IF(ISBLANK(A59)=TRUE,"　",A59)</f>
        <v xml:space="preserve">　</v>
      </c>
      <c r="D124" t="str">
        <f>IF(ISBLANK(D59)=TRUE,"　",D59)</f>
        <v xml:space="preserve">　</v>
      </c>
      <c r="E124" t="str">
        <f>IF(ISBLANK(E59)=TRUE,"　",E59)</f>
        <v>重ねて広がる形と色</v>
      </c>
      <c r="G124" t="str">
        <f>IF(ISBLANK(G59)=TRUE,"　",G59)</f>
        <v>重ねて広がる形と色</v>
      </c>
      <c r="I124" t="str">
        <f>IF(ISBLANK(I59)=TRUE,"　",I59)</f>
        <v>導入</v>
      </c>
      <c r="K124" t="str">
        <f>IF(ISBLANK(K59)=TRUE,"　",K59)</f>
        <v>考える力をのばそう</v>
      </c>
      <c r="M124" t="str">
        <f>IF(ISBLANK(M59)=TRUE,"　",M59)</f>
        <v>佐藤（和）先生の案による</v>
      </c>
      <c r="O124" t="str">
        <f>IF(ISBLANK(O59)=TRUE,"　",O59)</f>
        <v xml:space="preserve">　</v>
      </c>
      <c r="Q124" t="str">
        <f>IF(ISBLANK(Q59)=TRUE,"　",Q59)</f>
        <v xml:space="preserve">　</v>
      </c>
    </row>
    <row r="125">
      <c r="A125">
        <f>IF(ISBLANK(A60)=TRUE,"　",A60)</f>
        <v>29</v>
      </c>
      <c r="B125" t="e">
        <f>DATE($E$1,#REF!,A125)</f>
        <v>#REF!</v>
      </c>
      <c r="C125" t="e">
        <f>WEEKDAY(B125,1)</f>
        <v>#REF!</v>
      </c>
      <c r="D125" t="str">
        <f>IF(ISBLANK(D60)=TRUE,"　",D60)</f>
        <v>火</v>
      </c>
      <c r="E125" t="str">
        <f>IF(ISBLANK(E60)=TRUE,"　",E60)</f>
        <v>社会</v>
      </c>
      <c r="F125" t="str">
        <f>IF(ISBLANK(F60)=TRUE,"　",F60)</f>
        <v>1/3</v>
      </c>
      <c r="G125" t="str">
        <f>IF(ISBLANK(G60)=TRUE,"　",G60)</f>
        <v>国語</v>
      </c>
      <c r="H125" t="str">
        <f>IF(ISBLANK(H60)=TRUE,"　",H60)</f>
        <v>6/7</v>
      </c>
      <c r="I125" t="str">
        <f>IF(ISBLANK(I60)=TRUE,"　",I60)</f>
        <v>算数</v>
      </c>
      <c r="J125" t="str">
        <f>IF(ISBLANK(J60)=TRUE,"　",J60)</f>
        <v>1/2</v>
      </c>
      <c r="K125" t="str">
        <f>IF(ISBLANK(K60)=TRUE,"　",K60)</f>
        <v>理科</v>
      </c>
      <c r="L125" t="str">
        <f>IF(ISBLANK(L60)=TRUE,"　",L60)</f>
        <v xml:space="preserve">　</v>
      </c>
      <c r="M125" t="str">
        <f>IF(ISBLANK(M60)=TRUE,"　",M60)</f>
        <v>体育</v>
      </c>
      <c r="N125" t="str">
        <f>IF(ISBLANK(N60)=TRUE,"　",N60)</f>
        <v>2/5</v>
      </c>
      <c r="O125" t="str">
        <f>IF(ISBLANK(O60)=TRUE,"　",O60)</f>
        <v>総合</v>
      </c>
      <c r="P125" t="str">
        <f>IF(ISBLANK(P60)=TRUE,"　",P60)</f>
        <v>11/4２</v>
      </c>
      <c r="Q125" t="str">
        <f>IF(ISBLANK(Q60)=TRUE,"　",Q60)</f>
        <v xml:space="preserve">　</v>
      </c>
      <c r="R125" t="str">
        <f>IF(R60="","",R60)</f>
        <v/>
      </c>
      <c r="Z125">
        <v>29</v>
      </c>
      <c r="AA125" t="e">
        <f>IF(ISBLANK(B125)=TRUE,"  ",B125)</f>
        <v>#REF!</v>
      </c>
      <c r="AB125" t="e">
        <f>WEEKDAY(AA125,1)</f>
        <v>#REF!</v>
      </c>
      <c r="AC125" t="str">
        <f>AC60</f>
        <v>火</v>
      </c>
      <c r="AD125" t="e">
        <f>IF(ISBLANK(#REF!)=TRUE,"  ",#REF!)</f>
        <v>#REF!</v>
      </c>
      <c r="AE125" t="str">
        <f>IF(ISBLANK(E60)=TRUE,"  ",VLOOKUP(E60,ひらがな変換,2))</f>
        <v>しゃかい</v>
      </c>
      <c r="AF125" t="str">
        <f>IF(ISBLANK(G60)=TRUE,"  ",VLOOKUP(G60,ひらがな変換,2))</f>
        <v>こくご</v>
      </c>
      <c r="AG125" t="str">
        <f>IF(ISBLANK(I60)=TRUE,"  ",VLOOKUP(I60,ひらがな変換,2))</f>
        <v>さんすう</v>
      </c>
      <c r="AH125" t="str">
        <f>IF(ISBLANK(K60)=TRUE,"  ",VLOOKUP(K60,ひらがな変換,2))</f>
        <v>りか</v>
      </c>
      <c r="AI125" t="str">
        <f>IF(ISBLANK(M60)=TRUE,"  ",VLOOKUP(M60,ひらがな変換,2))</f>
        <v>たいいく</v>
      </c>
      <c r="AJ125" t="str">
        <f>IF(ISBLANK(O60)=TRUE,"  ",VLOOKUP(O60,ひらがな変換,2))</f>
        <v>そうごう</v>
      </c>
    </row>
    <row r="126">
      <c r="A126" t="str">
        <f>IF(ISBLANK(A61)=TRUE,"　",A61)</f>
        <v xml:space="preserve">　</v>
      </c>
      <c r="D126" t="str">
        <f>IF(ISBLANK(D61)=TRUE,"　",D61)</f>
        <v xml:space="preserve">　</v>
      </c>
      <c r="E126" t="str">
        <f>IF(ISBLANK(E61)=TRUE,"　",E61)</f>
        <v>くらしを支える工業生産</v>
      </c>
      <c r="G126" t="str">
        <f>IF(ISBLANK(G61)=TRUE,"　",G61)</f>
        <v>たずねびと</v>
      </c>
      <c r="I126" t="str">
        <f>IF(ISBLANK(I61)=TRUE,"　",I61)</f>
        <v>算数で読みとこう</v>
      </c>
      <c r="K126" t="str">
        <f>IF(ISBLANK(K61)=TRUE,"　",K61)</f>
        <v>佐藤（和）先生の案による</v>
      </c>
      <c r="M126" t="str">
        <f>IF(ISBLANK(M61)=TRUE,"　",M61)</f>
        <v>短距離走・リレー</v>
      </c>
      <c r="O126" t="str">
        <f>IF(ISBLANK(O61)=TRUE,"　",O61)</f>
        <v>本宮の米を全国に発信しよう</v>
      </c>
      <c r="Q126" t="str">
        <f>IF(ISBLANK(Q61)=TRUE,"　",Q61)</f>
        <v xml:space="preserve">　</v>
      </c>
    </row>
    <row r="127">
      <c r="A127">
        <f>IF(ISBLANK(A62)=TRUE,"　",A62)</f>
        <v>30</v>
      </c>
      <c r="B127" t="e">
        <f>DATE($E$1,#REF!,A127)</f>
        <v>#REF!</v>
      </c>
      <c r="C127" t="e">
        <f>WEEKDAY(B127,1)</f>
        <v>#REF!</v>
      </c>
      <c r="D127" t="str">
        <f>IF(ISBLANK(D62)=TRUE,"　",D62)</f>
        <v>水</v>
      </c>
      <c r="E127" t="str">
        <f>IF(ISBLANK(E62)=TRUE,"　",E62)</f>
        <v>社会</v>
      </c>
      <c r="F127" t="str">
        <f>IF(ISBLANK(F62)=TRUE,"　",F62)</f>
        <v>2/3</v>
      </c>
      <c r="G127" t="str">
        <f>IF(ISBLANK(G62)=TRUE,"　",G62)</f>
        <v>理科</v>
      </c>
      <c r="H127" t="str">
        <f>IF(ISBLANK(H62)=TRUE,"　",H62)</f>
        <v xml:space="preserve">　</v>
      </c>
      <c r="I127" t="str">
        <f>IF(ISBLANK(I62)=TRUE,"　",I62)</f>
        <v>算数</v>
      </c>
      <c r="J127" t="str">
        <f>IF(ISBLANK(J62)=TRUE,"　",J62)</f>
        <v>2/2</v>
      </c>
      <c r="K127" t="str">
        <f>IF(ISBLANK(K62)=TRUE,"　",K62)</f>
        <v>道徳</v>
      </c>
      <c r="L127" t="str">
        <f>IF(ISBLANK(L62)=TRUE,"　",L62)</f>
        <v>16/35</v>
      </c>
      <c r="M127" t="str">
        <f>IF(ISBLANK(M62)=TRUE,"　",M62)</f>
        <v>国語</v>
      </c>
      <c r="N127" t="str">
        <f>IF(ISBLANK(N62)=TRUE,"　",N62)</f>
        <v>7/7</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水</v>
      </c>
      <c r="AD127" t="e">
        <f>IF(ISBLANK(#REF!)=TRUE,"  ",#REF!)</f>
        <v>#REF!</v>
      </c>
      <c r="AE127" t="str">
        <f>IF(ISBLANK(E62)=TRUE,"  ",VLOOKUP(E62,ひらがな変換,2))</f>
        <v>しゃかい</v>
      </c>
      <c r="AF127" t="str">
        <f>IF(ISBLANK(G62)=TRUE,"  ",VLOOKUP(G62,ひらがな変換,2))</f>
        <v>りか</v>
      </c>
      <c r="AG127" t="str">
        <f>IF(ISBLANK(I62)=TRUE,"  ",VLOOKUP(I62,ひらがな変換,2))</f>
        <v>さんすう</v>
      </c>
      <c r="AH127" t="str">
        <f>IF(ISBLANK(K62)=TRUE,"  ",VLOOKUP(K62,ひらがな変換,2))</f>
        <v>どうとく</v>
      </c>
      <c r="AI127" t="str">
        <f>IF(ISBLANK(M62)=TRUE,"  ",VLOOKUP(M62,ひらがな変換,2))</f>
        <v>こくご</v>
      </c>
      <c r="AJ127" t="str">
        <f>IF(ISBLANK(O62)=TRUE,"  ",VLOOKUP(O62,ひらがな変換,2))</f>
        <v xml:space="preserve">  </v>
      </c>
    </row>
    <row r="128">
      <c r="A128" t="str">
        <f>IF(ISBLANK(A63)=TRUE,"　",A63)</f>
        <v xml:space="preserve">　</v>
      </c>
      <c r="D128" t="str">
        <f>IF(ISBLANK(D63)=TRUE,"　",D63)</f>
        <v xml:space="preserve">　</v>
      </c>
      <c r="E128" t="str">
        <f>IF(ISBLANK(E63)=TRUE,"　",E63)</f>
        <v>くらしを支える工業生産</v>
      </c>
      <c r="G128" t="str">
        <f>IF(ISBLANK(G63)=TRUE,"　",G63)</f>
        <v>佐藤（和）先生の案による</v>
      </c>
      <c r="I128" t="str">
        <f>IF(ISBLANK(I63)=TRUE,"　",I63)</f>
        <v>算数で読みとこう</v>
      </c>
      <c r="K128" t="str">
        <f>IF(ISBLANK(K63)=TRUE,"　",K63)</f>
        <v>お母さんへの手紙</v>
      </c>
      <c r="M128" t="str">
        <f>IF(ISBLANK(M63)=TRUE,"　",M63)</f>
        <v>たずねびと</v>
      </c>
      <c r="O128" t="str">
        <f>IF(ISBLANK(O63)=TRUE,"　",O63)</f>
        <v xml:space="preserve">　</v>
      </c>
      <c r="Q128" t="str">
        <f>IF(ISBLANK(Q63)=TRUE,"　",Q63)</f>
        <v xml:space="preserve">　</v>
      </c>
    </row>
    <row r="129">
      <c r="A129" t="str">
        <f>IF(ISBLANK(A64)=TRUE,"　",A64)</f>
        <v xml:space="preserve">　</v>
      </c>
      <c r="D129" t="str">
        <f>IF(ISBLANK(D64)=TRUE,"　",D64)</f>
        <v xml:space="preserve"> </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AA129" t="str">
        <f>IF(ISBLANK(B129)=TRUE,"  ",B129)</f>
        <v xml:space="preserve">  </v>
      </c>
      <c r="AB129" t="e">
        <f>WEEKDAY(AA129,1)</f>
        <v>#VALUE!</v>
      </c>
      <c r="AC129" t="str">
        <f>AC64</f>
        <v xml:space="preserve">  </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6">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AG10:AG11"/>
    <mergeCell ref="AF8:AF9"/>
    <mergeCell ref="Q10:Q11"/>
    <mergeCell ref="Z10:Z11"/>
    <mergeCell ref="AJ10:AJ11"/>
    <mergeCell ref="AC10:AC11"/>
    <mergeCell ref="AD10:AD11"/>
    <mergeCell ref="AE10:AE11"/>
    <mergeCell ref="AF10:AF11"/>
    <mergeCell ref="AH10:AH11"/>
    <mergeCell ref="AI10:AI11"/>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AC16:AC17"/>
    <mergeCell ref="D20:D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Q20:Q21"/>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7.xml><?xml version="1.0" encoding="utf-8"?>
<worksheet xmlns="http://schemas.openxmlformats.org/spreadsheetml/2006/main" xmlns:r="http://schemas.openxmlformats.org/officeDocument/2006/relationships">
  <sheetPr codeName="Sheet7"/>
  <dimension ref="A1:AL130"/>
  <sheetViews>
    <sheetView workbookViewId="0" rightToLeft="0"/>
  </sheetViews>
  <sheetData>
    <row r="1">
      <c r="E1">
        <f>予定表!A1</f>
        <v>2026</v>
      </c>
      <c r="F1" t="str">
        <v>年</v>
      </c>
      <c r="S1" t="str">
        <v>校　長</v>
      </c>
      <c r="T1" t="str">
        <v>教　頭</v>
      </c>
      <c r="U1" t="str">
        <v>教　務</v>
      </c>
      <c r="V1" t="str">
        <v>担　任</v>
      </c>
    </row>
    <row r="2">
      <c r="D2">
        <v>10</v>
      </c>
      <c r="E2" t="str">
        <v>月　学習予定表</v>
      </c>
      <c r="M2" t="str">
        <f>予定表!E1</f>
        <v>5年2組</v>
      </c>
      <c r="Z2">
        <f>D2</f>
        <v>10</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46296</v>
      </c>
      <c r="C4">
        <f>WEEKDAY(B4,1)</f>
        <v>5</v>
      </c>
      <c r="D4" t="str">
        <f>TEXT(C4,"aaa")</f>
        <v>木</v>
      </c>
      <c r="F4" t="str">
        <v>1/5</v>
      </c>
      <c r="S4" t="str">
        <v>教科</v>
      </c>
      <c r="T4" t="str">
        <v>予定</v>
      </c>
      <c r="U4" t="str">
        <v>計画</v>
      </c>
      <c r="V4" t="str">
        <v>過不足</v>
      </c>
      <c r="Z4">
        <v>1</v>
      </c>
      <c r="AA4">
        <f>IF(ISBLANK(B4)=TRUE,"  ",B4)</f>
        <v>46296</v>
      </c>
      <c r="AB4">
        <f>WEEKDAY(AA4,1)</f>
        <v>5</v>
      </c>
      <c r="AC4" t="str">
        <f>TEXT(AB4,"aaa")</f>
        <v>木</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予定表!J3</f>
        <v>17</v>
      </c>
      <c r="U5">
        <f>COUNTIF($E$4:$P$65,"国語")+COUNTIF($E$4:$P$65,"書写")+COUNTIF($R$4:$R$65,"国語")/3+COUNTIF($R$4:$R$65,"書写")/3</f>
        <v>0</v>
      </c>
      <c r="V5">
        <f>U5-T5</f>
        <v>-17</v>
      </c>
    </row>
    <row r="6">
      <c r="A6">
        <v>2</v>
      </c>
      <c r="B6">
        <f>DATE($E$1,$D$2,A6)</f>
        <v>46297</v>
      </c>
      <c r="C6">
        <f>WEEKDAY(B6,1)</f>
        <v>6</v>
      </c>
      <c r="D6" t="str">
        <f>TEXT(C6,"aaa")</f>
        <v>金</v>
      </c>
      <c r="S6" t="str">
        <v>社会</v>
      </c>
      <c r="T6">
        <f>予定表!J4</f>
        <v>10</v>
      </c>
      <c r="U6">
        <f>COUNTIF($E$4:$P$65,S6)+COUNTIF($R$4:$R$65,S6)/3</f>
        <v>0</v>
      </c>
      <c r="V6">
        <f>U6-T6</f>
        <v>-10</v>
      </c>
      <c r="Z6">
        <v>2</v>
      </c>
      <c r="AA6">
        <f>IF(ISBLANK(B6)=TRUE,"  ",B6)</f>
        <v>46297</v>
      </c>
      <c r="AB6">
        <f>WEEKDAY(AA6,1)</f>
        <v>6</v>
      </c>
      <c r="AC6" t="str">
        <f>TEXT(AB6,"aaa")</f>
        <v>金</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予定表!J5</f>
        <v>20</v>
      </c>
      <c r="U7">
        <f>COUNTIF($E$4:$P$65,S7)+COUNTIF($R$4:$R$65,S7)/3</f>
        <v>0</v>
      </c>
      <c r="V7">
        <f>U7-T7</f>
        <v>-20</v>
      </c>
    </row>
    <row r="8">
      <c r="A8">
        <v>3</v>
      </c>
      <c r="B8">
        <f>DATE($E$1,$D$2,A8)</f>
        <v>46298</v>
      </c>
      <c r="C8">
        <f>WEEKDAY(B8,1)</f>
        <v>7</v>
      </c>
      <c r="D8" t="str">
        <f>TEXT(C8,"aaa")</f>
        <v>土</v>
      </c>
      <c r="S8" t="str">
        <v>理科</v>
      </c>
      <c r="T8">
        <f>予定表!J6</f>
        <v>12</v>
      </c>
      <c r="U8">
        <f>COUNTIF($E$4:$P$65,S8)+COUNTIF($R$4:$R$65,S8)/3</f>
        <v>0</v>
      </c>
      <c r="V8">
        <f>U8-T8</f>
        <v>-12</v>
      </c>
      <c r="Z8">
        <v>3</v>
      </c>
      <c r="AA8">
        <f>IF(ISBLANK(B8)=TRUE,"  ",B8)</f>
        <v>46298</v>
      </c>
      <c r="AB8">
        <f>WEEKDAY(AA8,1)</f>
        <v>7</v>
      </c>
      <c r="AC8" t="str">
        <f>TEXT(AB8,"aaa")</f>
        <v>土</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予定表!J7</f>
        <v>0</v>
      </c>
      <c r="U9">
        <f>COUNTIF($E$4:$P$65,S9)+COUNTIF($R$4:$R$65,S9)/3</f>
        <v>0</v>
      </c>
      <c r="V9">
        <f>U9-T9</f>
        <v>0</v>
      </c>
    </row>
    <row r="10">
      <c r="A10">
        <v>4</v>
      </c>
      <c r="B10">
        <f>DATE($E$1,$D$2,A10)</f>
        <v>46299</v>
      </c>
      <c r="C10">
        <f>WEEKDAY(B10,1)</f>
        <v>1</v>
      </c>
      <c r="D10" t="str">
        <f>TEXT(C10,"aaa")</f>
        <v>日</v>
      </c>
      <c r="S10" t="str">
        <v>音楽</v>
      </c>
      <c r="T10">
        <f>予定表!J8</f>
        <v>5</v>
      </c>
      <c r="U10">
        <f>COUNTIF($E$4:$P$65,S10)+COUNTIF($R$4:$R$65,S10)/3</f>
        <v>0</v>
      </c>
      <c r="V10">
        <f>U10-T10</f>
        <v>-5</v>
      </c>
      <c r="Z10">
        <v>4</v>
      </c>
      <c r="AA10">
        <f>IF(ISBLANK(B10)=TRUE,"  ",B10)</f>
        <v>46299</v>
      </c>
      <c r="AB10">
        <f>WEEKDAY(AA10,1)</f>
        <v>1</v>
      </c>
      <c r="AC10" t="str">
        <f>TEXT(AB10,"aaa")</f>
        <v>日</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予定表!J9</f>
        <v>4</v>
      </c>
      <c r="U11">
        <f>COUNTIF($E$4:$P$65,S11)+COUNTIF($R$4:$R$65,S11)/3</f>
        <v>0</v>
      </c>
      <c r="V11">
        <f>U11-T11</f>
        <v>-4</v>
      </c>
    </row>
    <row r="12">
      <c r="A12">
        <v>5</v>
      </c>
      <c r="B12">
        <f>DATE($E$1,$D$2,A12)</f>
        <v>46300</v>
      </c>
      <c r="C12">
        <f>WEEKDAY(B12,1)</f>
        <v>2</v>
      </c>
      <c r="D12" t="str">
        <f>TEXT(C12,"aaa")</f>
        <v>月</v>
      </c>
      <c r="S12" t="str">
        <v>家庭</v>
      </c>
      <c r="T12">
        <f>予定表!J10</f>
        <v>7</v>
      </c>
      <c r="U12">
        <f>COUNTIF($E$4:$P$65,S12)+COUNTIF($R$4:$R$65,S12)/3</f>
        <v>0</v>
      </c>
      <c r="V12">
        <f>U12-T12</f>
        <v>-7</v>
      </c>
      <c r="Z12">
        <v>5</v>
      </c>
      <c r="AA12">
        <f>IF(ISBLANK(B12)=TRUE,"  ",B12)</f>
        <v>46300</v>
      </c>
      <c r="AB12">
        <f>WEEKDAY(AA12,1)</f>
        <v>2</v>
      </c>
      <c r="AC12" t="str">
        <f>TEXT(AB12,"aaa")</f>
        <v>月</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予定表!J11</f>
        <v>9</v>
      </c>
      <c r="U13">
        <f>COUNTIF($E$4:$P$65,S13)+COUNTIF($R$4:$R$65,S13)/3</f>
        <v>0</v>
      </c>
      <c r="V13">
        <f>U13-T13</f>
        <v>-9</v>
      </c>
    </row>
    <row r="14">
      <c r="A14">
        <v>6</v>
      </c>
      <c r="B14">
        <f>DATE($E$1,$D$2,A14)</f>
        <v>46301</v>
      </c>
      <c r="C14">
        <f>WEEKDAY(B14,1)</f>
        <v>3</v>
      </c>
      <c r="D14" t="str">
        <f>TEXT(C14,"aaa")</f>
        <v>火</v>
      </c>
      <c r="S14" t="str">
        <v>道徳</v>
      </c>
      <c r="T14">
        <f>予定表!J12</f>
        <v>4</v>
      </c>
      <c r="U14">
        <f>COUNTIF($E$4:$P$65,S14)+COUNTIF($R$4:$R$65,S14)/3</f>
        <v>0</v>
      </c>
      <c r="V14">
        <f>U14-T14</f>
        <v>-4</v>
      </c>
      <c r="Z14">
        <v>6</v>
      </c>
      <c r="AA14">
        <f>IF(ISBLANK(B14)=TRUE,"  ",B14)</f>
        <v>46301</v>
      </c>
      <c r="AB14">
        <f>WEEKDAY(AA14,1)</f>
        <v>3</v>
      </c>
      <c r="AC14" t="str">
        <f>TEXT(AB14,"aaa")</f>
        <v>火</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予定表!J13</f>
        <v>8</v>
      </c>
      <c r="U15">
        <f>COUNTIF($E$4:$P$65,S15)+COUNTIF($R$4:$R$65,S15)/3</f>
        <v>0</v>
      </c>
      <c r="V15">
        <f>U15-T15</f>
        <v>-8</v>
      </c>
    </row>
    <row r="16">
      <c r="A16">
        <v>7</v>
      </c>
      <c r="B16">
        <f>DATE($E$1,$D$2,A16)</f>
        <v>46302</v>
      </c>
      <c r="C16">
        <f>WEEKDAY(B16,1)</f>
        <v>4</v>
      </c>
      <c r="D16" t="str">
        <f>TEXT(C16,"aaa")</f>
        <v>水</v>
      </c>
      <c r="S16" t="str">
        <v>総合</v>
      </c>
      <c r="T16">
        <f>予定表!J14</f>
        <v>8</v>
      </c>
      <c r="U16">
        <f>COUNTIF($E$4:$P$65,S16)+COUNTIF($R$4:$R$65,S16)/3</f>
        <v>0</v>
      </c>
      <c r="V16">
        <f>U16-T16</f>
        <v>-8</v>
      </c>
      <c r="Z16">
        <v>7</v>
      </c>
      <c r="AA16">
        <f>IF(ISBLANK(B16)=TRUE,"  ",B16)</f>
        <v>46302</v>
      </c>
      <c r="AB16">
        <f>WEEKDAY(AA16,1)</f>
        <v>4</v>
      </c>
      <c r="AC16" t="str">
        <f>TEXT(AB16,"aaa")</f>
        <v>水</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予定表!J15</f>
        <v>104</v>
      </c>
      <c r="U17">
        <f>SUM(U5:U16)</f>
        <v>0</v>
      </c>
      <c r="V17">
        <f>U17-T17</f>
        <v>-104</v>
      </c>
    </row>
    <row r="18">
      <c r="A18">
        <v>8</v>
      </c>
      <c r="B18">
        <f>DATE($E$1,$D$2,A18)</f>
        <v>46303</v>
      </c>
      <c r="C18">
        <f>WEEKDAY(B18,1)</f>
        <v>5</v>
      </c>
      <c r="D18" t="str">
        <f>TEXT(C18,"aaa")</f>
        <v>木</v>
      </c>
      <c r="S18" t="str">
        <v>学活</v>
      </c>
      <c r="T18">
        <f>予定表!J16</f>
        <v>4</v>
      </c>
      <c r="U18">
        <f>COUNTIF($E$4:$P$65,"学活")</f>
        <v>0</v>
      </c>
      <c r="V18">
        <f>U18-T18</f>
        <v>-4</v>
      </c>
      <c r="Z18">
        <v>8</v>
      </c>
      <c r="AA18">
        <f>IF(ISBLANK(B18)=TRUE,"  ",B18)</f>
        <v>46303</v>
      </c>
      <c r="AB18">
        <f>WEEKDAY(AA18,1)</f>
        <v>5</v>
      </c>
      <c r="AC18" t="str">
        <f>TEXT(AB18,"aaa")</f>
        <v>木</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予定表!J17</f>
        <v>1</v>
      </c>
      <c r="U19">
        <f>COUNTIF(E$4:P$65,"児童会")</f>
        <v>0</v>
      </c>
      <c r="V19">
        <f>U19-T19</f>
        <v>-1</v>
      </c>
    </row>
    <row r="20">
      <c r="A20">
        <v>9</v>
      </c>
      <c r="B20">
        <f>DATE($E$1,$D$2,A20)</f>
        <v>46304</v>
      </c>
      <c r="C20">
        <f>WEEKDAY(B20,1)</f>
        <v>6</v>
      </c>
      <c r="D20" t="str">
        <f>TEXT(C20,"aaa")</f>
        <v>金</v>
      </c>
      <c r="S20" t="str">
        <v>クラブ</v>
      </c>
      <c r="T20">
        <f>予定表!J18</f>
        <v>2</v>
      </c>
      <c r="U20">
        <f>COUNTIF($E$4:$P$65,S20)+COUNTIF($R$4:$R$65,S20)/3</f>
        <v>0</v>
      </c>
      <c r="V20">
        <f>U20-T20</f>
        <v>-2</v>
      </c>
      <c r="Z20">
        <v>9</v>
      </c>
      <c r="AA20">
        <f>IF(ISBLANK(B20)=TRUE,"  ",B20)</f>
        <v>46304</v>
      </c>
      <c r="AB20">
        <f>WEEKDAY(AA20,1)</f>
        <v>6</v>
      </c>
      <c r="AC20" t="str">
        <f>TEXT(AB20,"aaa")</f>
        <v>金</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予定表!J19</f>
        <v>0</v>
      </c>
      <c r="U21">
        <f>COUNTIF(E$4:P$65,"①行事")</f>
        <v>0</v>
      </c>
      <c r="V21">
        <f>U21-T21</f>
        <v>0</v>
      </c>
    </row>
    <row r="22">
      <c r="A22">
        <v>10</v>
      </c>
      <c r="B22">
        <f>DATE($E$1,$D$2,A22)</f>
        <v>46305</v>
      </c>
      <c r="C22">
        <f>WEEKDAY(B22,1)</f>
        <v>7</v>
      </c>
      <c r="D22" t="str">
        <f>TEXT(C22,"aaa")</f>
        <v>土</v>
      </c>
      <c r="S22" t="str">
        <v>行事（時）</v>
      </c>
      <c r="T22">
        <f>予定表!J20</f>
        <v>2</v>
      </c>
      <c r="U22">
        <f>COUNTIF(E$4:P$65,"行事")</f>
        <v>0</v>
      </c>
      <c r="V22">
        <f>U22-T22</f>
        <v>-2</v>
      </c>
      <c r="Z22">
        <v>10</v>
      </c>
      <c r="AA22">
        <f>IF(ISBLANK(B22)=TRUE,"  ",B22)</f>
        <v>46305</v>
      </c>
      <c r="AB22">
        <f>WEEKDAY(AA22,1)</f>
        <v>7</v>
      </c>
      <c r="AC22" t="str">
        <f>TEXT(AB22,"aaa")</f>
        <v>土</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予定表!J21</f>
        <v>0</v>
      </c>
      <c r="U23">
        <f>U21</f>
        <v>0</v>
      </c>
      <c r="V23">
        <f>U23-T23</f>
        <v>0</v>
      </c>
    </row>
    <row r="24">
      <c r="A24">
        <v>11</v>
      </c>
      <c r="B24">
        <f>DATE($E$1,$D$2,A24)</f>
        <v>46306</v>
      </c>
      <c r="C24">
        <f>WEEKDAY(B24,1)</f>
        <v>1</v>
      </c>
      <c r="D24" t="str">
        <f>TEXT(C24,"aaa")</f>
        <v>日</v>
      </c>
      <c r="T24">
        <f>予定表!J22</f>
        <v>9</v>
      </c>
      <c r="U24">
        <f>SUM(U18:U20)+U22</f>
        <v>0</v>
      </c>
      <c r="V24">
        <f>U24-T24</f>
        <v>-9</v>
      </c>
      <c r="Z24">
        <v>11</v>
      </c>
      <c r="AA24">
        <f>IF(ISBLANK(B24)=TRUE,"  ",B24)</f>
        <v>46306</v>
      </c>
      <c r="AB24">
        <f>WEEKDAY(AA24,1)</f>
        <v>1</v>
      </c>
      <c r="AC24" t="str">
        <f>TEXT(AB24,"aaa")</f>
        <v>日</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予定表!J23</f>
        <v>0</v>
      </c>
      <c r="U25">
        <f>U23</f>
        <v>0</v>
      </c>
      <c r="V25">
        <f>U25-T25</f>
        <v>0</v>
      </c>
    </row>
    <row r="26">
      <c r="A26">
        <v>12</v>
      </c>
      <c r="B26">
        <f>DATE($E$1,$D$2,A26)</f>
        <v>46307</v>
      </c>
      <c r="C26">
        <f>WEEKDAY(B26,1)</f>
        <v>2</v>
      </c>
      <c r="D26" t="str">
        <f>TEXT(C26,"aaa")</f>
        <v>月</v>
      </c>
      <c r="T26">
        <f>予定表!J24</f>
        <v>113</v>
      </c>
      <c r="U26">
        <f>SUM(U17,U24)</f>
        <v>0</v>
      </c>
      <c r="V26">
        <f>U26-T26</f>
        <v>-113</v>
      </c>
      <c r="Z26">
        <v>12</v>
      </c>
      <c r="AA26">
        <f>IF(ISBLANK(B26)=TRUE,"  ",B26)</f>
        <v>46307</v>
      </c>
      <c r="AB26">
        <f>WEEKDAY(AA26,1)</f>
        <v>2</v>
      </c>
      <c r="AC26" t="str">
        <f>TEXT(AB26,"aaa")</f>
        <v>月</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46308</v>
      </c>
      <c r="C28">
        <f>WEEKDAY(B28,1)</f>
        <v>3</v>
      </c>
      <c r="D28" t="str">
        <f>TEXT(C28,"aaa")</f>
        <v>火</v>
      </c>
      <c r="Z28">
        <v>13</v>
      </c>
      <c r="AA28">
        <f>IF(ISBLANK(B28)=TRUE,"  ",B28)</f>
        <v>46308</v>
      </c>
      <c r="AB28">
        <f>WEEKDAY(AA28,1)</f>
        <v>3</v>
      </c>
      <c r="AC28" t="str">
        <f>TEXT(AB28,"aaa")</f>
        <v>火</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46309</v>
      </c>
      <c r="C30">
        <f>WEEKDAY(B30,1)</f>
        <v>4</v>
      </c>
      <c r="D30" t="str">
        <f>TEXT(C30,"aaa")</f>
        <v>水</v>
      </c>
      <c r="Z30">
        <v>14</v>
      </c>
      <c r="AA30">
        <f>IF(ISBLANK(B30)=TRUE,"  ",B30)</f>
        <v>46309</v>
      </c>
      <c r="AB30">
        <f>WEEKDAY(AA30,1)</f>
        <v>4</v>
      </c>
      <c r="AC30" t="str">
        <f>TEXT(AB30,"aaa")</f>
        <v>水</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46310</v>
      </c>
      <c r="C32">
        <f>WEEKDAY(B32,1)</f>
        <v>5</v>
      </c>
      <c r="D32" t="str">
        <f>TEXT(C32,"aaa")</f>
        <v>木</v>
      </c>
      <c r="Z32">
        <v>15</v>
      </c>
      <c r="AA32">
        <f>IF(ISBLANK(B32)=TRUE,"  ",B32)</f>
        <v>46310</v>
      </c>
      <c r="AB32">
        <f>WEEKDAY(AA32,1)</f>
        <v>5</v>
      </c>
      <c r="AC32" t="str">
        <f>TEXT(AB32,"aaa")</f>
        <v>木</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46311</v>
      </c>
      <c r="C34">
        <f>WEEKDAY(B34,1)</f>
        <v>6</v>
      </c>
      <c r="D34" t="str">
        <f>TEXT(C34,"aaa")</f>
        <v>金</v>
      </c>
      <c r="Z34">
        <v>16</v>
      </c>
      <c r="AA34">
        <f>IF(ISBLANK(B34)=TRUE,"  ",B34)</f>
        <v>46311</v>
      </c>
      <c r="AB34">
        <f>WEEKDAY(AA34,1)</f>
        <v>6</v>
      </c>
      <c r="AC34" t="str">
        <f>TEXT(AB34,"aaa")</f>
        <v>金</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46312</v>
      </c>
      <c r="C36">
        <f>WEEKDAY(B36,1)</f>
        <v>7</v>
      </c>
      <c r="D36" t="str">
        <f>TEXT(C36,"aaa")</f>
        <v>土</v>
      </c>
      <c r="Z36">
        <v>17</v>
      </c>
      <c r="AA36">
        <f>IF(ISBLANK(B36)=TRUE,"  ",B36)</f>
        <v>46312</v>
      </c>
      <c r="AB36">
        <f>WEEKDAY(AA36,1)</f>
        <v>7</v>
      </c>
      <c r="AC36" t="str">
        <f>TEXT(AB36,"aaa")</f>
        <v>土</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46313</v>
      </c>
      <c r="C38">
        <f>WEEKDAY(B38,1)</f>
        <v>1</v>
      </c>
      <c r="D38" t="str">
        <f>TEXT(C38,"aaa")</f>
        <v>日</v>
      </c>
      <c r="Z38">
        <v>18</v>
      </c>
      <c r="AA38">
        <f>IF(ISBLANK(B38)=TRUE,"  ",B38)</f>
        <v>46313</v>
      </c>
      <c r="AB38">
        <f>WEEKDAY(AA38,1)</f>
        <v>1</v>
      </c>
      <c r="AC38" t="str">
        <f>TEXT(AB38,"aaa")</f>
        <v>日</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46314</v>
      </c>
      <c r="C40">
        <f>WEEKDAY(B40,1)</f>
        <v>2</v>
      </c>
      <c r="D40" t="str">
        <f>TEXT(C40,"aaa")</f>
        <v>月</v>
      </c>
      <c r="Z40">
        <v>19</v>
      </c>
      <c r="AA40">
        <f>IF(ISBLANK(B40)=TRUE,"  ",B40)</f>
        <v>46314</v>
      </c>
      <c r="AB40">
        <f>WEEKDAY(AA40,1)</f>
        <v>2</v>
      </c>
      <c r="AC40" t="str">
        <f>TEXT(AB40,"aaa")</f>
        <v>月</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46315</v>
      </c>
      <c r="C42">
        <f>WEEKDAY(B42,1)</f>
        <v>3</v>
      </c>
      <c r="D42" t="str">
        <f>TEXT(C42,"aaa")</f>
        <v>火</v>
      </c>
      <c r="Z42">
        <v>20</v>
      </c>
      <c r="AA42">
        <f>IF(ISBLANK(B42)=TRUE,"  ",B42)</f>
        <v>46315</v>
      </c>
      <c r="AB42">
        <f>WEEKDAY(AA42,1)</f>
        <v>3</v>
      </c>
      <c r="AC42" t="str">
        <f>TEXT(AB42,"aaa")</f>
        <v>火</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46316</v>
      </c>
      <c r="C44">
        <f>WEEKDAY(B44,1)</f>
        <v>4</v>
      </c>
      <c r="D44" t="str">
        <f>TEXT(C44,"aaa")</f>
        <v>水</v>
      </c>
      <c r="Z44">
        <v>21</v>
      </c>
      <c r="AA44">
        <f>IF(ISBLANK(B44)=TRUE,"  ",B44)</f>
        <v>46316</v>
      </c>
      <c r="AB44">
        <f>WEEKDAY(AA44,1)</f>
        <v>4</v>
      </c>
      <c r="AC44" t="str">
        <f>TEXT(AB44,"aaa")</f>
        <v>水</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46317</v>
      </c>
      <c r="C46">
        <f>WEEKDAY(B46,1)</f>
        <v>5</v>
      </c>
      <c r="D46" t="str">
        <f>TEXT(C46,"aaa")</f>
        <v>木</v>
      </c>
      <c r="Z46">
        <v>22</v>
      </c>
      <c r="AA46">
        <f>IF(ISBLANK(B46)=TRUE,"  ",B46)</f>
        <v>46317</v>
      </c>
      <c r="AB46">
        <f>WEEKDAY(AA46,1)</f>
        <v>5</v>
      </c>
      <c r="AC46" t="str">
        <f>TEXT(AB46,"aaa")</f>
        <v>木</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46318</v>
      </c>
      <c r="C48">
        <f>WEEKDAY(B48,1)</f>
        <v>6</v>
      </c>
      <c r="D48" t="str">
        <f>TEXT(C48,"aaa")</f>
        <v>金</v>
      </c>
      <c r="Z48">
        <v>23</v>
      </c>
      <c r="AA48">
        <f>IF(ISBLANK(B48)=TRUE,"  ",B48)</f>
        <v>46318</v>
      </c>
      <c r="AB48">
        <f>WEEKDAY(AA48,1)</f>
        <v>6</v>
      </c>
      <c r="AC48" t="str">
        <f>TEXT(AB48,"aaa")</f>
        <v>金</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46319</v>
      </c>
      <c r="C50">
        <f>WEEKDAY(B50,1)</f>
        <v>7</v>
      </c>
      <c r="D50" t="str">
        <f>TEXT(C50,"aaa")</f>
        <v>土</v>
      </c>
      <c r="Z50">
        <v>24</v>
      </c>
      <c r="AA50">
        <f>IF(ISBLANK(B50)=TRUE,"  ",B50)</f>
        <v>46319</v>
      </c>
      <c r="AB50">
        <f>WEEKDAY(AA50,1)</f>
        <v>7</v>
      </c>
      <c r="AC50" t="str">
        <f>TEXT(AB50,"aaa")</f>
        <v>土</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46320</v>
      </c>
      <c r="C52">
        <f>WEEKDAY(B52,1)</f>
        <v>1</v>
      </c>
      <c r="D52" t="str">
        <f>TEXT(C52,"aaa")</f>
        <v>日</v>
      </c>
      <c r="Z52">
        <v>25</v>
      </c>
      <c r="AA52">
        <f>IF(ISBLANK(B52)=TRUE,"  ",B52)</f>
        <v>46320</v>
      </c>
      <c r="AB52">
        <f>WEEKDAY(AA52,1)</f>
        <v>1</v>
      </c>
      <c r="AC52" t="str">
        <f>TEXT(AB52,"aaa")</f>
        <v>日</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46321</v>
      </c>
      <c r="C54">
        <f>WEEKDAY(B54,1)</f>
        <v>2</v>
      </c>
      <c r="D54" t="str">
        <f>TEXT(C54,"aaa")</f>
        <v>月</v>
      </c>
      <c r="Z54">
        <v>26</v>
      </c>
      <c r="AA54">
        <f>IF(ISBLANK(B54)=TRUE,"  ",B54)</f>
        <v>46321</v>
      </c>
      <c r="AB54">
        <f>WEEKDAY(AA54,1)</f>
        <v>2</v>
      </c>
      <c r="AC54" t="str">
        <f>TEXT(AB54,"aaa")</f>
        <v>月</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46322</v>
      </c>
      <c r="C56">
        <f>WEEKDAY(B56,1)</f>
        <v>3</v>
      </c>
      <c r="D56" t="str">
        <f>TEXT(C56,"aaa")</f>
        <v>火</v>
      </c>
      <c r="Z56">
        <v>27</v>
      </c>
      <c r="AA56">
        <f>IF(ISBLANK(B56)=TRUE,"  ",B56)</f>
        <v>46322</v>
      </c>
      <c r="AB56">
        <f>WEEKDAY(AA56,1)</f>
        <v>3</v>
      </c>
      <c r="AC56" t="str">
        <f>TEXT(AB56,"aaa")</f>
        <v>火</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46323</v>
      </c>
      <c r="C58">
        <f>WEEKDAY(B58,1)</f>
        <v>4</v>
      </c>
      <c r="D58" t="str">
        <f>TEXT(C58,"aaa")</f>
        <v>水</v>
      </c>
      <c r="Z58">
        <v>28</v>
      </c>
      <c r="AA58">
        <f>IF(ISBLANK(B58)=TRUE,"  ",B58)</f>
        <v>46323</v>
      </c>
      <c r="AB58">
        <f>WEEKDAY(AA58,1)</f>
        <v>4</v>
      </c>
      <c r="AC58" t="str">
        <f>IF(ISBLANK(Z58)=TRUE,"  ",D58)</f>
        <v>水</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46324</v>
      </c>
      <c r="C60">
        <f>WEEKDAY(B60,1)</f>
        <v>5</v>
      </c>
      <c r="D60" t="str">
        <f>TEXT(C60,"aaa")</f>
        <v>木</v>
      </c>
      <c r="Z60">
        <v>29</v>
      </c>
      <c r="AA60">
        <f>IF(ISBLANK(B60)=TRUE,"  ",B60)</f>
        <v>46324</v>
      </c>
      <c r="AB60">
        <f>WEEKDAY(AA60,1)</f>
        <v>5</v>
      </c>
      <c r="AC60" t="str">
        <f>IF(ISBLANK(Z60)=TRUE,"  ",D60)</f>
        <v>木</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46325</v>
      </c>
      <c r="C62">
        <f>WEEKDAY(B62,1)</f>
        <v>6</v>
      </c>
      <c r="D62" t="str">
        <f>TEXT(C62,"aaa")</f>
        <v>金</v>
      </c>
      <c r="Z62">
        <v>30</v>
      </c>
      <c r="AA62">
        <f>IF(ISBLANK(B62)=TRUE,"  ",B62)</f>
        <v>46325</v>
      </c>
      <c r="AB62">
        <f>WEEKDAY(AA62,1)</f>
        <v>6</v>
      </c>
      <c r="AC62" t="str">
        <f>IF(ISBLANK(Z62)=TRUE,"  ",D62)</f>
        <v>金</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46326</v>
      </c>
      <c r="C64">
        <f>WEEKDAY(B64,1)</f>
        <v>7</v>
      </c>
      <c r="D64" t="str">
        <f>IF(ISBLANK(A64)=TRUE," ",TEXT(C64,"aaa"))</f>
        <v>土</v>
      </c>
      <c r="Z64">
        <v>31</v>
      </c>
      <c r="AA64">
        <f>IF(ISBLANK(B64)=TRUE,"  ",B64)</f>
        <v>46326</v>
      </c>
      <c r="AB64">
        <f>WEEKDAY(AA64,1)</f>
        <v>7</v>
      </c>
      <c r="AC64" t="str">
        <f>IF(ISBLANK(Z64)=TRUE,"  ",D64)</f>
        <v>土</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10</v>
      </c>
      <c r="E67" t="str">
        <v>月　授業実施報告書</v>
      </c>
      <c r="K67" t="str">
        <f>CELL("prefix",G69)</f>
        <v/>
      </c>
      <c r="M67" t="str">
        <f>IF(ISBLANK(M2)=TRUE,"　",M2)</f>
        <v>5年2組</v>
      </c>
      <c r="Z67">
        <f>D67</f>
        <v>10</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木</v>
      </c>
      <c r="E69" t="str">
        <f>IF(ISBLANK(E4)=TRUE,"　",E4)</f>
        <v xml:space="preserve">　</v>
      </c>
      <c r="F69" t="str">
        <f>IF(ISBLANK(F4)=TRUE,"　",F4)</f>
        <v>1/5</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木</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17</v>
      </c>
      <c r="U70">
        <f>IF(ISBLANK(U5)=TRUE,"　",U5)</f>
        <v>0</v>
      </c>
      <c r="V70">
        <f>U70-T70</f>
        <v>-17</v>
      </c>
    </row>
    <row r="71">
      <c r="A71">
        <f>IF(ISBLANK(A6)=TRUE,"　",A6)</f>
        <v>2</v>
      </c>
      <c r="B71" t="e">
        <f>DATE($E$1,#REF!,A71)</f>
        <v>#REF!</v>
      </c>
      <c r="C71" t="e">
        <f>WEEKDAY(B71,1)</f>
        <v>#REF!</v>
      </c>
      <c r="D71" t="str">
        <f>IF(ISBLANK(D6)=TRUE,"　",D6)</f>
        <v>金</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10</v>
      </c>
      <c r="U71">
        <f>IF(ISBLANK(U6)=TRUE,"　",U6)</f>
        <v>0</v>
      </c>
      <c r="V71">
        <f>U71-T71</f>
        <v>-10</v>
      </c>
      <c r="Z71">
        <v>2</v>
      </c>
      <c r="AA71" t="e">
        <f>IF(ISBLANK(B71)=TRUE,"  ",B71)</f>
        <v>#REF!</v>
      </c>
      <c r="AB71" t="e">
        <f>WEEKDAY(AA71,1)</f>
        <v>#REF!</v>
      </c>
      <c r="AC71" t="str">
        <f>AC6</f>
        <v>金</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20</v>
      </c>
      <c r="U72">
        <f>IF(ISBLANK(U7)=TRUE,"　",U7)</f>
        <v>0</v>
      </c>
      <c r="V72">
        <f>U72-T72</f>
        <v>-20</v>
      </c>
    </row>
    <row r="73">
      <c r="A73">
        <f>IF(ISBLANK(A8)=TRUE,"　",A8)</f>
        <v>3</v>
      </c>
      <c r="B73" t="e">
        <f>DATE($E$1,#REF!,A73)</f>
        <v>#REF!</v>
      </c>
      <c r="C73" t="e">
        <f>WEEKDAY(B73,1)</f>
        <v>#REF!</v>
      </c>
      <c r="D73" t="str">
        <f>IF(ISBLANK(D8)=TRUE,"　",D8)</f>
        <v>土</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12</v>
      </c>
      <c r="U73">
        <f>IF(ISBLANK(U8)=TRUE,"　",U8)</f>
        <v>0</v>
      </c>
      <c r="V73">
        <f>U73-T73</f>
        <v>-12</v>
      </c>
      <c r="Z73">
        <v>3</v>
      </c>
      <c r="AA73" t="e">
        <f>IF(ISBLANK(B73)=TRUE,"  ",B73)</f>
        <v>#REF!</v>
      </c>
      <c r="AB73" t="e">
        <f>WEEKDAY(AA73,1)</f>
        <v>#REF!</v>
      </c>
      <c r="AC73" t="str">
        <f>AC8</f>
        <v>土</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日</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5</v>
      </c>
      <c r="U75">
        <f>IF(ISBLANK(U10)=TRUE,"　",U10)</f>
        <v>0</v>
      </c>
      <c r="V75">
        <f>U75-T75</f>
        <v>-5</v>
      </c>
      <c r="Z75">
        <v>4</v>
      </c>
      <c r="AA75" t="e">
        <f>IF(ISBLANK(B75)=TRUE,"  ",B75)</f>
        <v>#REF!</v>
      </c>
      <c r="AB75" t="e">
        <f>WEEKDAY(AA75,1)</f>
        <v>#REF!</v>
      </c>
      <c r="AC75" t="str">
        <f>AC10</f>
        <v>日</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月</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7</v>
      </c>
      <c r="U77">
        <f>IF(ISBLANK(U12)=TRUE,"　",U12)</f>
        <v>0</v>
      </c>
      <c r="V77">
        <f>U77-T77</f>
        <v>-7</v>
      </c>
      <c r="Z77">
        <v>5</v>
      </c>
      <c r="AA77" t="e">
        <f>IF(ISBLANK(B77)=TRUE,"  ",B77)</f>
        <v>#REF!</v>
      </c>
      <c r="AB77" t="e">
        <f>WEEKDAY(AA77,1)</f>
        <v>#REF!</v>
      </c>
      <c r="AC77" t="str">
        <f>AC12</f>
        <v>月</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9</v>
      </c>
      <c r="U78">
        <f>IF(ISBLANK(U13)=TRUE,"　",U13)</f>
        <v>0</v>
      </c>
      <c r="V78">
        <f>U78-T78</f>
        <v>-9</v>
      </c>
    </row>
    <row r="79">
      <c r="A79">
        <f>IF(ISBLANK(A14)=TRUE,"　",A14)</f>
        <v>6</v>
      </c>
      <c r="B79" t="e">
        <f>DATE($E$1,#REF!,A79)</f>
        <v>#REF!</v>
      </c>
      <c r="C79" t="e">
        <f>WEEKDAY(B79,1)</f>
        <v>#REF!</v>
      </c>
      <c r="D79" t="str">
        <f>IF(ISBLANK(D14)=TRUE,"　",D14)</f>
        <v>火</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4</v>
      </c>
      <c r="U79">
        <f>IF(ISBLANK(U14)=TRUE,"　",U14)</f>
        <v>0</v>
      </c>
      <c r="V79">
        <f>U79-T79</f>
        <v>-4</v>
      </c>
      <c r="Z79">
        <v>6</v>
      </c>
      <c r="AA79" t="e">
        <f>IF(ISBLANK(B79)=TRUE,"  ",B79)</f>
        <v>#REF!</v>
      </c>
      <c r="AB79" t="e">
        <f>WEEKDAY(AA79,1)</f>
        <v>#REF!</v>
      </c>
      <c r="AC79" t="str">
        <f>AC14</f>
        <v>火</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8</v>
      </c>
      <c r="U80">
        <f>IF(ISBLANK(U15)=TRUE,"　",U15)</f>
        <v>0</v>
      </c>
      <c r="V80">
        <f>U80-T80</f>
        <v>-8</v>
      </c>
    </row>
    <row r="81">
      <c r="A81">
        <f>IF(ISBLANK(A16)=TRUE,"　",A16)</f>
        <v>7</v>
      </c>
      <c r="B81" t="e">
        <f>DATE($E$1,#REF!,A81)</f>
        <v>#REF!</v>
      </c>
      <c r="C81" t="e">
        <f>WEEKDAY(B81,1)</f>
        <v>#REF!</v>
      </c>
      <c r="D81" t="str">
        <f>IF(ISBLANK(D16)=TRUE,"　",D16)</f>
        <v>水</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8</v>
      </c>
      <c r="U81">
        <f>IF(ISBLANK(U16)=TRUE,"　",U16)</f>
        <v>0</v>
      </c>
      <c r="V81">
        <f>U81-T81</f>
        <v>-8</v>
      </c>
      <c r="Z81">
        <v>7</v>
      </c>
      <c r="AA81" t="e">
        <f>IF(ISBLANK(B81)=TRUE,"  ",B81)</f>
        <v>#REF!</v>
      </c>
      <c r="AB81" t="e">
        <f>WEEKDAY(AA81,1)</f>
        <v>#REF!</v>
      </c>
      <c r="AC81" t="str">
        <f>AC16</f>
        <v>水</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104</v>
      </c>
      <c r="U82">
        <f>SUM(U70:U81)</f>
        <v>0</v>
      </c>
      <c r="V82">
        <f>U82-T82</f>
        <v>-104</v>
      </c>
    </row>
    <row r="83">
      <c r="A83">
        <f>IF(ISBLANK(A18)=TRUE,"　",A18)</f>
        <v>8</v>
      </c>
      <c r="B83" t="e">
        <f>DATE($E$1,#REF!,A83)</f>
        <v>#REF!</v>
      </c>
      <c r="C83" t="e">
        <f>WEEKDAY(B83,1)</f>
        <v>#REF!</v>
      </c>
      <c r="D83" t="str">
        <f>IF(ISBLANK(D18)=TRUE,"　",D18)</f>
        <v>木</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4</v>
      </c>
      <c r="U83">
        <f>IF(ISBLANK(U18)=TRUE,"　",U18)</f>
        <v>0</v>
      </c>
      <c r="V83">
        <f>U83-T83</f>
        <v>-4</v>
      </c>
      <c r="Z83">
        <v>8</v>
      </c>
      <c r="AA83" t="e">
        <f>IF(ISBLANK(B83)=TRUE,"  ",B83)</f>
        <v>#REF!</v>
      </c>
      <c r="AB83" t="e">
        <f>WEEKDAY(AA83,1)</f>
        <v>#REF!</v>
      </c>
      <c r="AC83" t="str">
        <f>AC18</f>
        <v>木</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1</v>
      </c>
      <c r="U84">
        <f>IF(ISBLANK(U19)=TRUE,"　",U19)</f>
        <v>0</v>
      </c>
      <c r="V84">
        <f>U84-T84</f>
        <v>-1</v>
      </c>
    </row>
    <row r="85">
      <c r="A85">
        <f>IF(ISBLANK(A20)=TRUE,"　",A20)</f>
        <v>9</v>
      </c>
      <c r="B85" t="e">
        <f>DATE($E$1,#REF!,A85)</f>
        <v>#REF!</v>
      </c>
      <c r="C85" t="e">
        <f>WEEKDAY(B85,1)</f>
        <v>#REF!</v>
      </c>
      <c r="D85" t="str">
        <f>IF(ISBLANK(D20)=TRUE,"　",D20)</f>
        <v>金</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2</v>
      </c>
      <c r="U85">
        <f>IF(ISBLANK(U20)=TRUE,"　",U20)</f>
        <v>0</v>
      </c>
      <c r="V85">
        <f>U85-T85</f>
        <v>-2</v>
      </c>
      <c r="Z85">
        <v>9</v>
      </c>
      <c r="AA85" t="e">
        <f>IF(ISBLANK(B85)=TRUE,"  ",B85)</f>
        <v>#REF!</v>
      </c>
      <c r="AB85" t="e">
        <f>WEEKDAY(AA85,1)</f>
        <v>#REF!</v>
      </c>
      <c r="AC85" t="str">
        <f>AC20</f>
        <v>金</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土</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2</v>
      </c>
      <c r="U87">
        <f>IF(ISBLANK(U22)=TRUE,"　",U22)</f>
        <v>0</v>
      </c>
      <c r="V87">
        <f>U87-T87</f>
        <v>-2</v>
      </c>
      <c r="Z87">
        <v>10</v>
      </c>
      <c r="AA87" t="e">
        <f>IF(ISBLANK(B87)=TRUE,"  ",B87)</f>
        <v>#REF!</v>
      </c>
      <c r="AB87" t="e">
        <f>WEEKDAY(AA87,1)</f>
        <v>#REF!</v>
      </c>
      <c r="AC87" t="str">
        <f>AC22</f>
        <v>土</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日</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9</v>
      </c>
      <c r="U89">
        <f>SUM(U83:U85)+U87</f>
        <v>0</v>
      </c>
      <c r="V89">
        <f>U89-T89</f>
        <v>-9</v>
      </c>
      <c r="Z89">
        <v>11</v>
      </c>
      <c r="AA89" t="e">
        <f>IF(ISBLANK(B89)=TRUE,"  ",B89)</f>
        <v>#REF!</v>
      </c>
      <c r="AB89" t="e">
        <f>WEEKDAY(AA89,1)</f>
        <v>#REF!</v>
      </c>
      <c r="AC89" t="str">
        <f>AC24</f>
        <v>日</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月</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113</v>
      </c>
      <c r="U91">
        <f>SUM(U82,U89)</f>
        <v>0</v>
      </c>
      <c r="V91">
        <f>U91-T91</f>
        <v>-113</v>
      </c>
      <c r="Z91">
        <v>12</v>
      </c>
      <c r="AA91" t="e">
        <f>IF(ISBLANK(B91)=TRUE,"  ",B91)</f>
        <v>#REF!</v>
      </c>
      <c r="AB91" t="e">
        <f>WEEKDAY(AA91,1)</f>
        <v>#REF!</v>
      </c>
      <c r="AC91" t="str">
        <f>AC26</f>
        <v>月</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火</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火</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17</v>
      </c>
      <c r="U94">
        <f>COUNTIF($E$69:$P$130,"国語")+COUNTIF($E$69:$P$130,"書写")+COUNTIF($R$69:$R$130,"国語")/3+COUNTIF($R$69:$R$130,"書写")/3</f>
        <v>0</v>
      </c>
      <c r="V94">
        <f>U94-T94</f>
        <v>-17</v>
      </c>
    </row>
    <row r="95">
      <c r="A95">
        <f>IF(ISBLANK(A30)=TRUE,"　",A30)</f>
        <v>14</v>
      </c>
      <c r="B95" t="e">
        <f>DATE($E$1,#REF!,A95)</f>
        <v>#REF!</v>
      </c>
      <c r="C95" t="e">
        <f>WEEKDAY(B95,1)</f>
        <v>#REF!</v>
      </c>
      <c r="D95" t="str">
        <f>IF(ISBLANK(D30)=TRUE,"　",D30)</f>
        <v>水</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10</v>
      </c>
      <c r="U95">
        <f>COUNTIF($E$69:$P$130,S95)+COUNTIF($R$69:$R$130,S95)/3</f>
        <v>0</v>
      </c>
      <c r="V95">
        <f>U95-T95</f>
        <v>-10</v>
      </c>
      <c r="Z95">
        <v>14</v>
      </c>
      <c r="AA95" t="e">
        <f>IF(ISBLANK(B95)=TRUE,"  ",B95)</f>
        <v>#REF!</v>
      </c>
      <c r="AB95" t="e">
        <f>WEEKDAY(AA95,1)</f>
        <v>#REF!</v>
      </c>
      <c r="AC95" t="str">
        <f>AC30</f>
        <v>水</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20</v>
      </c>
      <c r="U96">
        <f>COUNTIF($E$69:$P$130,S96)+COUNTIF($R$69:$R$130,S96)/3</f>
        <v>0</v>
      </c>
      <c r="V96">
        <f>U96-T96</f>
        <v>-20</v>
      </c>
    </row>
    <row r="97">
      <c r="A97">
        <f>IF(ISBLANK(A32)=TRUE,"　",A32)</f>
        <v>15</v>
      </c>
      <c r="B97" t="e">
        <f>DATE($E$1,#REF!,A97)</f>
        <v>#REF!</v>
      </c>
      <c r="C97" t="e">
        <f>WEEKDAY(B97,1)</f>
        <v>#REF!</v>
      </c>
      <c r="D97" t="str">
        <f>IF(ISBLANK(D32)=TRUE,"　",D32)</f>
        <v>木</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12</v>
      </c>
      <c r="U97">
        <f>COUNTIF($E$69:$P$130,S97)+COUNTIF($R$69:$R$130,S97)/3</f>
        <v>0</v>
      </c>
      <c r="V97">
        <f>U97-T97</f>
        <v>-12</v>
      </c>
      <c r="Z97">
        <v>15</v>
      </c>
      <c r="AA97" t="e">
        <f>IF(ISBLANK(B97)=TRUE,"  ",B97)</f>
        <v>#REF!</v>
      </c>
      <c r="AB97" t="e">
        <f>WEEKDAY(AA97,1)</f>
        <v>#REF!</v>
      </c>
      <c r="AC97" t="str">
        <f>AC32</f>
        <v>木</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金</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5</v>
      </c>
      <c r="U99">
        <f>COUNTIF($E$69:$P$130,S99)+COUNTIF($R$69:$R$130,S99)/3</f>
        <v>0</v>
      </c>
      <c r="V99">
        <f>U99-T99</f>
        <v>-5</v>
      </c>
      <c r="Z99">
        <v>16</v>
      </c>
      <c r="AA99" t="e">
        <f>IF(ISBLANK(B99)=TRUE,"  ",B99)</f>
        <v>#REF!</v>
      </c>
      <c r="AB99" t="e">
        <f>WEEKDAY(AA99,1)</f>
        <v>#REF!</v>
      </c>
      <c r="AC99" t="str">
        <f>AC34</f>
        <v>金</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土</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7</v>
      </c>
      <c r="U101">
        <f>COUNTIF($E$69:$P$130,S101)+COUNTIF($R$69:$R$130,S101)/3</f>
        <v>0</v>
      </c>
      <c r="V101">
        <f>U101-T101</f>
        <v>-7</v>
      </c>
      <c r="Z101">
        <v>17</v>
      </c>
      <c r="AA101" t="e">
        <f>IF(ISBLANK(B101)=TRUE,"  ",B101)</f>
        <v>#REF!</v>
      </c>
      <c r="AB101" t="e">
        <f>WEEKDAY(AA101,1)</f>
        <v>#REF!</v>
      </c>
      <c r="AC101" t="str">
        <f>AC36</f>
        <v>土</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9</v>
      </c>
      <c r="U102">
        <f>COUNTIF($E$69:$P$130,S102)+COUNTIF($R$69:$R$130,S102)/3</f>
        <v>0</v>
      </c>
      <c r="V102">
        <f>U102-T102</f>
        <v>-9</v>
      </c>
    </row>
    <row r="103">
      <c r="A103">
        <f>IF(ISBLANK(A38)=TRUE,"　",A38)</f>
        <v>18</v>
      </c>
      <c r="B103" t="e">
        <f>DATE($E$1,#REF!,A103)</f>
        <v>#REF!</v>
      </c>
      <c r="C103" t="e">
        <f>WEEKDAY(B103,1)</f>
        <v>#REF!</v>
      </c>
      <c r="D103" t="str">
        <f>IF(ISBLANK(D38)=TRUE,"　",D38)</f>
        <v>日</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4</v>
      </c>
      <c r="U103">
        <f>COUNTIF($E$69:$P$130,S103)+COUNTIF($R$69:$R$130,S103)/3</f>
        <v>0</v>
      </c>
      <c r="V103">
        <f>U103-T103</f>
        <v>-4</v>
      </c>
      <c r="Z103">
        <v>18</v>
      </c>
      <c r="AA103" t="e">
        <f>IF(ISBLANK(B103)=TRUE,"  ",B103)</f>
        <v>#REF!</v>
      </c>
      <c r="AB103" t="e">
        <f>WEEKDAY(AA103,1)</f>
        <v>#REF!</v>
      </c>
      <c r="AC103" t="str">
        <f>AC38</f>
        <v>日</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8</v>
      </c>
      <c r="U104">
        <f>COUNTIF($E$69:$P$130,S104)+COUNTIF($R$69:$R$130,S104)/3</f>
        <v>0</v>
      </c>
      <c r="V104">
        <f>U104-T104</f>
        <v>-8</v>
      </c>
    </row>
    <row r="105">
      <c r="A105">
        <f>IF(ISBLANK(A40)=TRUE,"　",A40)</f>
        <v>19</v>
      </c>
      <c r="B105" t="e">
        <f>DATE($E$1,#REF!,A105)</f>
        <v>#REF!</v>
      </c>
      <c r="C105" t="e">
        <f>WEEKDAY(B105,1)</f>
        <v>#REF!</v>
      </c>
      <c r="D105" t="str">
        <f>IF(ISBLANK(D40)=TRUE,"　",D40)</f>
        <v>月</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8</v>
      </c>
      <c r="U105">
        <f>COUNTIF($E$69:$P$130,S105)+COUNTIF($R$69:$R$130,S105)/3</f>
        <v>0</v>
      </c>
      <c r="V105">
        <f>U105-T105</f>
        <v>-8</v>
      </c>
      <c r="Z105">
        <v>19</v>
      </c>
      <c r="AA105" t="e">
        <f>IF(ISBLANK(B105)=TRUE,"  ",B105)</f>
        <v>#REF!</v>
      </c>
      <c r="AB105" t="e">
        <f>WEEKDAY(AA105,1)</f>
        <v>#REF!</v>
      </c>
      <c r="AC105" t="str">
        <f>AC40</f>
        <v>月</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104</v>
      </c>
      <c r="U106">
        <f>SUM(U94:U105)</f>
        <v>0</v>
      </c>
      <c r="V106">
        <f>U106-T106</f>
        <v>-104</v>
      </c>
    </row>
    <row r="107">
      <c r="A107">
        <f>IF(ISBLANK(A42)=TRUE,"　",A42)</f>
        <v>20</v>
      </c>
      <c r="B107" t="e">
        <f>DATE($E$1,#REF!,A107)</f>
        <v>#REF!</v>
      </c>
      <c r="C107" t="e">
        <f>WEEKDAY(B107,1)</f>
        <v>#REF!</v>
      </c>
      <c r="D107" t="str">
        <f>IF(ISBLANK(D42)=TRUE,"　",D42)</f>
        <v>火</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4</v>
      </c>
      <c r="U107">
        <f>COUNTIF(E$69:P$130,"学活")</f>
        <v>0</v>
      </c>
      <c r="V107">
        <f>U107-T107</f>
        <v>-4</v>
      </c>
      <c r="Z107">
        <v>20</v>
      </c>
      <c r="AA107" t="e">
        <f>IF(ISBLANK(B107)=TRUE,"  ",B107)</f>
        <v>#REF!</v>
      </c>
      <c r="AB107" t="e">
        <f>WEEKDAY(AA107,1)</f>
        <v>#REF!</v>
      </c>
      <c r="AC107" t="str">
        <f>AC42</f>
        <v>火</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1</v>
      </c>
      <c r="U108">
        <f>COUNTIF(E$69:P$130,"児童会")</f>
        <v>0</v>
      </c>
      <c r="V108">
        <f>U108-T108</f>
        <v>-1</v>
      </c>
    </row>
    <row r="109">
      <c r="A109">
        <f>IF(ISBLANK(A44)=TRUE,"　",A44)</f>
        <v>21</v>
      </c>
      <c r="B109" t="e">
        <f>DATE($E$1,#REF!,A109)</f>
        <v>#REF!</v>
      </c>
      <c r="C109" t="e">
        <f>WEEKDAY(B109,1)</f>
        <v>#REF!</v>
      </c>
      <c r="D109" t="str">
        <f>IF(ISBLANK(D44)=TRUE,"　",D44)</f>
        <v>水</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2</v>
      </c>
      <c r="U109">
        <f>COUNTIF($E$69:$P$130,S109)+COUNTIF($R$69:$R$130,S109)/3</f>
        <v>0</v>
      </c>
      <c r="V109">
        <f>U109-T109</f>
        <v>-2</v>
      </c>
      <c r="Z109">
        <v>21</v>
      </c>
      <c r="AA109" t="e">
        <f>IF(ISBLANK(B109)=TRUE,"  ",B109)</f>
        <v>#REF!</v>
      </c>
      <c r="AB109" t="e">
        <f>WEEKDAY(AA109,1)</f>
        <v>#REF!</v>
      </c>
      <c r="AC109" t="str">
        <f>AC44</f>
        <v>水</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木</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2</v>
      </c>
      <c r="U111">
        <f>COUNTIF(E$69:P$130,"行事")</f>
        <v>0</v>
      </c>
      <c r="V111">
        <f>U111-T111</f>
        <v>-2</v>
      </c>
      <c r="Z111">
        <v>22</v>
      </c>
      <c r="AA111" t="e">
        <f>IF(ISBLANK(B111)=TRUE,"  ",B111)</f>
        <v>#REF!</v>
      </c>
      <c r="AB111" t="e">
        <f>WEEKDAY(AA111,1)</f>
        <v>#REF!</v>
      </c>
      <c r="AC111" t="str">
        <f>AC46</f>
        <v>木</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金</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9</v>
      </c>
      <c r="U113">
        <f>SUM(U107:U109)+U111</f>
        <v>0</v>
      </c>
      <c r="V113">
        <f>U113-T113</f>
        <v>-9</v>
      </c>
      <c r="Z113">
        <v>23</v>
      </c>
      <c r="AA113" t="e">
        <f>IF(ISBLANK(B113)=TRUE,"  ",B113)</f>
        <v>#REF!</v>
      </c>
      <c r="AB113" t="e">
        <f>WEEKDAY(AA113,1)</f>
        <v>#REF!</v>
      </c>
      <c r="AC113" t="str">
        <f>AC48</f>
        <v>金</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土</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113</v>
      </c>
      <c r="U115">
        <f>SUM(U106,U113)</f>
        <v>0</v>
      </c>
      <c r="V115">
        <f>U115-T115</f>
        <v>-113</v>
      </c>
      <c r="Z115">
        <v>24</v>
      </c>
      <c r="AA115" t="e">
        <f>IF(ISBLANK(B115)=TRUE,"  ",B115)</f>
        <v>#REF!</v>
      </c>
      <c r="AB115" t="e">
        <f>WEEKDAY(AA115,1)</f>
        <v>#REF!</v>
      </c>
      <c r="AC115" t="str">
        <f>AC50</f>
        <v>土</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日</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日</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月</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月</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火</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火</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水</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水</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木</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木</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金</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金</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土</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土</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083333333333334" right="0.19652777777777777" top="0.39375" bottom="0.39375" header="0.5118055555555556" footer="0.5118055555555556"/>
  <ignoredErrors>
    <ignoredError numberStoredAsText="1" sqref="A1:AL130"/>
  </ignoredErrors>
</worksheet>
</file>

<file path=xl/worksheets/sheet8.xml><?xml version="1.0" encoding="utf-8"?>
<worksheet xmlns="http://schemas.openxmlformats.org/spreadsheetml/2006/main" xmlns:r="http://schemas.openxmlformats.org/officeDocument/2006/relationships">
  <sheetPr codeName="Sheet8"/>
  <dimension ref="A1:AL130"/>
  <sheetViews>
    <sheetView workbookViewId="0" rightToLeft="0"/>
  </sheetViews>
  <sheetData>
    <row r="1">
      <c r="E1">
        <f>予定表!A1</f>
        <v>2026</v>
      </c>
      <c r="F1" t="str">
        <v>年</v>
      </c>
      <c r="S1" t="str">
        <v>校　長</v>
      </c>
      <c r="T1" t="str">
        <v>教　頭</v>
      </c>
      <c r="U1" t="str">
        <v>教　務</v>
      </c>
      <c r="V1" t="str">
        <v>担　任</v>
      </c>
    </row>
    <row r="2">
      <c r="D2">
        <v>11</v>
      </c>
      <c r="E2" t="str">
        <v>月　学習予定表</v>
      </c>
      <c r="M2" t="str">
        <f>予定表!E1</f>
        <v>5年2組</v>
      </c>
      <c r="Z2">
        <f>D2</f>
        <v>11</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46327</v>
      </c>
      <c r="C4">
        <f>WEEKDAY(B4,1)</f>
        <v>1</v>
      </c>
      <c r="D4" t="str">
        <f>TEXT(C4,"aaa")</f>
        <v>日</v>
      </c>
      <c r="S4" t="str">
        <v>教科</v>
      </c>
      <c r="T4" t="str">
        <v>予定</v>
      </c>
      <c r="U4" t="str">
        <v>計画</v>
      </c>
      <c r="V4" t="str">
        <v>過不足</v>
      </c>
      <c r="Z4">
        <v>1</v>
      </c>
      <c r="AA4">
        <f>IF(ISBLANK(B4)=TRUE,"  ",B4)</f>
        <v>46327</v>
      </c>
      <c r="AB4">
        <f>WEEKDAY(AA4,1)</f>
        <v>1</v>
      </c>
      <c r="AC4" t="str">
        <f>TEXT(AB4,"aaa")</f>
        <v>日</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予定表!K3</f>
        <v>17</v>
      </c>
      <c r="U5">
        <f>COUNTIF($E$4:$P$65,"国語")+COUNTIF($E$4:$P$65,"書写")+COUNTIF($R$4:$R$65,"国語")/3+COUNTIF($R$4:$R$65,"書写")/3</f>
        <v>0</v>
      </c>
      <c r="V5">
        <f>U5-T5</f>
        <v>-17</v>
      </c>
    </row>
    <row r="6">
      <c r="A6">
        <v>2</v>
      </c>
      <c r="B6">
        <f>DATE($E$1,$D$2,A6)</f>
        <v>46328</v>
      </c>
      <c r="C6">
        <f>WEEKDAY(B6,1)</f>
        <v>2</v>
      </c>
      <c r="D6" t="str">
        <f>TEXT(C6,"aaa")</f>
        <v>月</v>
      </c>
      <c r="S6" t="str">
        <v>社会</v>
      </c>
      <c r="T6">
        <f>予定表!K4</f>
        <v>10</v>
      </c>
      <c r="U6">
        <f>COUNTIF($E$4:$P$65,S6)+COUNTIF($R$4:$R$65,S6)/3</f>
        <v>0</v>
      </c>
      <c r="V6">
        <f>U6-T6</f>
        <v>-10</v>
      </c>
      <c r="Z6">
        <v>2</v>
      </c>
      <c r="AA6">
        <f>IF(ISBLANK(B6)=TRUE,"  ",B6)</f>
        <v>46328</v>
      </c>
      <c r="AB6">
        <f>WEEKDAY(AA6,1)</f>
        <v>2</v>
      </c>
      <c r="AC6" t="str">
        <f>TEXT(AB6,"aaa")</f>
        <v>月</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予定表!K5</f>
        <v>15</v>
      </c>
      <c r="U7">
        <f>COUNTIF($E$4:$P$65,S7)+COUNTIF($R$4:$R$65,S7)/3</f>
        <v>0</v>
      </c>
      <c r="V7">
        <f>U7-T7</f>
        <v>-15</v>
      </c>
    </row>
    <row r="8">
      <c r="A8">
        <v>3</v>
      </c>
      <c r="B8">
        <f>DATE($E$1,$D$2,A8)</f>
        <v>46329</v>
      </c>
      <c r="C8">
        <f>WEEKDAY(B8,1)</f>
        <v>3</v>
      </c>
      <c r="D8" t="str">
        <f>TEXT(C8,"aaa")</f>
        <v>火</v>
      </c>
      <c r="S8" t="str">
        <v>理科</v>
      </c>
      <c r="T8">
        <f>予定表!K6</f>
        <v>10</v>
      </c>
      <c r="U8">
        <f>COUNTIF($E$4:$P$65,S8)+COUNTIF($R$4:$R$65,S8)/3</f>
        <v>0</v>
      </c>
      <c r="V8">
        <f>U8-T8</f>
        <v>-10</v>
      </c>
      <c r="Z8">
        <v>3</v>
      </c>
      <c r="AA8">
        <f>IF(ISBLANK(B8)=TRUE,"  ",B8)</f>
        <v>46329</v>
      </c>
      <c r="AB8">
        <f>WEEKDAY(AA8,1)</f>
        <v>3</v>
      </c>
      <c r="AC8" t="str">
        <f>TEXT(AB8,"aaa")</f>
        <v>火</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予定表!K7</f>
        <v>0</v>
      </c>
      <c r="U9">
        <f>COUNTIF($E$4:$P$65,S9)+COUNTIF($R$4:$R$65,S9)/3</f>
        <v>0</v>
      </c>
      <c r="V9">
        <f>U9-T9</f>
        <v>0</v>
      </c>
    </row>
    <row r="10">
      <c r="A10">
        <v>4</v>
      </c>
      <c r="B10">
        <f>DATE($E$1,$D$2,A10)</f>
        <v>46330</v>
      </c>
      <c r="C10">
        <f>WEEKDAY(B10,1)</f>
        <v>4</v>
      </c>
      <c r="D10" t="str">
        <f>TEXT(C10,"aaa")</f>
        <v>水</v>
      </c>
      <c r="S10" t="str">
        <v>音楽</v>
      </c>
      <c r="T10">
        <f>予定表!K8</f>
        <v>5</v>
      </c>
      <c r="U10">
        <f>COUNTIF($E$4:$P$65,S10)+COUNTIF($R$4:$R$65,S10)/3</f>
        <v>0</v>
      </c>
      <c r="V10">
        <f>U10-T10</f>
        <v>-5</v>
      </c>
      <c r="Z10">
        <v>4</v>
      </c>
      <c r="AA10">
        <f>IF(ISBLANK(B10)=TRUE,"  ",B10)</f>
        <v>46330</v>
      </c>
      <c r="AB10">
        <f>WEEKDAY(AA10,1)</f>
        <v>4</v>
      </c>
      <c r="AC10" t="str">
        <f>TEXT(AB10,"aaa")</f>
        <v>水</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予定表!K9</f>
        <v>4</v>
      </c>
      <c r="U11">
        <f>COUNTIF($E$4:$P$65,S11)+COUNTIF($R$4:$R$65,S11)/3</f>
        <v>0</v>
      </c>
      <c r="V11">
        <f>U11-T11</f>
        <v>-4</v>
      </c>
    </row>
    <row r="12">
      <c r="A12">
        <v>5</v>
      </c>
      <c r="B12">
        <f>DATE($E$1,$D$2,A12)</f>
        <v>46331</v>
      </c>
      <c r="C12">
        <f>WEEKDAY(B12,1)</f>
        <v>5</v>
      </c>
      <c r="D12" t="str">
        <f>TEXT(C12,"aaa")</f>
        <v>木</v>
      </c>
      <c r="S12" t="str">
        <v>家庭</v>
      </c>
      <c r="T12">
        <f>予定表!K10</f>
        <v>6</v>
      </c>
      <c r="U12">
        <f>COUNTIF($E$4:$P$65,S12)+COUNTIF($R$4:$R$65,S12)/3</f>
        <v>0</v>
      </c>
      <c r="V12">
        <f>U12-T12</f>
        <v>-6</v>
      </c>
      <c r="Z12">
        <v>5</v>
      </c>
      <c r="AA12">
        <f>IF(ISBLANK(B12)=TRUE,"  ",B12)</f>
        <v>46331</v>
      </c>
      <c r="AB12">
        <f>WEEKDAY(AA12,1)</f>
        <v>5</v>
      </c>
      <c r="AC12" t="str">
        <f>TEXT(AB12,"aaa")</f>
        <v>木</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予定表!K11</f>
        <v>8</v>
      </c>
      <c r="U13">
        <f>COUNTIF($E$4:$P$65,S13)+COUNTIF($R$4:$R$65,S13)/3</f>
        <v>0</v>
      </c>
      <c r="V13">
        <f>U13-T13</f>
        <v>-8</v>
      </c>
    </row>
    <row r="14">
      <c r="A14">
        <v>6</v>
      </c>
      <c r="B14">
        <f>DATE($E$1,$D$2,A14)</f>
        <v>46332</v>
      </c>
      <c r="C14">
        <f>WEEKDAY(B14,1)</f>
        <v>6</v>
      </c>
      <c r="D14" t="str">
        <f>TEXT(C14,"aaa")</f>
        <v>金</v>
      </c>
      <c r="S14" t="str">
        <v>道徳</v>
      </c>
      <c r="T14">
        <f>予定表!K12</f>
        <v>3</v>
      </c>
      <c r="U14">
        <f>COUNTIF($E$4:$P$65,S14)+COUNTIF($R$4:$R$65,S14)/3</f>
        <v>0</v>
      </c>
      <c r="V14">
        <f>U14-T14</f>
        <v>-3</v>
      </c>
      <c r="Z14">
        <v>6</v>
      </c>
      <c r="AA14">
        <f>IF(ISBLANK(B14)=TRUE,"  ",B14)</f>
        <v>46332</v>
      </c>
      <c r="AB14">
        <f>WEEKDAY(AA14,1)</f>
        <v>6</v>
      </c>
      <c r="AC14" t="str">
        <f>TEXT(AB14,"aaa")</f>
        <v>金</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予定表!K13</f>
        <v>7</v>
      </c>
      <c r="U15">
        <f>COUNTIF($E$4:$P$65,S15)+COUNTIF($R$4:$R$65,S15)/3</f>
        <v>0</v>
      </c>
      <c r="V15">
        <f>U15-T15</f>
        <v>-7</v>
      </c>
    </row>
    <row r="16">
      <c r="A16">
        <v>7</v>
      </c>
      <c r="B16">
        <f>DATE($E$1,$D$2,A16)</f>
        <v>46333</v>
      </c>
      <c r="C16">
        <f>WEEKDAY(B16,1)</f>
        <v>7</v>
      </c>
      <c r="D16" t="str">
        <f>TEXT(C16,"aaa")</f>
        <v>土</v>
      </c>
      <c r="S16" t="str">
        <v>総合</v>
      </c>
      <c r="T16">
        <f>予定表!K14</f>
        <v>8</v>
      </c>
      <c r="U16">
        <f>COUNTIF($E$4:$P$65,S16)+COUNTIF($R$4:$R$65,S16)/3</f>
        <v>0</v>
      </c>
      <c r="V16">
        <f>U16-T16</f>
        <v>-8</v>
      </c>
      <c r="Z16">
        <v>7</v>
      </c>
      <c r="AA16">
        <f>IF(ISBLANK(B16)=TRUE,"  ",B16)</f>
        <v>46333</v>
      </c>
      <c r="AB16">
        <f>WEEKDAY(AA16,1)</f>
        <v>7</v>
      </c>
      <c r="AC16" t="str">
        <f>TEXT(AB16,"aaa")</f>
        <v>土</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予定表!K15</f>
        <v>93</v>
      </c>
      <c r="U17">
        <f>SUM(U5:U16)</f>
        <v>0</v>
      </c>
      <c r="V17">
        <f>U17-T17</f>
        <v>-93</v>
      </c>
    </row>
    <row r="18">
      <c r="A18">
        <v>8</v>
      </c>
      <c r="B18">
        <f>DATE($E$1,$D$2,A18)</f>
        <v>46334</v>
      </c>
      <c r="C18">
        <f>WEEKDAY(B18,1)</f>
        <v>1</v>
      </c>
      <c r="D18" t="str">
        <f>TEXT(C18,"aaa")</f>
        <v>日</v>
      </c>
      <c r="S18" t="str">
        <v>学活</v>
      </c>
      <c r="T18">
        <f>予定表!K16</f>
        <v>3</v>
      </c>
      <c r="U18">
        <f>COUNTIF($E$4:$P$65,"学活")</f>
        <v>0</v>
      </c>
      <c r="V18">
        <f>U18-T18</f>
        <v>-3</v>
      </c>
      <c r="Z18">
        <v>8</v>
      </c>
      <c r="AA18">
        <f>IF(ISBLANK(B18)=TRUE,"  ",B18)</f>
        <v>46334</v>
      </c>
      <c r="AB18">
        <f>WEEKDAY(AA18,1)</f>
        <v>1</v>
      </c>
      <c r="AC18" t="str">
        <f>TEXT(AB18,"aaa")</f>
        <v>日</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予定表!K17</f>
        <v>0</v>
      </c>
      <c r="U19">
        <f>COUNTIF(E$4:P$65,"児童会")</f>
        <v>0</v>
      </c>
      <c r="V19">
        <f>U19-T19</f>
        <v>0</v>
      </c>
    </row>
    <row r="20">
      <c r="A20">
        <v>9</v>
      </c>
      <c r="B20">
        <f>DATE($E$1,$D$2,A20)</f>
        <v>46335</v>
      </c>
      <c r="C20">
        <f>WEEKDAY(B20,1)</f>
        <v>2</v>
      </c>
      <c r="D20" t="str">
        <f>TEXT(C20,"aaa")</f>
        <v>月</v>
      </c>
      <c r="S20" t="str">
        <v>クラブ</v>
      </c>
      <c r="T20">
        <f>予定表!K18</f>
        <v>2</v>
      </c>
      <c r="U20">
        <f>COUNTIF($E$4:$P$65,S20)+COUNTIF($R$4:$R$65,S20)/3</f>
        <v>0</v>
      </c>
      <c r="V20">
        <f>U20-T20</f>
        <v>-2</v>
      </c>
      <c r="Z20">
        <v>9</v>
      </c>
      <c r="AA20">
        <f>IF(ISBLANK(B20)=TRUE,"  ",B20)</f>
        <v>46335</v>
      </c>
      <c r="AB20">
        <f>WEEKDAY(AA20,1)</f>
        <v>2</v>
      </c>
      <c r="AC20" t="str">
        <f>TEXT(AB20,"aaa")</f>
        <v>月</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予定表!K19</f>
        <v>0</v>
      </c>
      <c r="U21">
        <f>COUNTIF(E$4:P$65,"①行事")</f>
        <v>0</v>
      </c>
      <c r="V21">
        <f>U21-T21</f>
        <v>0</v>
      </c>
    </row>
    <row r="22">
      <c r="A22">
        <v>10</v>
      </c>
      <c r="B22">
        <f>DATE($E$1,$D$2,A22)</f>
        <v>46336</v>
      </c>
      <c r="C22">
        <f>WEEKDAY(B22,1)</f>
        <v>3</v>
      </c>
      <c r="D22" t="str">
        <f>TEXT(C22,"aaa")</f>
        <v>火</v>
      </c>
      <c r="S22" t="str">
        <v>行事（時）</v>
      </c>
      <c r="T22">
        <f>予定表!K20</f>
        <v>3</v>
      </c>
      <c r="U22">
        <f>COUNTIF(E$4:P$65,"行事")</f>
        <v>0</v>
      </c>
      <c r="V22">
        <f>U22-T22</f>
        <v>-3</v>
      </c>
      <c r="Z22">
        <v>10</v>
      </c>
      <c r="AA22">
        <f>IF(ISBLANK(B22)=TRUE,"  ",B22)</f>
        <v>46336</v>
      </c>
      <c r="AB22">
        <f>WEEKDAY(AA22,1)</f>
        <v>3</v>
      </c>
      <c r="AC22" t="str">
        <f>TEXT(AB22,"aaa")</f>
        <v>火</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予定表!K21</f>
        <v>0</v>
      </c>
      <c r="U23">
        <f>U21</f>
        <v>0</v>
      </c>
      <c r="V23">
        <f>U23-T23</f>
        <v>0</v>
      </c>
    </row>
    <row r="24">
      <c r="A24">
        <v>11</v>
      </c>
      <c r="B24">
        <f>DATE($E$1,$D$2,A24)</f>
        <v>46337</v>
      </c>
      <c r="C24">
        <f>WEEKDAY(B24,1)</f>
        <v>4</v>
      </c>
      <c r="D24" t="str">
        <f>TEXT(C24,"aaa")</f>
        <v>水</v>
      </c>
      <c r="T24">
        <f>予定表!K22</f>
        <v>8</v>
      </c>
      <c r="U24">
        <f>SUM(U18:U20)+U22</f>
        <v>0</v>
      </c>
      <c r="V24">
        <f>U24-T24</f>
        <v>-8</v>
      </c>
      <c r="Z24">
        <v>11</v>
      </c>
      <c r="AA24">
        <f>IF(ISBLANK(B24)=TRUE,"  ",B24)</f>
        <v>46337</v>
      </c>
      <c r="AB24">
        <f>WEEKDAY(AA24,1)</f>
        <v>4</v>
      </c>
      <c r="AC24" t="str">
        <f>TEXT(AB24,"aaa")</f>
        <v>水</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予定表!K23</f>
        <v>0</v>
      </c>
      <c r="U25">
        <f>U23</f>
        <v>0</v>
      </c>
      <c r="V25">
        <f>U25-T25</f>
        <v>0</v>
      </c>
    </row>
    <row r="26">
      <c r="A26">
        <v>12</v>
      </c>
      <c r="B26">
        <f>DATE($E$1,$D$2,A26)</f>
        <v>46338</v>
      </c>
      <c r="C26">
        <f>WEEKDAY(B26,1)</f>
        <v>5</v>
      </c>
      <c r="D26" t="str">
        <f>TEXT(C26,"aaa")</f>
        <v>木</v>
      </c>
      <c r="T26">
        <f>予定表!K24</f>
        <v>101</v>
      </c>
      <c r="U26">
        <f>SUM(U17,U24)</f>
        <v>0</v>
      </c>
      <c r="V26">
        <f>U26-T26</f>
        <v>-101</v>
      </c>
      <c r="Z26">
        <v>12</v>
      </c>
      <c r="AA26">
        <f>IF(ISBLANK(B26)=TRUE,"  ",B26)</f>
        <v>46338</v>
      </c>
      <c r="AB26">
        <f>WEEKDAY(AA26,1)</f>
        <v>5</v>
      </c>
      <c r="AC26" t="str">
        <f>TEXT(AB26,"aaa")</f>
        <v>木</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46339</v>
      </c>
      <c r="C28">
        <f>WEEKDAY(B28,1)</f>
        <v>6</v>
      </c>
      <c r="D28" t="str">
        <f>TEXT(C28,"aaa")</f>
        <v>金</v>
      </c>
      <c r="Z28">
        <v>13</v>
      </c>
      <c r="AA28">
        <f>IF(ISBLANK(B28)=TRUE,"  ",B28)</f>
        <v>46339</v>
      </c>
      <c r="AB28">
        <f>WEEKDAY(AA28,1)</f>
        <v>6</v>
      </c>
      <c r="AC28" t="str">
        <f>TEXT(AB28,"aaa")</f>
        <v>金</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46340</v>
      </c>
      <c r="C30">
        <f>WEEKDAY(B30,1)</f>
        <v>7</v>
      </c>
      <c r="D30" t="str">
        <f>TEXT(C30,"aaa")</f>
        <v>土</v>
      </c>
      <c r="Z30">
        <v>14</v>
      </c>
      <c r="AA30">
        <f>IF(ISBLANK(B30)=TRUE,"  ",B30)</f>
        <v>46340</v>
      </c>
      <c r="AB30">
        <f>WEEKDAY(AA30,1)</f>
        <v>7</v>
      </c>
      <c r="AC30" t="str">
        <f>TEXT(AB30,"aaa")</f>
        <v>土</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46341</v>
      </c>
      <c r="C32">
        <f>WEEKDAY(B32,1)</f>
        <v>1</v>
      </c>
      <c r="D32" t="str">
        <f>TEXT(C32,"aaa")</f>
        <v>日</v>
      </c>
      <c r="Z32">
        <v>15</v>
      </c>
      <c r="AA32">
        <f>IF(ISBLANK(B32)=TRUE,"  ",B32)</f>
        <v>46341</v>
      </c>
      <c r="AB32">
        <f>WEEKDAY(AA32,1)</f>
        <v>1</v>
      </c>
      <c r="AC32" t="str">
        <f>TEXT(AB32,"aaa")</f>
        <v>日</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46342</v>
      </c>
      <c r="C34">
        <f>WEEKDAY(B34,1)</f>
        <v>2</v>
      </c>
      <c r="D34" t="str">
        <f>TEXT(C34,"aaa")</f>
        <v>月</v>
      </c>
      <c r="Z34">
        <v>16</v>
      </c>
      <c r="AA34">
        <f>IF(ISBLANK(B34)=TRUE,"  ",B34)</f>
        <v>46342</v>
      </c>
      <c r="AB34">
        <f>WEEKDAY(AA34,1)</f>
        <v>2</v>
      </c>
      <c r="AC34" t="str">
        <f>TEXT(AB34,"aaa")</f>
        <v>月</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46343</v>
      </c>
      <c r="C36">
        <f>WEEKDAY(B36,1)</f>
        <v>3</v>
      </c>
      <c r="D36" t="str">
        <f>TEXT(C36,"aaa")</f>
        <v>火</v>
      </c>
      <c r="Z36">
        <v>17</v>
      </c>
      <c r="AA36">
        <f>IF(ISBLANK(B36)=TRUE,"  ",B36)</f>
        <v>46343</v>
      </c>
      <c r="AB36">
        <f>WEEKDAY(AA36,1)</f>
        <v>3</v>
      </c>
      <c r="AC36" t="str">
        <f>TEXT(AB36,"aaa")</f>
        <v>火</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46344</v>
      </c>
      <c r="C38">
        <f>WEEKDAY(B38,1)</f>
        <v>4</v>
      </c>
      <c r="D38" t="str">
        <f>TEXT(C38,"aaa")</f>
        <v>水</v>
      </c>
      <c r="Z38">
        <v>18</v>
      </c>
      <c r="AA38">
        <f>IF(ISBLANK(B38)=TRUE,"  ",B38)</f>
        <v>46344</v>
      </c>
      <c r="AB38">
        <f>WEEKDAY(AA38,1)</f>
        <v>4</v>
      </c>
      <c r="AC38" t="str">
        <f>TEXT(AB38,"aaa")</f>
        <v>水</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46345</v>
      </c>
      <c r="C40">
        <f>WEEKDAY(B40,1)</f>
        <v>5</v>
      </c>
      <c r="D40" t="str">
        <f>TEXT(C40,"aaa")</f>
        <v>木</v>
      </c>
      <c r="Z40">
        <v>19</v>
      </c>
      <c r="AA40">
        <f>IF(ISBLANK(B40)=TRUE,"  ",B40)</f>
        <v>46345</v>
      </c>
      <c r="AB40">
        <f>WEEKDAY(AA40,1)</f>
        <v>5</v>
      </c>
      <c r="AC40" t="str">
        <f>TEXT(AB40,"aaa")</f>
        <v>木</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46346</v>
      </c>
      <c r="C42">
        <f>WEEKDAY(B42,1)</f>
        <v>6</v>
      </c>
      <c r="D42" t="str">
        <f>TEXT(C42,"aaa")</f>
        <v>金</v>
      </c>
      <c r="Z42">
        <v>20</v>
      </c>
      <c r="AA42">
        <f>IF(ISBLANK(B42)=TRUE,"  ",B42)</f>
        <v>46346</v>
      </c>
      <c r="AB42">
        <f>WEEKDAY(AA42,1)</f>
        <v>6</v>
      </c>
      <c r="AC42" t="str">
        <f>TEXT(AB42,"aaa")</f>
        <v>金</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46347</v>
      </c>
      <c r="C44">
        <f>WEEKDAY(B44,1)</f>
        <v>7</v>
      </c>
      <c r="D44" t="str">
        <f>TEXT(C44,"aaa")</f>
        <v>土</v>
      </c>
      <c r="Z44">
        <v>21</v>
      </c>
      <c r="AA44">
        <f>IF(ISBLANK(B44)=TRUE,"  ",B44)</f>
        <v>46347</v>
      </c>
      <c r="AB44">
        <f>WEEKDAY(AA44,1)</f>
        <v>7</v>
      </c>
      <c r="AC44" t="str">
        <f>TEXT(AB44,"aaa")</f>
        <v>土</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46348</v>
      </c>
      <c r="C46">
        <f>WEEKDAY(B46,1)</f>
        <v>1</v>
      </c>
      <c r="D46" t="str">
        <f>TEXT(C46,"aaa")</f>
        <v>日</v>
      </c>
      <c r="Z46">
        <v>22</v>
      </c>
      <c r="AA46">
        <f>IF(ISBLANK(B46)=TRUE,"  ",B46)</f>
        <v>46348</v>
      </c>
      <c r="AB46">
        <f>WEEKDAY(AA46,1)</f>
        <v>1</v>
      </c>
      <c r="AC46" t="str">
        <f>TEXT(AB46,"aaa")</f>
        <v>日</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46349</v>
      </c>
      <c r="C48">
        <f>WEEKDAY(B48,1)</f>
        <v>2</v>
      </c>
      <c r="D48" t="str">
        <f>TEXT(C48,"aaa")</f>
        <v>月</v>
      </c>
      <c r="Z48">
        <v>23</v>
      </c>
      <c r="AA48">
        <f>IF(ISBLANK(B48)=TRUE,"  ",B48)</f>
        <v>46349</v>
      </c>
      <c r="AB48">
        <f>WEEKDAY(AA48,1)</f>
        <v>2</v>
      </c>
      <c r="AC48" t="str">
        <f>TEXT(AB48,"aaa")</f>
        <v>月</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46350</v>
      </c>
      <c r="C50">
        <f>WEEKDAY(B50,1)</f>
        <v>3</v>
      </c>
      <c r="D50" t="str">
        <f>TEXT(C50,"aaa")</f>
        <v>火</v>
      </c>
      <c r="Z50">
        <v>24</v>
      </c>
      <c r="AA50">
        <f>IF(ISBLANK(B50)=TRUE,"  ",B50)</f>
        <v>46350</v>
      </c>
      <c r="AB50">
        <f>WEEKDAY(AA50,1)</f>
        <v>3</v>
      </c>
      <c r="AC50" t="str">
        <f>TEXT(AB50,"aaa")</f>
        <v>火</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46351</v>
      </c>
      <c r="C52">
        <f>WEEKDAY(B52,1)</f>
        <v>4</v>
      </c>
      <c r="D52" t="str">
        <f>TEXT(C52,"aaa")</f>
        <v>水</v>
      </c>
      <c r="Z52">
        <v>25</v>
      </c>
      <c r="AA52">
        <f>IF(ISBLANK(B52)=TRUE,"  ",B52)</f>
        <v>46351</v>
      </c>
      <c r="AB52">
        <f>WEEKDAY(AA52,1)</f>
        <v>4</v>
      </c>
      <c r="AC52" t="str">
        <f>TEXT(AB52,"aaa")</f>
        <v>水</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46352</v>
      </c>
      <c r="C54">
        <f>WEEKDAY(B54,1)</f>
        <v>5</v>
      </c>
      <c r="D54" t="str">
        <f>TEXT(C54,"aaa")</f>
        <v>木</v>
      </c>
      <c r="Z54">
        <v>26</v>
      </c>
      <c r="AA54">
        <f>IF(ISBLANK(B54)=TRUE,"  ",B54)</f>
        <v>46352</v>
      </c>
      <c r="AB54">
        <f>WEEKDAY(AA54,1)</f>
        <v>5</v>
      </c>
      <c r="AC54" t="str">
        <f>TEXT(AB54,"aaa")</f>
        <v>木</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46353</v>
      </c>
      <c r="C56">
        <f>WEEKDAY(B56,1)</f>
        <v>6</v>
      </c>
      <c r="D56" t="str">
        <f>TEXT(C56,"aaa")</f>
        <v>金</v>
      </c>
      <c r="Z56">
        <v>27</v>
      </c>
      <c r="AA56">
        <f>IF(ISBLANK(B56)=TRUE,"  ",B56)</f>
        <v>46353</v>
      </c>
      <c r="AB56">
        <f>WEEKDAY(AA56,1)</f>
        <v>6</v>
      </c>
      <c r="AC56" t="str">
        <f>TEXT(AB56,"aaa")</f>
        <v>金</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46354</v>
      </c>
      <c r="C58">
        <f>WEEKDAY(B58,1)</f>
        <v>7</v>
      </c>
      <c r="D58" t="str">
        <f>TEXT(C58,"aaa")</f>
        <v>土</v>
      </c>
      <c r="Z58">
        <v>28</v>
      </c>
      <c r="AA58">
        <f>IF(ISBLANK(B58)=TRUE,"  ",B58)</f>
        <v>46354</v>
      </c>
      <c r="AB58">
        <f>WEEKDAY(AA58,1)</f>
        <v>7</v>
      </c>
      <c r="AC58" t="str">
        <f>IF(ISBLANK(Z58)=TRUE,"  ",D58)</f>
        <v>土</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46355</v>
      </c>
      <c r="C60">
        <f>WEEKDAY(B60,1)</f>
        <v>1</v>
      </c>
      <c r="D60" t="str">
        <f>TEXT(C60,"aaa")</f>
        <v>日</v>
      </c>
      <c r="Z60">
        <v>29</v>
      </c>
      <c r="AA60">
        <f>IF(ISBLANK(B60)=TRUE,"  ",B60)</f>
        <v>46355</v>
      </c>
      <c r="AB60">
        <f>WEEKDAY(AA60,1)</f>
        <v>1</v>
      </c>
      <c r="AC60" t="str">
        <f>IF(ISBLANK(Z60)=TRUE,"  ",D60)</f>
        <v>日</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46356</v>
      </c>
      <c r="C62">
        <f>WEEKDAY(B62,1)</f>
        <v>2</v>
      </c>
      <c r="D62" t="str">
        <f>TEXT(C62,"aaa")</f>
        <v>月</v>
      </c>
      <c r="Z62">
        <v>30</v>
      </c>
      <c r="AA62">
        <f>IF(ISBLANK(B62)=TRUE,"  ",B62)</f>
        <v>46356</v>
      </c>
      <c r="AB62">
        <f>WEEKDAY(AA62,1)</f>
        <v>2</v>
      </c>
      <c r="AC62" t="str">
        <f>IF(ISBLANK(Z62)=TRUE,"  ",D62)</f>
        <v>月</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B64">
        <f>DATE($E$1,$D$2,A64)</f>
        <v>46326</v>
      </c>
      <c r="C64">
        <f>WEEKDAY(B64,1)</f>
        <v>7</v>
      </c>
      <c r="D64" t="str">
        <f>IF(ISBLANK(A64)=TRUE," ",TEXT(C64,"aaa"))</f>
        <v xml:space="preserve"> </v>
      </c>
      <c r="AA64">
        <f>IF(ISBLANK(B64)=TRUE,"  ",B64)</f>
        <v>46326</v>
      </c>
      <c r="AB64">
        <f>WEEKDAY(AA64,1)</f>
        <v>7</v>
      </c>
      <c r="AC64" t="str">
        <f>IF(ISBLANK(Z64)=TRUE,"  ",D64)</f>
        <v xml:space="preserve">  </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11</v>
      </c>
      <c r="E67" t="str">
        <v>月　授業実施報告書</v>
      </c>
      <c r="K67" t="str">
        <f>CELL("prefix",G69)</f>
        <v/>
      </c>
      <c r="M67" t="str">
        <f>IF(ISBLANK(M2)=TRUE,"　",M2)</f>
        <v>5年2組</v>
      </c>
      <c r="Z67">
        <f>D67</f>
        <v>11</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日</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日</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17</v>
      </c>
      <c r="U70">
        <f>IF(ISBLANK(U5)=TRUE,"　",U5)</f>
        <v>0</v>
      </c>
      <c r="V70">
        <f>U70-T70</f>
        <v>-17</v>
      </c>
    </row>
    <row r="71">
      <c r="A71">
        <f>IF(ISBLANK(A6)=TRUE,"　",A6)</f>
        <v>2</v>
      </c>
      <c r="B71" t="e">
        <f>DATE($E$1,#REF!,A71)</f>
        <v>#REF!</v>
      </c>
      <c r="C71" t="e">
        <f>WEEKDAY(B71,1)</f>
        <v>#REF!</v>
      </c>
      <c r="D71" t="str">
        <f>IF(ISBLANK(D6)=TRUE,"　",D6)</f>
        <v>月</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10</v>
      </c>
      <c r="U71">
        <f>IF(ISBLANK(U6)=TRUE,"　",U6)</f>
        <v>0</v>
      </c>
      <c r="V71">
        <f>U71-T71</f>
        <v>-10</v>
      </c>
      <c r="Z71">
        <v>2</v>
      </c>
      <c r="AA71" t="e">
        <f>IF(ISBLANK(B71)=TRUE,"  ",B71)</f>
        <v>#REF!</v>
      </c>
      <c r="AB71" t="e">
        <f>WEEKDAY(AA71,1)</f>
        <v>#REF!</v>
      </c>
      <c r="AC71" t="str">
        <f>AC6</f>
        <v>月</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15</v>
      </c>
      <c r="U72">
        <f>IF(ISBLANK(U7)=TRUE,"　",U7)</f>
        <v>0</v>
      </c>
      <c r="V72">
        <f>U72-T72</f>
        <v>-15</v>
      </c>
    </row>
    <row r="73">
      <c r="A73">
        <f>IF(ISBLANK(A8)=TRUE,"　",A8)</f>
        <v>3</v>
      </c>
      <c r="B73" t="e">
        <f>DATE($E$1,#REF!,A73)</f>
        <v>#REF!</v>
      </c>
      <c r="C73" t="e">
        <f>WEEKDAY(B73,1)</f>
        <v>#REF!</v>
      </c>
      <c r="D73" t="str">
        <f>IF(ISBLANK(D8)=TRUE,"　",D8)</f>
        <v>火</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10</v>
      </c>
      <c r="U73">
        <f>IF(ISBLANK(U8)=TRUE,"　",U8)</f>
        <v>0</v>
      </c>
      <c r="V73">
        <f>U73-T73</f>
        <v>-10</v>
      </c>
      <c r="Z73">
        <v>3</v>
      </c>
      <c r="AA73" t="e">
        <f>IF(ISBLANK(B73)=TRUE,"  ",B73)</f>
        <v>#REF!</v>
      </c>
      <c r="AB73" t="e">
        <f>WEEKDAY(AA73,1)</f>
        <v>#REF!</v>
      </c>
      <c r="AC73" t="str">
        <f>AC8</f>
        <v>火</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水</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5</v>
      </c>
      <c r="U75">
        <f>IF(ISBLANK(U10)=TRUE,"　",U10)</f>
        <v>0</v>
      </c>
      <c r="V75">
        <f>U75-T75</f>
        <v>-5</v>
      </c>
      <c r="Z75">
        <v>4</v>
      </c>
      <c r="AA75" t="e">
        <f>IF(ISBLANK(B75)=TRUE,"  ",B75)</f>
        <v>#REF!</v>
      </c>
      <c r="AB75" t="e">
        <f>WEEKDAY(AA75,1)</f>
        <v>#REF!</v>
      </c>
      <c r="AC75" t="str">
        <f>AC10</f>
        <v>水</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木</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6</v>
      </c>
      <c r="U77">
        <f>IF(ISBLANK(U12)=TRUE,"　",U12)</f>
        <v>0</v>
      </c>
      <c r="V77">
        <f>U77-T77</f>
        <v>-6</v>
      </c>
      <c r="Z77">
        <v>5</v>
      </c>
      <c r="AA77" t="e">
        <f>IF(ISBLANK(B77)=TRUE,"  ",B77)</f>
        <v>#REF!</v>
      </c>
      <c r="AB77" t="e">
        <f>WEEKDAY(AA77,1)</f>
        <v>#REF!</v>
      </c>
      <c r="AC77" t="str">
        <f>AC12</f>
        <v>木</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8</v>
      </c>
      <c r="U78">
        <f>IF(ISBLANK(U13)=TRUE,"　",U13)</f>
        <v>0</v>
      </c>
      <c r="V78">
        <f>U78-T78</f>
        <v>-8</v>
      </c>
    </row>
    <row r="79">
      <c r="A79">
        <f>IF(ISBLANK(A14)=TRUE,"　",A14)</f>
        <v>6</v>
      </c>
      <c r="B79" t="e">
        <f>DATE($E$1,#REF!,A79)</f>
        <v>#REF!</v>
      </c>
      <c r="C79" t="e">
        <f>WEEKDAY(B79,1)</f>
        <v>#REF!</v>
      </c>
      <c r="D79" t="str">
        <f>IF(ISBLANK(D14)=TRUE,"　",D14)</f>
        <v>金</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3</v>
      </c>
      <c r="U79">
        <f>IF(ISBLANK(U14)=TRUE,"　",U14)</f>
        <v>0</v>
      </c>
      <c r="V79">
        <f>U79-T79</f>
        <v>-3</v>
      </c>
      <c r="Z79">
        <v>6</v>
      </c>
      <c r="AA79" t="e">
        <f>IF(ISBLANK(B79)=TRUE,"  ",B79)</f>
        <v>#REF!</v>
      </c>
      <c r="AB79" t="e">
        <f>WEEKDAY(AA79,1)</f>
        <v>#REF!</v>
      </c>
      <c r="AC79" t="str">
        <f>AC14</f>
        <v>金</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7</v>
      </c>
      <c r="U80">
        <f>IF(ISBLANK(U15)=TRUE,"　",U15)</f>
        <v>0</v>
      </c>
      <c r="V80">
        <f>U80-T80</f>
        <v>-7</v>
      </c>
    </row>
    <row r="81">
      <c r="A81">
        <f>IF(ISBLANK(A16)=TRUE,"　",A16)</f>
        <v>7</v>
      </c>
      <c r="B81" t="e">
        <f>DATE($E$1,#REF!,A81)</f>
        <v>#REF!</v>
      </c>
      <c r="C81" t="e">
        <f>WEEKDAY(B81,1)</f>
        <v>#REF!</v>
      </c>
      <c r="D81" t="str">
        <f>IF(ISBLANK(D16)=TRUE,"　",D16)</f>
        <v>土</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8</v>
      </c>
      <c r="U81">
        <f>IF(ISBLANK(U16)=TRUE,"　",U16)</f>
        <v>0</v>
      </c>
      <c r="V81">
        <f>U81-T81</f>
        <v>-8</v>
      </c>
      <c r="Z81">
        <v>7</v>
      </c>
      <c r="AA81" t="e">
        <f>IF(ISBLANK(B81)=TRUE,"  ",B81)</f>
        <v>#REF!</v>
      </c>
      <c r="AB81" t="e">
        <f>WEEKDAY(AA81,1)</f>
        <v>#REF!</v>
      </c>
      <c r="AC81" t="str">
        <f>AC16</f>
        <v>土</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93</v>
      </c>
      <c r="U82">
        <f>SUM(U70:U81)</f>
        <v>0</v>
      </c>
      <c r="V82">
        <f>U82-T82</f>
        <v>-93</v>
      </c>
    </row>
    <row r="83">
      <c r="A83">
        <f>IF(ISBLANK(A18)=TRUE,"　",A18)</f>
        <v>8</v>
      </c>
      <c r="B83" t="e">
        <f>DATE($E$1,#REF!,A83)</f>
        <v>#REF!</v>
      </c>
      <c r="C83" t="e">
        <f>WEEKDAY(B83,1)</f>
        <v>#REF!</v>
      </c>
      <c r="D83" t="str">
        <f>IF(ISBLANK(D18)=TRUE,"　",D18)</f>
        <v>日</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3</v>
      </c>
      <c r="U83">
        <f>IF(ISBLANK(U18)=TRUE,"　",U18)</f>
        <v>0</v>
      </c>
      <c r="V83">
        <f>U83-T83</f>
        <v>-3</v>
      </c>
      <c r="Z83">
        <v>8</v>
      </c>
      <c r="AA83" t="e">
        <f>IF(ISBLANK(B83)=TRUE,"  ",B83)</f>
        <v>#REF!</v>
      </c>
      <c r="AB83" t="e">
        <f>WEEKDAY(AA83,1)</f>
        <v>#REF!</v>
      </c>
      <c r="AC83" t="str">
        <f>AC18</f>
        <v>日</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月</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2</v>
      </c>
      <c r="U85">
        <f>IF(ISBLANK(U20)=TRUE,"　",U20)</f>
        <v>0</v>
      </c>
      <c r="V85">
        <f>U85-T85</f>
        <v>-2</v>
      </c>
      <c r="Z85">
        <v>9</v>
      </c>
      <c r="AA85" t="e">
        <f>IF(ISBLANK(B85)=TRUE,"  ",B85)</f>
        <v>#REF!</v>
      </c>
      <c r="AB85" t="e">
        <f>WEEKDAY(AA85,1)</f>
        <v>#REF!</v>
      </c>
      <c r="AC85" t="str">
        <f>AC20</f>
        <v>月</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火</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3</v>
      </c>
      <c r="U87">
        <f>IF(ISBLANK(U22)=TRUE,"　",U22)</f>
        <v>0</v>
      </c>
      <c r="V87">
        <f>U87-T87</f>
        <v>-3</v>
      </c>
      <c r="Z87">
        <v>10</v>
      </c>
      <c r="AA87" t="e">
        <f>IF(ISBLANK(B87)=TRUE,"  ",B87)</f>
        <v>#REF!</v>
      </c>
      <c r="AB87" t="e">
        <f>WEEKDAY(AA87,1)</f>
        <v>#REF!</v>
      </c>
      <c r="AC87" t="str">
        <f>AC22</f>
        <v>火</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水</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8</v>
      </c>
      <c r="U89">
        <f>SUM(U83:U85)+U87</f>
        <v>0</v>
      </c>
      <c r="V89">
        <f>U89-T89</f>
        <v>-8</v>
      </c>
      <c r="Z89">
        <v>11</v>
      </c>
      <c r="AA89" t="e">
        <f>IF(ISBLANK(B89)=TRUE,"  ",B89)</f>
        <v>#REF!</v>
      </c>
      <c r="AB89" t="e">
        <f>WEEKDAY(AA89,1)</f>
        <v>#REF!</v>
      </c>
      <c r="AC89" t="str">
        <f>AC24</f>
        <v>水</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木</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101</v>
      </c>
      <c r="U91">
        <f>SUM(U82,U89)</f>
        <v>0</v>
      </c>
      <c r="V91">
        <f>U91-T91</f>
        <v>-101</v>
      </c>
      <c r="Z91">
        <v>12</v>
      </c>
      <c r="AA91" t="e">
        <f>IF(ISBLANK(B91)=TRUE,"  ",B91)</f>
        <v>#REF!</v>
      </c>
      <c r="AB91" t="e">
        <f>WEEKDAY(AA91,1)</f>
        <v>#REF!</v>
      </c>
      <c r="AC91" t="str">
        <f>AC26</f>
        <v>木</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金</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金</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17</v>
      </c>
      <c r="U94">
        <f>COUNTIF($E$69:$P$130,"国語")+COUNTIF($E$69:$P$130,"書写")+COUNTIF($R$69:$R$130,"国語")/3+COUNTIF($R$69:$R$130,"書写")/3</f>
        <v>0</v>
      </c>
      <c r="V94">
        <f>U94-T94</f>
        <v>-17</v>
      </c>
    </row>
    <row r="95">
      <c r="A95">
        <f>IF(ISBLANK(A30)=TRUE,"　",A30)</f>
        <v>14</v>
      </c>
      <c r="B95" t="e">
        <f>DATE($E$1,#REF!,A95)</f>
        <v>#REF!</v>
      </c>
      <c r="C95" t="e">
        <f>WEEKDAY(B95,1)</f>
        <v>#REF!</v>
      </c>
      <c r="D95" t="str">
        <f>IF(ISBLANK(D30)=TRUE,"　",D30)</f>
        <v>土</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10</v>
      </c>
      <c r="U95">
        <f>COUNTIF($E$69:$P$130,S95)+COUNTIF($R$69:$R$130,S95)/3</f>
        <v>0</v>
      </c>
      <c r="V95">
        <f>U95-T95</f>
        <v>-10</v>
      </c>
      <c r="Z95">
        <v>14</v>
      </c>
      <c r="AA95" t="e">
        <f>IF(ISBLANK(B95)=TRUE,"  ",B95)</f>
        <v>#REF!</v>
      </c>
      <c r="AB95" t="e">
        <f>WEEKDAY(AA95,1)</f>
        <v>#REF!</v>
      </c>
      <c r="AC95" t="str">
        <f>AC30</f>
        <v>土</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15</v>
      </c>
      <c r="U96">
        <f>COUNTIF($E$69:$P$130,S96)+COUNTIF($R$69:$R$130,S96)/3</f>
        <v>0</v>
      </c>
      <c r="V96">
        <f>U96-T96</f>
        <v>-15</v>
      </c>
    </row>
    <row r="97">
      <c r="A97">
        <f>IF(ISBLANK(A32)=TRUE,"　",A32)</f>
        <v>15</v>
      </c>
      <c r="B97" t="e">
        <f>DATE($E$1,#REF!,A97)</f>
        <v>#REF!</v>
      </c>
      <c r="C97" t="e">
        <f>WEEKDAY(B97,1)</f>
        <v>#REF!</v>
      </c>
      <c r="D97" t="str">
        <f>IF(ISBLANK(D32)=TRUE,"　",D32)</f>
        <v>日</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10</v>
      </c>
      <c r="U97">
        <f>COUNTIF($E$69:$P$130,S97)+COUNTIF($R$69:$R$130,S97)/3</f>
        <v>0</v>
      </c>
      <c r="V97">
        <f>U97-T97</f>
        <v>-10</v>
      </c>
      <c r="Z97">
        <v>15</v>
      </c>
      <c r="AA97" t="e">
        <f>IF(ISBLANK(B97)=TRUE,"  ",B97)</f>
        <v>#REF!</v>
      </c>
      <c r="AB97" t="e">
        <f>WEEKDAY(AA97,1)</f>
        <v>#REF!</v>
      </c>
      <c r="AC97" t="str">
        <f>AC32</f>
        <v>日</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月</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5</v>
      </c>
      <c r="U99">
        <f>COUNTIF($E$69:$P$130,S99)+COUNTIF($R$69:$R$130,S99)/3</f>
        <v>0</v>
      </c>
      <c r="V99">
        <f>U99-T99</f>
        <v>-5</v>
      </c>
      <c r="Z99">
        <v>16</v>
      </c>
      <c r="AA99" t="e">
        <f>IF(ISBLANK(B99)=TRUE,"  ",B99)</f>
        <v>#REF!</v>
      </c>
      <c r="AB99" t="e">
        <f>WEEKDAY(AA99,1)</f>
        <v>#REF!</v>
      </c>
      <c r="AC99" t="str">
        <f>AC34</f>
        <v>月</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火</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6</v>
      </c>
      <c r="U101">
        <f>COUNTIF($E$69:$P$130,S101)+COUNTIF($R$69:$R$130,S101)/3</f>
        <v>0</v>
      </c>
      <c r="V101">
        <f>U101-T101</f>
        <v>-6</v>
      </c>
      <c r="Z101">
        <v>17</v>
      </c>
      <c r="AA101" t="e">
        <f>IF(ISBLANK(B101)=TRUE,"  ",B101)</f>
        <v>#REF!</v>
      </c>
      <c r="AB101" t="e">
        <f>WEEKDAY(AA101,1)</f>
        <v>#REF!</v>
      </c>
      <c r="AC101" t="str">
        <f>AC36</f>
        <v>火</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8</v>
      </c>
      <c r="U102">
        <f>COUNTIF($E$69:$P$130,S102)+COUNTIF($R$69:$R$130,S102)/3</f>
        <v>0</v>
      </c>
      <c r="V102">
        <f>U102-T102</f>
        <v>-8</v>
      </c>
    </row>
    <row r="103">
      <c r="A103">
        <f>IF(ISBLANK(A38)=TRUE,"　",A38)</f>
        <v>18</v>
      </c>
      <c r="B103" t="e">
        <f>DATE($E$1,#REF!,A103)</f>
        <v>#REF!</v>
      </c>
      <c r="C103" t="e">
        <f>WEEKDAY(B103,1)</f>
        <v>#REF!</v>
      </c>
      <c r="D103" t="str">
        <f>IF(ISBLANK(D38)=TRUE,"　",D38)</f>
        <v>水</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3</v>
      </c>
      <c r="U103">
        <f>COUNTIF($E$69:$P$130,S103)+COUNTIF($R$69:$R$130,S103)/3</f>
        <v>0</v>
      </c>
      <c r="V103">
        <f>U103-T103</f>
        <v>-3</v>
      </c>
      <c r="Z103">
        <v>18</v>
      </c>
      <c r="AA103" t="e">
        <f>IF(ISBLANK(B103)=TRUE,"  ",B103)</f>
        <v>#REF!</v>
      </c>
      <c r="AB103" t="e">
        <f>WEEKDAY(AA103,1)</f>
        <v>#REF!</v>
      </c>
      <c r="AC103" t="str">
        <f>AC38</f>
        <v>水</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7</v>
      </c>
      <c r="U104">
        <f>COUNTIF($E$69:$P$130,S104)+COUNTIF($R$69:$R$130,S104)/3</f>
        <v>0</v>
      </c>
      <c r="V104">
        <f>U104-T104</f>
        <v>-7</v>
      </c>
    </row>
    <row r="105">
      <c r="A105">
        <f>IF(ISBLANK(A40)=TRUE,"　",A40)</f>
        <v>19</v>
      </c>
      <c r="B105" t="e">
        <f>DATE($E$1,#REF!,A105)</f>
        <v>#REF!</v>
      </c>
      <c r="C105" t="e">
        <f>WEEKDAY(B105,1)</f>
        <v>#REF!</v>
      </c>
      <c r="D105" t="str">
        <f>IF(ISBLANK(D40)=TRUE,"　",D40)</f>
        <v>木</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8</v>
      </c>
      <c r="U105">
        <f>COUNTIF($E$69:$P$130,S105)+COUNTIF($R$69:$R$130,S105)/3</f>
        <v>0</v>
      </c>
      <c r="V105">
        <f>U105-T105</f>
        <v>-8</v>
      </c>
      <c r="Z105">
        <v>19</v>
      </c>
      <c r="AA105" t="e">
        <f>IF(ISBLANK(B105)=TRUE,"  ",B105)</f>
        <v>#REF!</v>
      </c>
      <c r="AB105" t="e">
        <f>WEEKDAY(AA105,1)</f>
        <v>#REF!</v>
      </c>
      <c r="AC105" t="str">
        <f>AC40</f>
        <v>木</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93</v>
      </c>
      <c r="U106">
        <f>SUM(U94:U105)</f>
        <v>0</v>
      </c>
      <c r="V106">
        <f>U106-T106</f>
        <v>-93</v>
      </c>
    </row>
    <row r="107">
      <c r="A107">
        <f>IF(ISBLANK(A42)=TRUE,"　",A42)</f>
        <v>20</v>
      </c>
      <c r="B107" t="e">
        <f>DATE($E$1,#REF!,A107)</f>
        <v>#REF!</v>
      </c>
      <c r="C107" t="e">
        <f>WEEKDAY(B107,1)</f>
        <v>#REF!</v>
      </c>
      <c r="D107" t="str">
        <f>IF(ISBLANK(D42)=TRUE,"　",D42)</f>
        <v>金</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3</v>
      </c>
      <c r="U107">
        <f>COUNTIF(E$69:P$130,"学活")</f>
        <v>0</v>
      </c>
      <c r="V107">
        <f>U107-T107</f>
        <v>-3</v>
      </c>
      <c r="Z107">
        <v>20</v>
      </c>
      <c r="AA107" t="e">
        <f>IF(ISBLANK(B107)=TRUE,"  ",B107)</f>
        <v>#REF!</v>
      </c>
      <c r="AB107" t="e">
        <f>WEEKDAY(AA107,1)</f>
        <v>#REF!</v>
      </c>
      <c r="AC107" t="str">
        <f>AC42</f>
        <v>金</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土</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2</v>
      </c>
      <c r="U109">
        <f>COUNTIF($E$69:$P$130,S109)+COUNTIF($R$69:$R$130,S109)/3</f>
        <v>0</v>
      </c>
      <c r="V109">
        <f>U109-T109</f>
        <v>-2</v>
      </c>
      <c r="Z109">
        <v>21</v>
      </c>
      <c r="AA109" t="e">
        <f>IF(ISBLANK(B109)=TRUE,"  ",B109)</f>
        <v>#REF!</v>
      </c>
      <c r="AB109" t="e">
        <f>WEEKDAY(AA109,1)</f>
        <v>#REF!</v>
      </c>
      <c r="AC109" t="str">
        <f>AC44</f>
        <v>土</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日</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3</v>
      </c>
      <c r="U111">
        <f>COUNTIF(E$69:P$130,"行事")</f>
        <v>0</v>
      </c>
      <c r="V111">
        <f>U111-T111</f>
        <v>-3</v>
      </c>
      <c r="Z111">
        <v>22</v>
      </c>
      <c r="AA111" t="e">
        <f>IF(ISBLANK(B111)=TRUE,"  ",B111)</f>
        <v>#REF!</v>
      </c>
      <c r="AB111" t="e">
        <f>WEEKDAY(AA111,1)</f>
        <v>#REF!</v>
      </c>
      <c r="AC111" t="str">
        <f>AC46</f>
        <v>日</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月</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8</v>
      </c>
      <c r="U113">
        <f>SUM(U107:U109)+U111</f>
        <v>0</v>
      </c>
      <c r="V113">
        <f>U113-T113</f>
        <v>-8</v>
      </c>
      <c r="Z113">
        <v>23</v>
      </c>
      <c r="AA113" t="e">
        <f>IF(ISBLANK(B113)=TRUE,"  ",B113)</f>
        <v>#REF!</v>
      </c>
      <c r="AB113" t="e">
        <f>WEEKDAY(AA113,1)</f>
        <v>#REF!</v>
      </c>
      <c r="AC113" t="str">
        <f>AC48</f>
        <v>月</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火</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101</v>
      </c>
      <c r="U115">
        <f>SUM(U106,U113)</f>
        <v>0</v>
      </c>
      <c r="V115">
        <f>U115-T115</f>
        <v>-101</v>
      </c>
      <c r="Z115">
        <v>24</v>
      </c>
      <c r="AA115" t="e">
        <f>IF(ISBLANK(B115)=TRUE,"  ",B115)</f>
        <v>#REF!</v>
      </c>
      <c r="AB115" t="e">
        <f>WEEKDAY(AA115,1)</f>
        <v>#REF!</v>
      </c>
      <c r="AC115" t="str">
        <f>AC50</f>
        <v>火</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水</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水</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木</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木</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金</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金</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土</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土</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日</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日</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月</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月</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t="str">
        <f>IF(ISBLANK(A64)=TRUE,"　",A64)</f>
        <v xml:space="preserve">　</v>
      </c>
      <c r="D129" t="str">
        <f>IF(ISBLANK(D64)=TRUE,"　",D64)</f>
        <v xml:space="preserve"> </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AA129" t="str">
        <f>IF(ISBLANK(B129)=TRUE,"  ",B129)</f>
        <v xml:space="preserve">  </v>
      </c>
      <c r="AB129" t="e">
        <f>WEEKDAY(AA129,1)</f>
        <v>#VALUE!</v>
      </c>
      <c r="AC129" t="str">
        <f>AC64</f>
        <v xml:space="preserve">  </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9.xml><?xml version="1.0" encoding="utf-8"?>
<worksheet xmlns="http://schemas.openxmlformats.org/spreadsheetml/2006/main" xmlns:r="http://schemas.openxmlformats.org/officeDocument/2006/relationships">
  <sheetPr codeName="Sheet11"/>
  <dimension ref="A1:AL130"/>
  <sheetViews>
    <sheetView workbookViewId="0" rightToLeft="0"/>
  </sheetViews>
  <sheetData>
    <row r="1">
      <c r="E1">
        <f>予定表!A1</f>
        <v>2026</v>
      </c>
      <c r="F1" t="str">
        <v>年</v>
      </c>
      <c r="S1" t="str">
        <v>校　長</v>
      </c>
      <c r="T1" t="str">
        <v>教　頭</v>
      </c>
      <c r="U1" t="str">
        <v>教　務</v>
      </c>
      <c r="V1" t="str">
        <v>担　任</v>
      </c>
    </row>
    <row r="2">
      <c r="D2">
        <v>12</v>
      </c>
      <c r="E2" t="str">
        <v>月　学習予定表</v>
      </c>
      <c r="M2" t="str">
        <f>予定表!E1</f>
        <v>5年2組</v>
      </c>
      <c r="Z2">
        <f>D2</f>
        <v>12</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46357</v>
      </c>
      <c r="C4">
        <f>WEEKDAY(B4,1)</f>
        <v>3</v>
      </c>
      <c r="D4" t="str">
        <f>TEXT(C4,"aaa")</f>
        <v>火</v>
      </c>
      <c r="S4" t="str">
        <v>教科</v>
      </c>
      <c r="T4" t="str">
        <v>予定</v>
      </c>
      <c r="U4" t="str">
        <v>計画</v>
      </c>
      <c r="V4" t="str">
        <v>過不足</v>
      </c>
      <c r="Z4">
        <v>1</v>
      </c>
      <c r="AA4">
        <f>IF(ISBLANK(B4)=TRUE,"  ",B4)</f>
        <v>46357</v>
      </c>
      <c r="AB4">
        <f>WEEKDAY(AA4,1)</f>
        <v>3</v>
      </c>
      <c r="AC4" t="str">
        <f>TEXT(AB4,"aaa")</f>
        <v>火</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予定表!L3</f>
        <v>16</v>
      </c>
      <c r="U5">
        <f>COUNTIF($E$4:$P$65,"国語")+COUNTIF($E$4:$P$65,"書写")+COUNTIF($R$4:$R$65,"国語")/3+COUNTIF($R$4:$R$65,"書写")/3</f>
        <v>0</v>
      </c>
      <c r="V5">
        <f>U5-T5</f>
        <v>-16</v>
      </c>
    </row>
    <row r="6">
      <c r="A6">
        <v>2</v>
      </c>
      <c r="B6">
        <f>DATE($E$1,$D$2,A6)</f>
        <v>46358</v>
      </c>
      <c r="C6">
        <f>WEEKDAY(B6,1)</f>
        <v>4</v>
      </c>
      <c r="D6" t="str">
        <f>TEXT(C6,"aaa")</f>
        <v>水</v>
      </c>
      <c r="S6" t="str">
        <v>社会</v>
      </c>
      <c r="T6">
        <f>予定表!L4</f>
        <v>9</v>
      </c>
      <c r="U6">
        <f>COUNTIF($E$4:$P$65,S6)+COUNTIF($R$4:$R$65,S6)/3</f>
        <v>0</v>
      </c>
      <c r="V6">
        <f>U6-T6</f>
        <v>-9</v>
      </c>
      <c r="Z6">
        <v>2</v>
      </c>
      <c r="AA6">
        <f>IF(ISBLANK(B6)=TRUE,"  ",B6)</f>
        <v>46358</v>
      </c>
      <c r="AB6">
        <f>WEEKDAY(AA6,1)</f>
        <v>4</v>
      </c>
      <c r="AC6" t="str">
        <f>TEXT(AB6,"aaa")</f>
        <v>水</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予定表!L5</f>
        <v>14</v>
      </c>
      <c r="U7">
        <f>COUNTIF($E$4:$P$65,S7)+COUNTIF($R$4:$R$65,S7)/3</f>
        <v>0</v>
      </c>
      <c r="V7">
        <f>U7-T7</f>
        <v>-14</v>
      </c>
    </row>
    <row r="8">
      <c r="A8">
        <v>3</v>
      </c>
      <c r="B8">
        <f>DATE($E$1,$D$2,A8)</f>
        <v>46359</v>
      </c>
      <c r="C8">
        <f>WEEKDAY(B8,1)</f>
        <v>5</v>
      </c>
      <c r="D8" t="str">
        <f>TEXT(C8,"aaa")</f>
        <v>木</v>
      </c>
      <c r="S8" t="str">
        <v>理科</v>
      </c>
      <c r="T8">
        <f>予定表!L6</f>
        <v>8</v>
      </c>
      <c r="U8">
        <f>COUNTIF($E$4:$P$65,S8)+COUNTIF($R$4:$R$65,S8)/3</f>
        <v>0</v>
      </c>
      <c r="V8">
        <f>U8-T8</f>
        <v>-8</v>
      </c>
      <c r="Z8">
        <v>3</v>
      </c>
      <c r="AA8">
        <f>IF(ISBLANK(B8)=TRUE,"  ",B8)</f>
        <v>46359</v>
      </c>
      <c r="AB8">
        <f>WEEKDAY(AA8,1)</f>
        <v>5</v>
      </c>
      <c r="AC8" t="str">
        <f>TEXT(AB8,"aaa")</f>
        <v>木</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予定表!L7</f>
        <v>0</v>
      </c>
      <c r="U9">
        <f>COUNTIF($E$4:$P$65,S9)+COUNTIF($R$4:$R$65,S9)/3</f>
        <v>0</v>
      </c>
      <c r="V9">
        <f>U9-T9</f>
        <v>0</v>
      </c>
    </row>
    <row r="10">
      <c r="A10">
        <v>4</v>
      </c>
      <c r="B10">
        <f>DATE($E$1,$D$2,A10)</f>
        <v>46360</v>
      </c>
      <c r="C10">
        <f>WEEKDAY(B10,1)</f>
        <v>6</v>
      </c>
      <c r="D10" t="str">
        <f>TEXT(C10,"aaa")</f>
        <v>金</v>
      </c>
      <c r="S10" t="str">
        <v>音楽</v>
      </c>
      <c r="T10">
        <f>予定表!L8</f>
        <v>5</v>
      </c>
      <c r="U10">
        <f>COUNTIF($E$4:$P$65,S10)+COUNTIF($R$4:$R$65,S10)/3</f>
        <v>0</v>
      </c>
      <c r="V10">
        <f>U10-T10</f>
        <v>-5</v>
      </c>
      <c r="Z10">
        <v>4</v>
      </c>
      <c r="AA10">
        <f>IF(ISBLANK(B10)=TRUE,"  ",B10)</f>
        <v>46360</v>
      </c>
      <c r="AB10">
        <f>WEEKDAY(AA10,1)</f>
        <v>6</v>
      </c>
      <c r="AC10" t="str">
        <f>TEXT(AB10,"aaa")</f>
        <v>金</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予定表!L9</f>
        <v>4</v>
      </c>
      <c r="U11">
        <f>COUNTIF($E$4:$P$65,S11)+COUNTIF($R$4:$R$65,S11)/3</f>
        <v>0</v>
      </c>
      <c r="V11">
        <f>U11-T11</f>
        <v>-4</v>
      </c>
    </row>
    <row r="12">
      <c r="A12">
        <v>5</v>
      </c>
      <c r="B12">
        <f>DATE($E$1,$D$2,A12)</f>
        <v>46361</v>
      </c>
      <c r="C12">
        <f>WEEKDAY(B12,1)</f>
        <v>7</v>
      </c>
      <c r="D12" t="str">
        <f>TEXT(C12,"aaa")</f>
        <v>土</v>
      </c>
      <c r="S12" t="str">
        <v>家庭</v>
      </c>
      <c r="T12">
        <f>予定表!L10</f>
        <v>5</v>
      </c>
      <c r="U12">
        <f>COUNTIF($E$4:$P$65,S12)+COUNTIF($R$4:$R$65,S12)/3</f>
        <v>0</v>
      </c>
      <c r="V12">
        <f>U12-T12</f>
        <v>-5</v>
      </c>
      <c r="Z12">
        <v>5</v>
      </c>
      <c r="AA12">
        <f>IF(ISBLANK(B12)=TRUE,"  ",B12)</f>
        <v>46361</v>
      </c>
      <c r="AB12">
        <f>WEEKDAY(AA12,1)</f>
        <v>7</v>
      </c>
      <c r="AC12" t="str">
        <f>TEXT(AB12,"aaa")</f>
        <v>土</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予定表!L11</f>
        <v>8</v>
      </c>
      <c r="U13">
        <f>COUNTIF($E$4:$P$65,S13)+COUNTIF($R$4:$R$65,S13)/3</f>
        <v>0</v>
      </c>
      <c r="V13">
        <f>U13-T13</f>
        <v>-8</v>
      </c>
    </row>
    <row r="14">
      <c r="A14">
        <v>6</v>
      </c>
      <c r="B14">
        <f>DATE($E$1,$D$2,A14)</f>
        <v>46362</v>
      </c>
      <c r="C14">
        <f>WEEKDAY(B14,1)</f>
        <v>1</v>
      </c>
      <c r="D14" t="str">
        <f>TEXT(C14,"aaa")</f>
        <v>日</v>
      </c>
      <c r="S14" t="str">
        <v>道徳</v>
      </c>
      <c r="T14">
        <f>予定表!L12</f>
        <v>3</v>
      </c>
      <c r="U14">
        <f>COUNTIF($E$4:$P$65,S14)+COUNTIF($R$4:$R$65,S14)/3</f>
        <v>0</v>
      </c>
      <c r="V14">
        <f>U14-T14</f>
        <v>-3</v>
      </c>
      <c r="Z14">
        <v>6</v>
      </c>
      <c r="AA14">
        <f>IF(ISBLANK(B14)=TRUE,"  ",B14)</f>
        <v>46362</v>
      </c>
      <c r="AB14">
        <f>WEEKDAY(AA14,1)</f>
        <v>1</v>
      </c>
      <c r="AC14" t="str">
        <f>TEXT(AB14,"aaa")</f>
        <v>日</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予定表!L13</f>
        <v>6</v>
      </c>
      <c r="U15">
        <f>COUNTIF($E$4:$P$65,S15)+COUNTIF($R$4:$R$65,S15)/3</f>
        <v>0</v>
      </c>
      <c r="V15">
        <f>U15-T15</f>
        <v>-6</v>
      </c>
    </row>
    <row r="16">
      <c r="A16">
        <v>7</v>
      </c>
      <c r="B16">
        <f>DATE($E$1,$D$2,A16)</f>
        <v>46363</v>
      </c>
      <c r="C16">
        <f>WEEKDAY(B16,1)</f>
        <v>2</v>
      </c>
      <c r="D16" t="str">
        <f>TEXT(C16,"aaa")</f>
        <v>月</v>
      </c>
      <c r="S16" t="str">
        <v>総合</v>
      </c>
      <c r="T16">
        <f>予定表!L14</f>
        <v>5</v>
      </c>
      <c r="U16">
        <f>COUNTIF($E$4:$P$65,S16)+COUNTIF($R$4:$R$65,S16)/3</f>
        <v>0</v>
      </c>
      <c r="V16">
        <f>U16-T16</f>
        <v>-5</v>
      </c>
      <c r="Z16">
        <v>7</v>
      </c>
      <c r="AA16">
        <f>IF(ISBLANK(B16)=TRUE,"  ",B16)</f>
        <v>46363</v>
      </c>
      <c r="AB16">
        <f>WEEKDAY(AA16,1)</f>
        <v>2</v>
      </c>
      <c r="AC16" t="str">
        <f>TEXT(AB16,"aaa")</f>
        <v>月</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予定表!L15</f>
        <v>83</v>
      </c>
      <c r="U17">
        <f>SUM(U5:U16)</f>
        <v>0</v>
      </c>
      <c r="V17">
        <f>U17-T17</f>
        <v>-83</v>
      </c>
    </row>
    <row r="18">
      <c r="A18">
        <v>8</v>
      </c>
      <c r="B18">
        <f>DATE($E$1,$D$2,A18)</f>
        <v>46364</v>
      </c>
      <c r="C18">
        <f>WEEKDAY(B18,1)</f>
        <v>3</v>
      </c>
      <c r="D18" t="str">
        <f>TEXT(C18,"aaa")</f>
        <v>火</v>
      </c>
      <c r="S18" t="str">
        <v>学活</v>
      </c>
      <c r="T18">
        <f>予定表!L16</f>
        <v>3</v>
      </c>
      <c r="U18">
        <f>COUNTIF($E$4:$P$65,"学活")</f>
        <v>0</v>
      </c>
      <c r="V18">
        <f>U18-T18</f>
        <v>-3</v>
      </c>
      <c r="Z18">
        <v>8</v>
      </c>
      <c r="AA18">
        <f>IF(ISBLANK(B18)=TRUE,"  ",B18)</f>
        <v>46364</v>
      </c>
      <c r="AB18">
        <f>WEEKDAY(AA18,1)</f>
        <v>3</v>
      </c>
      <c r="AC18" t="str">
        <f>TEXT(AB18,"aaa")</f>
        <v>火</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予定表!L17</f>
        <v>1</v>
      </c>
      <c r="U19">
        <f>COUNTIF(E$4:P$65,"児童会")</f>
        <v>0</v>
      </c>
      <c r="V19">
        <f>U19-T19</f>
        <v>-1</v>
      </c>
    </row>
    <row r="20">
      <c r="A20">
        <v>9</v>
      </c>
      <c r="B20">
        <f>DATE($E$1,$D$2,A20)</f>
        <v>46365</v>
      </c>
      <c r="C20">
        <f>WEEKDAY(B20,1)</f>
        <v>4</v>
      </c>
      <c r="D20" t="str">
        <f>TEXT(C20,"aaa")</f>
        <v>水</v>
      </c>
      <c r="S20" t="str">
        <v>クラブ</v>
      </c>
      <c r="T20">
        <f>予定表!L18</f>
        <v>0</v>
      </c>
      <c r="U20">
        <f>COUNTIF($E$4:$P$65,S20)+COUNTIF($R$4:$R$65,S20)/3</f>
        <v>0</v>
      </c>
      <c r="V20">
        <f>U20-T20</f>
        <v>0</v>
      </c>
      <c r="Z20">
        <v>9</v>
      </c>
      <c r="AA20">
        <f>IF(ISBLANK(B20)=TRUE,"  ",B20)</f>
        <v>46365</v>
      </c>
      <c r="AB20">
        <f>WEEKDAY(AA20,1)</f>
        <v>4</v>
      </c>
      <c r="AC20" t="str">
        <f>TEXT(AB20,"aaa")</f>
        <v>水</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予定表!L19</f>
        <v>0</v>
      </c>
      <c r="U21">
        <f>COUNTIF(E$4:P$65,"①行事")</f>
        <v>0</v>
      </c>
      <c r="V21">
        <f>U21-T21</f>
        <v>0</v>
      </c>
    </row>
    <row r="22">
      <c r="A22">
        <v>10</v>
      </c>
      <c r="B22">
        <f>DATE($E$1,$D$2,A22)</f>
        <v>46366</v>
      </c>
      <c r="C22">
        <f>WEEKDAY(B22,1)</f>
        <v>5</v>
      </c>
      <c r="D22" t="str">
        <f>TEXT(C22,"aaa")</f>
        <v>木</v>
      </c>
      <c r="S22" t="str">
        <v>行事（時）</v>
      </c>
      <c r="T22">
        <f>予定表!L20</f>
        <v>2</v>
      </c>
      <c r="U22">
        <f>COUNTIF(E$4:P$65,"行事")</f>
        <v>0</v>
      </c>
      <c r="V22">
        <f>U22-T22</f>
        <v>-2</v>
      </c>
      <c r="Z22">
        <v>10</v>
      </c>
      <c r="AA22">
        <f>IF(ISBLANK(B22)=TRUE,"  ",B22)</f>
        <v>46366</v>
      </c>
      <c r="AB22">
        <f>WEEKDAY(AA22,1)</f>
        <v>5</v>
      </c>
      <c r="AC22" t="str">
        <f>TEXT(AB22,"aaa")</f>
        <v>木</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予定表!L21</f>
        <v>0</v>
      </c>
      <c r="U23">
        <f>U21</f>
        <v>0</v>
      </c>
      <c r="V23">
        <f>U23-T23</f>
        <v>0</v>
      </c>
    </row>
    <row r="24">
      <c r="A24">
        <v>11</v>
      </c>
      <c r="B24">
        <f>DATE($E$1,$D$2,A24)</f>
        <v>46367</v>
      </c>
      <c r="C24">
        <f>WEEKDAY(B24,1)</f>
        <v>6</v>
      </c>
      <c r="D24" t="str">
        <f>TEXT(C24,"aaa")</f>
        <v>金</v>
      </c>
      <c r="T24">
        <f>予定表!L22</f>
        <v>6</v>
      </c>
      <c r="U24">
        <f>SUM(U18:U20)+U22</f>
        <v>0</v>
      </c>
      <c r="V24">
        <f>U24-T24</f>
        <v>-6</v>
      </c>
      <c r="Z24">
        <v>11</v>
      </c>
      <c r="AA24">
        <f>IF(ISBLANK(B24)=TRUE,"  ",B24)</f>
        <v>46367</v>
      </c>
      <c r="AB24">
        <f>WEEKDAY(AA24,1)</f>
        <v>6</v>
      </c>
      <c r="AC24" t="str">
        <f>TEXT(AB24,"aaa")</f>
        <v>金</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予定表!L23</f>
        <v>0</v>
      </c>
      <c r="U25">
        <f>U23</f>
        <v>0</v>
      </c>
      <c r="V25">
        <f>U25-T25</f>
        <v>0</v>
      </c>
    </row>
    <row r="26">
      <c r="A26">
        <v>12</v>
      </c>
      <c r="B26">
        <f>DATE($E$1,$D$2,A26)</f>
        <v>46368</v>
      </c>
      <c r="C26">
        <f>WEEKDAY(B26,1)</f>
        <v>7</v>
      </c>
      <c r="D26" t="str">
        <f>TEXT(C26,"aaa")</f>
        <v>土</v>
      </c>
      <c r="T26">
        <f>予定表!L24</f>
        <v>89</v>
      </c>
      <c r="U26">
        <f>SUM(U17,U24)</f>
        <v>0</v>
      </c>
      <c r="V26">
        <f>U26-T26</f>
        <v>-89</v>
      </c>
      <c r="Z26">
        <v>12</v>
      </c>
      <c r="AA26">
        <f>IF(ISBLANK(B26)=TRUE,"  ",B26)</f>
        <v>46368</v>
      </c>
      <c r="AB26">
        <f>WEEKDAY(AA26,1)</f>
        <v>7</v>
      </c>
      <c r="AC26" t="str">
        <f>TEXT(AB26,"aaa")</f>
        <v>土</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46369</v>
      </c>
      <c r="C28">
        <f>WEEKDAY(B28,1)</f>
        <v>1</v>
      </c>
      <c r="D28" t="str">
        <f>TEXT(C28,"aaa")</f>
        <v>日</v>
      </c>
      <c r="Z28">
        <v>13</v>
      </c>
      <c r="AA28">
        <f>IF(ISBLANK(B28)=TRUE,"  ",B28)</f>
        <v>46369</v>
      </c>
      <c r="AB28">
        <f>WEEKDAY(AA28,1)</f>
        <v>1</v>
      </c>
      <c r="AC28" t="str">
        <f>TEXT(AB28,"aaa")</f>
        <v>日</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46370</v>
      </c>
      <c r="C30">
        <f>WEEKDAY(B30,1)</f>
        <v>2</v>
      </c>
      <c r="D30" t="str">
        <f>TEXT(C30,"aaa")</f>
        <v>月</v>
      </c>
      <c r="Z30">
        <v>14</v>
      </c>
      <c r="AA30">
        <f>IF(ISBLANK(B30)=TRUE,"  ",B30)</f>
        <v>46370</v>
      </c>
      <c r="AB30">
        <f>WEEKDAY(AA30,1)</f>
        <v>2</v>
      </c>
      <c r="AC30" t="str">
        <f>TEXT(AB30,"aaa")</f>
        <v>月</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46371</v>
      </c>
      <c r="C32">
        <f>WEEKDAY(B32,1)</f>
        <v>3</v>
      </c>
      <c r="D32" t="str">
        <f>TEXT(C32,"aaa")</f>
        <v>火</v>
      </c>
      <c r="Z32">
        <v>15</v>
      </c>
      <c r="AA32">
        <f>IF(ISBLANK(B32)=TRUE,"  ",B32)</f>
        <v>46371</v>
      </c>
      <c r="AB32">
        <f>WEEKDAY(AA32,1)</f>
        <v>3</v>
      </c>
      <c r="AC32" t="str">
        <f>TEXT(AB32,"aaa")</f>
        <v>火</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46372</v>
      </c>
      <c r="C34">
        <f>WEEKDAY(B34,1)</f>
        <v>4</v>
      </c>
      <c r="D34" t="str">
        <f>TEXT(C34,"aaa")</f>
        <v>水</v>
      </c>
      <c r="Z34">
        <v>16</v>
      </c>
      <c r="AA34">
        <f>IF(ISBLANK(B34)=TRUE,"  ",B34)</f>
        <v>46372</v>
      </c>
      <c r="AB34">
        <f>WEEKDAY(AA34,1)</f>
        <v>4</v>
      </c>
      <c r="AC34" t="str">
        <f>TEXT(AB34,"aaa")</f>
        <v>水</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46373</v>
      </c>
      <c r="C36">
        <f>WEEKDAY(B36,1)</f>
        <v>5</v>
      </c>
      <c r="D36" t="str">
        <f>TEXT(C36,"aaa")</f>
        <v>木</v>
      </c>
      <c r="Z36">
        <v>17</v>
      </c>
      <c r="AA36">
        <f>IF(ISBLANK(B36)=TRUE,"  ",B36)</f>
        <v>46373</v>
      </c>
      <c r="AB36">
        <f>WEEKDAY(AA36,1)</f>
        <v>5</v>
      </c>
      <c r="AC36" t="str">
        <f>TEXT(AB36,"aaa")</f>
        <v>木</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46374</v>
      </c>
      <c r="C38">
        <f>WEEKDAY(B38,1)</f>
        <v>6</v>
      </c>
      <c r="D38" t="str">
        <f>TEXT(C38,"aaa")</f>
        <v>金</v>
      </c>
      <c r="Z38">
        <v>18</v>
      </c>
      <c r="AA38">
        <f>IF(ISBLANK(B38)=TRUE,"  ",B38)</f>
        <v>46374</v>
      </c>
      <c r="AB38">
        <f>WEEKDAY(AA38,1)</f>
        <v>6</v>
      </c>
      <c r="AC38" t="str">
        <f>TEXT(AB38,"aaa")</f>
        <v>金</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46375</v>
      </c>
      <c r="C40">
        <f>WEEKDAY(B40,1)</f>
        <v>7</v>
      </c>
      <c r="D40" t="str">
        <f>TEXT(C40,"aaa")</f>
        <v>土</v>
      </c>
      <c r="Z40">
        <v>19</v>
      </c>
      <c r="AA40">
        <f>IF(ISBLANK(B40)=TRUE,"  ",B40)</f>
        <v>46375</v>
      </c>
      <c r="AB40">
        <f>WEEKDAY(AA40,1)</f>
        <v>7</v>
      </c>
      <c r="AC40" t="str">
        <f>TEXT(AB40,"aaa")</f>
        <v>土</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46376</v>
      </c>
      <c r="C42">
        <f>WEEKDAY(B42,1)</f>
        <v>1</v>
      </c>
      <c r="D42" t="str">
        <f>TEXT(C42,"aaa")</f>
        <v>日</v>
      </c>
      <c r="Z42">
        <v>20</v>
      </c>
      <c r="AA42">
        <f>IF(ISBLANK(B42)=TRUE,"  ",B42)</f>
        <v>46376</v>
      </c>
      <c r="AB42">
        <f>WEEKDAY(AA42,1)</f>
        <v>1</v>
      </c>
      <c r="AC42" t="str">
        <f>TEXT(AB42,"aaa")</f>
        <v>日</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46377</v>
      </c>
      <c r="C44">
        <f>WEEKDAY(B44,1)</f>
        <v>2</v>
      </c>
      <c r="D44" t="str">
        <f>TEXT(C44,"aaa")</f>
        <v>月</v>
      </c>
      <c r="Z44">
        <v>21</v>
      </c>
      <c r="AA44">
        <f>IF(ISBLANK(B44)=TRUE,"  ",B44)</f>
        <v>46377</v>
      </c>
      <c r="AB44">
        <f>WEEKDAY(AA44,1)</f>
        <v>2</v>
      </c>
      <c r="AC44" t="str">
        <f>TEXT(AB44,"aaa")</f>
        <v>月</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46378</v>
      </c>
      <c r="C46">
        <f>WEEKDAY(B46,1)</f>
        <v>3</v>
      </c>
      <c r="D46" t="str">
        <f>TEXT(C46,"aaa")</f>
        <v>火</v>
      </c>
      <c r="Z46">
        <v>22</v>
      </c>
      <c r="AA46">
        <f>IF(ISBLANK(B46)=TRUE,"  ",B46)</f>
        <v>46378</v>
      </c>
      <c r="AB46">
        <f>WEEKDAY(AA46,1)</f>
        <v>3</v>
      </c>
      <c r="AC46" t="str">
        <f>TEXT(AB46,"aaa")</f>
        <v>火</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46379</v>
      </c>
      <c r="C48">
        <f>WEEKDAY(B48,1)</f>
        <v>4</v>
      </c>
      <c r="D48" t="str">
        <f>TEXT(C48,"aaa")</f>
        <v>水</v>
      </c>
      <c r="Z48">
        <v>23</v>
      </c>
      <c r="AA48">
        <f>IF(ISBLANK(B48)=TRUE,"  ",B48)</f>
        <v>46379</v>
      </c>
      <c r="AB48">
        <f>WEEKDAY(AA48,1)</f>
        <v>4</v>
      </c>
      <c r="AC48" t="str">
        <f>TEXT(AB48,"aaa")</f>
        <v>水</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46380</v>
      </c>
      <c r="C50">
        <f>WEEKDAY(B50,1)</f>
        <v>5</v>
      </c>
      <c r="D50" t="str">
        <f>TEXT(C50,"aaa")</f>
        <v>木</v>
      </c>
      <c r="Z50">
        <v>24</v>
      </c>
      <c r="AA50">
        <f>IF(ISBLANK(B50)=TRUE,"  ",B50)</f>
        <v>46380</v>
      </c>
      <c r="AB50">
        <f>WEEKDAY(AA50,1)</f>
        <v>5</v>
      </c>
      <c r="AC50" t="str">
        <f>TEXT(AB50,"aaa")</f>
        <v>木</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46381</v>
      </c>
      <c r="C52">
        <f>WEEKDAY(B52,1)</f>
        <v>6</v>
      </c>
      <c r="D52" t="str">
        <f>TEXT(C52,"aaa")</f>
        <v>金</v>
      </c>
      <c r="Z52">
        <v>25</v>
      </c>
      <c r="AA52">
        <f>IF(ISBLANK(B52)=TRUE,"  ",B52)</f>
        <v>46381</v>
      </c>
      <c r="AB52">
        <f>WEEKDAY(AA52,1)</f>
        <v>6</v>
      </c>
      <c r="AC52" t="str">
        <f>TEXT(AB52,"aaa")</f>
        <v>金</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46382</v>
      </c>
      <c r="C54">
        <f>WEEKDAY(B54,1)</f>
        <v>7</v>
      </c>
      <c r="D54" t="str">
        <f>TEXT(C54,"aaa")</f>
        <v>土</v>
      </c>
      <c r="Z54">
        <v>26</v>
      </c>
      <c r="AA54">
        <f>IF(ISBLANK(B54)=TRUE,"  ",B54)</f>
        <v>46382</v>
      </c>
      <c r="AB54">
        <f>WEEKDAY(AA54,1)</f>
        <v>7</v>
      </c>
      <c r="AC54" t="str">
        <f>TEXT(AB54,"aaa")</f>
        <v>土</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46383</v>
      </c>
      <c r="C56">
        <f>WEEKDAY(B56,1)</f>
        <v>1</v>
      </c>
      <c r="D56" t="str">
        <f>TEXT(C56,"aaa")</f>
        <v>日</v>
      </c>
      <c r="Z56">
        <v>27</v>
      </c>
      <c r="AA56">
        <f>IF(ISBLANK(B56)=TRUE,"  ",B56)</f>
        <v>46383</v>
      </c>
      <c r="AB56">
        <f>WEEKDAY(AA56,1)</f>
        <v>1</v>
      </c>
      <c r="AC56" t="str">
        <f>TEXT(AB56,"aaa")</f>
        <v>日</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46384</v>
      </c>
      <c r="C58">
        <f>WEEKDAY(B58,1)</f>
        <v>2</v>
      </c>
      <c r="D58" t="str">
        <f>TEXT(C58,"aaa")</f>
        <v>月</v>
      </c>
      <c r="Z58">
        <v>28</v>
      </c>
      <c r="AA58">
        <f>IF(ISBLANK(B58)=TRUE,"  ",B58)</f>
        <v>46384</v>
      </c>
      <c r="AB58">
        <f>WEEKDAY(AA58,1)</f>
        <v>2</v>
      </c>
      <c r="AC58" t="str">
        <f>IF(ISBLANK(Z58)=TRUE,"  ",D58)</f>
        <v>月</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46385</v>
      </c>
      <c r="C60">
        <f>WEEKDAY(B60,1)</f>
        <v>3</v>
      </c>
      <c r="D60" t="str">
        <f>TEXT(C60,"aaa")</f>
        <v>火</v>
      </c>
      <c r="Z60">
        <v>29</v>
      </c>
      <c r="AA60">
        <f>IF(ISBLANK(B60)=TRUE,"  ",B60)</f>
        <v>46385</v>
      </c>
      <c r="AB60">
        <f>WEEKDAY(AA60,1)</f>
        <v>3</v>
      </c>
      <c r="AC60" t="str">
        <f>IF(ISBLANK(Z60)=TRUE,"  ",D60)</f>
        <v>火</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46386</v>
      </c>
      <c r="C62">
        <f>WEEKDAY(B62,1)</f>
        <v>4</v>
      </c>
      <c r="D62" t="str">
        <f>TEXT(C62,"aaa")</f>
        <v>水</v>
      </c>
      <c r="Z62">
        <v>30</v>
      </c>
      <c r="AA62">
        <f>IF(ISBLANK(B62)=TRUE,"  ",B62)</f>
        <v>46386</v>
      </c>
      <c r="AB62">
        <f>WEEKDAY(AA62,1)</f>
        <v>4</v>
      </c>
      <c r="AC62" t="str">
        <f>IF(ISBLANK(Z62)=TRUE,"  ",D62)</f>
        <v>水</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46387</v>
      </c>
      <c r="C64">
        <f>WEEKDAY(B64,1)</f>
        <v>5</v>
      </c>
      <c r="D64" t="str">
        <f>IF(ISBLANK(A64)=TRUE," ",TEXT(C64,"aaa"))</f>
        <v>木</v>
      </c>
      <c r="Z64">
        <v>31</v>
      </c>
      <c r="AA64">
        <f>IF(ISBLANK(B64)=TRUE,"  ",B64)</f>
        <v>46387</v>
      </c>
      <c r="AB64">
        <f>WEEKDAY(AA64,1)</f>
        <v>5</v>
      </c>
      <c r="AC64" t="str">
        <f>IF(ISBLANK(Z64)=TRUE,"  ",D64)</f>
        <v>木</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12</v>
      </c>
      <c r="E67" t="str">
        <v>月　授業実施報告書</v>
      </c>
      <c r="K67" t="str">
        <f>CELL("prefix",G69)</f>
        <v/>
      </c>
      <c r="M67" t="str">
        <f>IF(ISBLANK(M2)=TRUE,"　",M2)</f>
        <v>5年2組</v>
      </c>
      <c r="Z67">
        <f>D67</f>
        <v>12</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火</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火</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16</v>
      </c>
      <c r="U70">
        <f>IF(ISBLANK(U5)=TRUE,"　",U5)</f>
        <v>0</v>
      </c>
      <c r="V70">
        <f>U70-T70</f>
        <v>-16</v>
      </c>
    </row>
    <row r="71">
      <c r="A71">
        <f>IF(ISBLANK(A6)=TRUE,"　",A6)</f>
        <v>2</v>
      </c>
      <c r="B71" t="e">
        <f>DATE($E$1,#REF!,A71)</f>
        <v>#REF!</v>
      </c>
      <c r="C71" t="e">
        <f>WEEKDAY(B71,1)</f>
        <v>#REF!</v>
      </c>
      <c r="D71" t="str">
        <f>IF(ISBLANK(D6)=TRUE,"　",D6)</f>
        <v>水</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9</v>
      </c>
      <c r="U71">
        <f>IF(ISBLANK(U6)=TRUE,"　",U6)</f>
        <v>0</v>
      </c>
      <c r="V71">
        <f>U71-T71</f>
        <v>-9</v>
      </c>
      <c r="Z71">
        <v>2</v>
      </c>
      <c r="AA71" t="e">
        <f>IF(ISBLANK(B71)=TRUE,"  ",B71)</f>
        <v>#REF!</v>
      </c>
      <c r="AB71" t="e">
        <f>WEEKDAY(AA71,1)</f>
        <v>#REF!</v>
      </c>
      <c r="AC71" t="str">
        <f>AC6</f>
        <v>水</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14</v>
      </c>
      <c r="U72">
        <f>IF(ISBLANK(U7)=TRUE,"　",U7)</f>
        <v>0</v>
      </c>
      <c r="V72">
        <f>U72-T72</f>
        <v>-14</v>
      </c>
    </row>
    <row r="73">
      <c r="A73">
        <f>IF(ISBLANK(A8)=TRUE,"　",A8)</f>
        <v>3</v>
      </c>
      <c r="B73" t="e">
        <f>DATE($E$1,#REF!,A73)</f>
        <v>#REF!</v>
      </c>
      <c r="C73" t="e">
        <f>WEEKDAY(B73,1)</f>
        <v>#REF!</v>
      </c>
      <c r="D73" t="str">
        <f>IF(ISBLANK(D8)=TRUE,"　",D8)</f>
        <v>木</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8</v>
      </c>
      <c r="U73">
        <f>IF(ISBLANK(U8)=TRUE,"　",U8)</f>
        <v>0</v>
      </c>
      <c r="V73">
        <f>U73-T73</f>
        <v>-8</v>
      </c>
      <c r="Z73">
        <v>3</v>
      </c>
      <c r="AA73" t="e">
        <f>IF(ISBLANK(B73)=TRUE,"  ",B73)</f>
        <v>#REF!</v>
      </c>
      <c r="AB73" t="e">
        <f>WEEKDAY(AA73,1)</f>
        <v>#REF!</v>
      </c>
      <c r="AC73" t="str">
        <f>AC8</f>
        <v>木</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金</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5</v>
      </c>
      <c r="U75">
        <f>IF(ISBLANK(U10)=TRUE,"　",U10)</f>
        <v>0</v>
      </c>
      <c r="V75">
        <f>U75-T75</f>
        <v>-5</v>
      </c>
      <c r="Z75">
        <v>4</v>
      </c>
      <c r="AA75" t="e">
        <f>IF(ISBLANK(B75)=TRUE,"  ",B75)</f>
        <v>#REF!</v>
      </c>
      <c r="AB75" t="e">
        <f>WEEKDAY(AA75,1)</f>
        <v>#REF!</v>
      </c>
      <c r="AC75" t="str">
        <f>AC10</f>
        <v>金</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土</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5</v>
      </c>
      <c r="U77">
        <f>IF(ISBLANK(U12)=TRUE,"　",U12)</f>
        <v>0</v>
      </c>
      <c r="V77">
        <f>U77-T77</f>
        <v>-5</v>
      </c>
      <c r="Z77">
        <v>5</v>
      </c>
      <c r="AA77" t="e">
        <f>IF(ISBLANK(B77)=TRUE,"  ",B77)</f>
        <v>#REF!</v>
      </c>
      <c r="AB77" t="e">
        <f>WEEKDAY(AA77,1)</f>
        <v>#REF!</v>
      </c>
      <c r="AC77" t="str">
        <f>AC12</f>
        <v>土</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8</v>
      </c>
      <c r="U78">
        <f>IF(ISBLANK(U13)=TRUE,"　",U13)</f>
        <v>0</v>
      </c>
      <c r="V78">
        <f>U78-T78</f>
        <v>-8</v>
      </c>
    </row>
    <row r="79">
      <c r="A79">
        <f>IF(ISBLANK(A14)=TRUE,"　",A14)</f>
        <v>6</v>
      </c>
      <c r="B79" t="e">
        <f>DATE($E$1,#REF!,A79)</f>
        <v>#REF!</v>
      </c>
      <c r="C79" t="e">
        <f>WEEKDAY(B79,1)</f>
        <v>#REF!</v>
      </c>
      <c r="D79" t="str">
        <f>IF(ISBLANK(D14)=TRUE,"　",D14)</f>
        <v>日</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3</v>
      </c>
      <c r="U79">
        <f>IF(ISBLANK(U14)=TRUE,"　",U14)</f>
        <v>0</v>
      </c>
      <c r="V79">
        <f>U79-T79</f>
        <v>-3</v>
      </c>
      <c r="Z79">
        <v>6</v>
      </c>
      <c r="AA79" t="e">
        <f>IF(ISBLANK(B79)=TRUE,"  ",B79)</f>
        <v>#REF!</v>
      </c>
      <c r="AB79" t="e">
        <f>WEEKDAY(AA79,1)</f>
        <v>#REF!</v>
      </c>
      <c r="AC79" t="str">
        <f>AC14</f>
        <v>日</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6</v>
      </c>
      <c r="U80">
        <f>IF(ISBLANK(U15)=TRUE,"　",U15)</f>
        <v>0</v>
      </c>
      <c r="V80">
        <f>U80-T80</f>
        <v>-6</v>
      </c>
    </row>
    <row r="81">
      <c r="A81">
        <f>IF(ISBLANK(A16)=TRUE,"　",A16)</f>
        <v>7</v>
      </c>
      <c r="B81" t="e">
        <f>DATE($E$1,#REF!,A81)</f>
        <v>#REF!</v>
      </c>
      <c r="C81" t="e">
        <f>WEEKDAY(B81,1)</f>
        <v>#REF!</v>
      </c>
      <c r="D81" t="str">
        <f>IF(ISBLANK(D16)=TRUE,"　",D16)</f>
        <v>月</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5</v>
      </c>
      <c r="U81">
        <f>IF(ISBLANK(U16)=TRUE,"　",U16)</f>
        <v>0</v>
      </c>
      <c r="V81">
        <f>U81-T81</f>
        <v>-5</v>
      </c>
      <c r="Z81">
        <v>7</v>
      </c>
      <c r="AA81" t="e">
        <f>IF(ISBLANK(B81)=TRUE,"  ",B81)</f>
        <v>#REF!</v>
      </c>
      <c r="AB81" t="e">
        <f>WEEKDAY(AA81,1)</f>
        <v>#REF!</v>
      </c>
      <c r="AC81" t="str">
        <f>AC16</f>
        <v>月</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83</v>
      </c>
      <c r="U82">
        <f>SUM(U70:U81)</f>
        <v>0</v>
      </c>
      <c r="V82">
        <f>U82-T82</f>
        <v>-83</v>
      </c>
    </row>
    <row r="83">
      <c r="A83">
        <f>IF(ISBLANK(A18)=TRUE,"　",A18)</f>
        <v>8</v>
      </c>
      <c r="B83" t="e">
        <f>DATE($E$1,#REF!,A83)</f>
        <v>#REF!</v>
      </c>
      <c r="C83" t="e">
        <f>WEEKDAY(B83,1)</f>
        <v>#REF!</v>
      </c>
      <c r="D83" t="str">
        <f>IF(ISBLANK(D18)=TRUE,"　",D18)</f>
        <v>火</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3</v>
      </c>
      <c r="U83">
        <f>IF(ISBLANK(U18)=TRUE,"　",U18)</f>
        <v>0</v>
      </c>
      <c r="V83">
        <f>U83-T83</f>
        <v>-3</v>
      </c>
      <c r="Z83">
        <v>8</v>
      </c>
      <c r="AA83" t="e">
        <f>IF(ISBLANK(B83)=TRUE,"  ",B83)</f>
        <v>#REF!</v>
      </c>
      <c r="AB83" t="e">
        <f>WEEKDAY(AA83,1)</f>
        <v>#REF!</v>
      </c>
      <c r="AC83" t="str">
        <f>AC18</f>
        <v>火</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1</v>
      </c>
      <c r="U84">
        <f>IF(ISBLANK(U19)=TRUE,"　",U19)</f>
        <v>0</v>
      </c>
      <c r="V84">
        <f>U84-T84</f>
        <v>-1</v>
      </c>
    </row>
    <row r="85">
      <c r="A85">
        <f>IF(ISBLANK(A20)=TRUE,"　",A20)</f>
        <v>9</v>
      </c>
      <c r="B85" t="e">
        <f>DATE($E$1,#REF!,A85)</f>
        <v>#REF!</v>
      </c>
      <c r="C85" t="e">
        <f>WEEKDAY(B85,1)</f>
        <v>#REF!</v>
      </c>
      <c r="D85" t="str">
        <f>IF(ISBLANK(D20)=TRUE,"　",D20)</f>
        <v>水</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0</v>
      </c>
      <c r="U85">
        <f>IF(ISBLANK(U20)=TRUE,"　",U20)</f>
        <v>0</v>
      </c>
      <c r="V85">
        <f>U85-T85</f>
        <v>0</v>
      </c>
      <c r="Z85">
        <v>9</v>
      </c>
      <c r="AA85" t="e">
        <f>IF(ISBLANK(B85)=TRUE,"  ",B85)</f>
        <v>#REF!</v>
      </c>
      <c r="AB85" t="e">
        <f>WEEKDAY(AA85,1)</f>
        <v>#REF!</v>
      </c>
      <c r="AC85" t="str">
        <f>AC20</f>
        <v>水</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木</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2</v>
      </c>
      <c r="U87">
        <f>IF(ISBLANK(U22)=TRUE,"　",U22)</f>
        <v>0</v>
      </c>
      <c r="V87">
        <f>U87-T87</f>
        <v>-2</v>
      </c>
      <c r="Z87">
        <v>10</v>
      </c>
      <c r="AA87" t="e">
        <f>IF(ISBLANK(B87)=TRUE,"  ",B87)</f>
        <v>#REF!</v>
      </c>
      <c r="AB87" t="e">
        <f>WEEKDAY(AA87,1)</f>
        <v>#REF!</v>
      </c>
      <c r="AC87" t="str">
        <f>AC22</f>
        <v>木</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金</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6</v>
      </c>
      <c r="U89">
        <f>SUM(U83:U85)+U87</f>
        <v>0</v>
      </c>
      <c r="V89">
        <f>U89-T89</f>
        <v>-6</v>
      </c>
      <c r="Z89">
        <v>11</v>
      </c>
      <c r="AA89" t="e">
        <f>IF(ISBLANK(B89)=TRUE,"  ",B89)</f>
        <v>#REF!</v>
      </c>
      <c r="AB89" t="e">
        <f>WEEKDAY(AA89,1)</f>
        <v>#REF!</v>
      </c>
      <c r="AC89" t="str">
        <f>AC24</f>
        <v>金</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土</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89</v>
      </c>
      <c r="U91">
        <f>SUM(U82,U89)</f>
        <v>0</v>
      </c>
      <c r="V91">
        <f>U91-T91</f>
        <v>-89</v>
      </c>
      <c r="Z91">
        <v>12</v>
      </c>
      <c r="AA91" t="e">
        <f>IF(ISBLANK(B91)=TRUE,"  ",B91)</f>
        <v>#REF!</v>
      </c>
      <c r="AB91" t="e">
        <f>WEEKDAY(AA91,1)</f>
        <v>#REF!</v>
      </c>
      <c r="AC91" t="str">
        <f>AC26</f>
        <v>土</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日</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日</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16</v>
      </c>
      <c r="U94">
        <f>COUNTIF($E$69:$P$130,"国語")+COUNTIF($E$69:$P$130,"書写")+COUNTIF($R$69:$R$130,"国語")/3+COUNTIF($R$69:$R$130,"書写")/3</f>
        <v>0</v>
      </c>
      <c r="V94">
        <f>U94-T94</f>
        <v>-16</v>
      </c>
    </row>
    <row r="95">
      <c r="A95">
        <f>IF(ISBLANK(A30)=TRUE,"　",A30)</f>
        <v>14</v>
      </c>
      <c r="B95" t="e">
        <f>DATE($E$1,#REF!,A95)</f>
        <v>#REF!</v>
      </c>
      <c r="C95" t="e">
        <f>WEEKDAY(B95,1)</f>
        <v>#REF!</v>
      </c>
      <c r="D95" t="str">
        <f>IF(ISBLANK(D30)=TRUE,"　",D30)</f>
        <v>月</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9</v>
      </c>
      <c r="U95">
        <f>COUNTIF($E$69:$P$130,S95)+COUNTIF($R$69:$R$130,S95)/3</f>
        <v>0</v>
      </c>
      <c r="V95">
        <f>U95-T95</f>
        <v>-9</v>
      </c>
      <c r="Z95">
        <v>14</v>
      </c>
      <c r="AA95" t="e">
        <f>IF(ISBLANK(B95)=TRUE,"  ",B95)</f>
        <v>#REF!</v>
      </c>
      <c r="AB95" t="e">
        <f>WEEKDAY(AA95,1)</f>
        <v>#REF!</v>
      </c>
      <c r="AC95" t="str">
        <f>AC30</f>
        <v>月</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14</v>
      </c>
      <c r="U96">
        <f>COUNTIF($E$69:$P$130,S96)+COUNTIF($R$69:$R$130,S96)/3</f>
        <v>0</v>
      </c>
      <c r="V96">
        <f>U96-T96</f>
        <v>-14</v>
      </c>
    </row>
    <row r="97">
      <c r="A97">
        <f>IF(ISBLANK(A32)=TRUE,"　",A32)</f>
        <v>15</v>
      </c>
      <c r="B97" t="e">
        <f>DATE($E$1,#REF!,A97)</f>
        <v>#REF!</v>
      </c>
      <c r="C97" t="e">
        <f>WEEKDAY(B97,1)</f>
        <v>#REF!</v>
      </c>
      <c r="D97" t="str">
        <f>IF(ISBLANK(D32)=TRUE,"　",D32)</f>
        <v>火</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8</v>
      </c>
      <c r="U97">
        <f>COUNTIF($E$69:$P$130,S97)+COUNTIF($R$69:$R$130,S97)/3</f>
        <v>0</v>
      </c>
      <c r="V97">
        <f>U97-T97</f>
        <v>-8</v>
      </c>
      <c r="Z97">
        <v>15</v>
      </c>
      <c r="AA97" t="e">
        <f>IF(ISBLANK(B97)=TRUE,"  ",B97)</f>
        <v>#REF!</v>
      </c>
      <c r="AB97" t="e">
        <f>WEEKDAY(AA97,1)</f>
        <v>#REF!</v>
      </c>
      <c r="AC97" t="str">
        <f>AC32</f>
        <v>火</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水</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5</v>
      </c>
      <c r="U99">
        <f>COUNTIF($E$69:$P$130,S99)+COUNTIF($R$69:$R$130,S99)/3</f>
        <v>0</v>
      </c>
      <c r="V99">
        <f>U99-T99</f>
        <v>-5</v>
      </c>
      <c r="Z99">
        <v>16</v>
      </c>
      <c r="AA99" t="e">
        <f>IF(ISBLANK(B99)=TRUE,"  ",B99)</f>
        <v>#REF!</v>
      </c>
      <c r="AB99" t="e">
        <f>WEEKDAY(AA99,1)</f>
        <v>#REF!</v>
      </c>
      <c r="AC99" t="str">
        <f>AC34</f>
        <v>水</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木</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5</v>
      </c>
      <c r="U101">
        <f>COUNTIF($E$69:$P$130,S101)+COUNTIF($R$69:$R$130,S101)/3</f>
        <v>0</v>
      </c>
      <c r="V101">
        <f>U101-T101</f>
        <v>-5</v>
      </c>
      <c r="Z101">
        <v>17</v>
      </c>
      <c r="AA101" t="e">
        <f>IF(ISBLANK(B101)=TRUE,"  ",B101)</f>
        <v>#REF!</v>
      </c>
      <c r="AB101" t="e">
        <f>WEEKDAY(AA101,1)</f>
        <v>#REF!</v>
      </c>
      <c r="AC101" t="str">
        <f>AC36</f>
        <v>木</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8</v>
      </c>
      <c r="U102">
        <f>COUNTIF($E$69:$P$130,S102)+COUNTIF($R$69:$R$130,S102)/3</f>
        <v>0</v>
      </c>
      <c r="V102">
        <f>U102-T102</f>
        <v>-8</v>
      </c>
    </row>
    <row r="103">
      <c r="A103">
        <f>IF(ISBLANK(A38)=TRUE,"　",A38)</f>
        <v>18</v>
      </c>
      <c r="B103" t="e">
        <f>DATE($E$1,#REF!,A103)</f>
        <v>#REF!</v>
      </c>
      <c r="C103" t="e">
        <f>WEEKDAY(B103,1)</f>
        <v>#REF!</v>
      </c>
      <c r="D103" t="str">
        <f>IF(ISBLANK(D38)=TRUE,"　",D38)</f>
        <v>金</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3</v>
      </c>
      <c r="U103">
        <f>COUNTIF($E$69:$P$130,S103)+COUNTIF($R$69:$R$130,S103)/3</f>
        <v>0</v>
      </c>
      <c r="V103">
        <f>U103-T103</f>
        <v>-3</v>
      </c>
      <c r="Z103">
        <v>18</v>
      </c>
      <c r="AA103" t="e">
        <f>IF(ISBLANK(B103)=TRUE,"  ",B103)</f>
        <v>#REF!</v>
      </c>
      <c r="AB103" t="e">
        <f>WEEKDAY(AA103,1)</f>
        <v>#REF!</v>
      </c>
      <c r="AC103" t="str">
        <f>AC38</f>
        <v>金</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6</v>
      </c>
      <c r="U104">
        <f>COUNTIF($E$69:$P$130,S104)+COUNTIF($R$69:$R$130,S104)/3</f>
        <v>0</v>
      </c>
      <c r="V104">
        <f>U104-T104</f>
        <v>-6</v>
      </c>
    </row>
    <row r="105">
      <c r="A105">
        <f>IF(ISBLANK(A40)=TRUE,"　",A40)</f>
        <v>19</v>
      </c>
      <c r="B105" t="e">
        <f>DATE($E$1,#REF!,A105)</f>
        <v>#REF!</v>
      </c>
      <c r="C105" t="e">
        <f>WEEKDAY(B105,1)</f>
        <v>#REF!</v>
      </c>
      <c r="D105" t="str">
        <f>IF(ISBLANK(D40)=TRUE,"　",D40)</f>
        <v>土</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5</v>
      </c>
      <c r="U105">
        <f>COUNTIF($E$69:$P$130,S105)+COUNTIF($R$69:$R$130,S105)/3</f>
        <v>0</v>
      </c>
      <c r="V105">
        <f>U105-T105</f>
        <v>-5</v>
      </c>
      <c r="Z105">
        <v>19</v>
      </c>
      <c r="AA105" t="e">
        <f>IF(ISBLANK(B105)=TRUE,"  ",B105)</f>
        <v>#REF!</v>
      </c>
      <c r="AB105" t="e">
        <f>WEEKDAY(AA105,1)</f>
        <v>#REF!</v>
      </c>
      <c r="AC105" t="str">
        <f>AC40</f>
        <v>土</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83</v>
      </c>
      <c r="U106">
        <f>SUM(U94:U105)</f>
        <v>0</v>
      </c>
      <c r="V106">
        <f>U106-T106</f>
        <v>-83</v>
      </c>
    </row>
    <row r="107">
      <c r="A107">
        <f>IF(ISBLANK(A42)=TRUE,"　",A42)</f>
        <v>20</v>
      </c>
      <c r="B107" t="e">
        <f>DATE($E$1,#REF!,A107)</f>
        <v>#REF!</v>
      </c>
      <c r="C107" t="e">
        <f>WEEKDAY(B107,1)</f>
        <v>#REF!</v>
      </c>
      <c r="D107" t="str">
        <f>IF(ISBLANK(D42)=TRUE,"　",D42)</f>
        <v>日</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3</v>
      </c>
      <c r="U107">
        <f>COUNTIF(E$69:P$130,"学活")</f>
        <v>0</v>
      </c>
      <c r="V107">
        <f>U107-T107</f>
        <v>-3</v>
      </c>
      <c r="Z107">
        <v>20</v>
      </c>
      <c r="AA107" t="e">
        <f>IF(ISBLANK(B107)=TRUE,"  ",B107)</f>
        <v>#REF!</v>
      </c>
      <c r="AB107" t="e">
        <f>WEEKDAY(AA107,1)</f>
        <v>#REF!</v>
      </c>
      <c r="AC107" t="str">
        <f>AC42</f>
        <v>日</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1</v>
      </c>
      <c r="U108">
        <f>COUNTIF(E$69:P$130,"児童会")</f>
        <v>0</v>
      </c>
      <c r="V108">
        <f>U108-T108</f>
        <v>-1</v>
      </c>
    </row>
    <row r="109">
      <c r="A109">
        <f>IF(ISBLANK(A44)=TRUE,"　",A44)</f>
        <v>21</v>
      </c>
      <c r="B109" t="e">
        <f>DATE($E$1,#REF!,A109)</f>
        <v>#REF!</v>
      </c>
      <c r="C109" t="e">
        <f>WEEKDAY(B109,1)</f>
        <v>#REF!</v>
      </c>
      <c r="D109" t="str">
        <f>IF(ISBLANK(D44)=TRUE,"　",D44)</f>
        <v>月</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0</v>
      </c>
      <c r="U109">
        <f>COUNTIF($E$69:$P$130,S109)+COUNTIF($R$69:$R$130,S109)/3</f>
        <v>0</v>
      </c>
      <c r="V109">
        <f>U109-T109</f>
        <v>0</v>
      </c>
      <c r="Z109">
        <v>21</v>
      </c>
      <c r="AA109" t="e">
        <f>IF(ISBLANK(B109)=TRUE,"  ",B109)</f>
        <v>#REF!</v>
      </c>
      <c r="AB109" t="e">
        <f>WEEKDAY(AA109,1)</f>
        <v>#REF!</v>
      </c>
      <c r="AC109" t="str">
        <f>AC44</f>
        <v>月</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火</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2</v>
      </c>
      <c r="U111">
        <f>COUNTIF(E$69:P$130,"行事")</f>
        <v>0</v>
      </c>
      <c r="V111">
        <f>U111-T111</f>
        <v>-2</v>
      </c>
      <c r="Z111">
        <v>22</v>
      </c>
      <c r="AA111" t="e">
        <f>IF(ISBLANK(B111)=TRUE,"  ",B111)</f>
        <v>#REF!</v>
      </c>
      <c r="AB111" t="e">
        <f>WEEKDAY(AA111,1)</f>
        <v>#REF!</v>
      </c>
      <c r="AC111" t="str">
        <f>AC46</f>
        <v>火</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水</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6</v>
      </c>
      <c r="U113">
        <f>SUM(U107:U109)+U111</f>
        <v>0</v>
      </c>
      <c r="V113">
        <f>U113-T113</f>
        <v>-6</v>
      </c>
      <c r="Z113">
        <v>23</v>
      </c>
      <c r="AA113" t="e">
        <f>IF(ISBLANK(B113)=TRUE,"  ",B113)</f>
        <v>#REF!</v>
      </c>
      <c r="AB113" t="e">
        <f>WEEKDAY(AA113,1)</f>
        <v>#REF!</v>
      </c>
      <c r="AC113" t="str">
        <f>AC48</f>
        <v>水</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木</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89</v>
      </c>
      <c r="U115">
        <f>SUM(U106,U113)</f>
        <v>0</v>
      </c>
      <c r="V115">
        <f>U115-T115</f>
        <v>-89</v>
      </c>
      <c r="Z115">
        <v>24</v>
      </c>
      <c r="AA115" t="e">
        <f>IF(ISBLANK(B115)=TRUE,"  ",B115)</f>
        <v>#REF!</v>
      </c>
      <c r="AB115" t="e">
        <f>WEEKDAY(AA115,1)</f>
        <v>#REF!</v>
      </c>
      <c r="AC115" t="str">
        <f>AC50</f>
        <v>木</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金</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金</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土</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土</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日</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日</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月</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月</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火</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火</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水</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水</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木</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木</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097222222222223" right="0.19652777777777777" top="0.39375" bottom="0.39375" header="0.5118055555555556" footer="0.5118055555555556"/>
  <ignoredErrors>
    <ignoredError numberStoredAsText="1" sqref="A1:AL130"/>
  </ignoredErrors>
</worksheet>
</file>

<file path=xl/worksheets/sheet10.xml><?xml version="1.0" encoding="utf-8"?>
<worksheet xmlns="http://schemas.openxmlformats.org/spreadsheetml/2006/main" xmlns:r="http://schemas.openxmlformats.org/officeDocument/2006/relationships">
  <sheetPr codeName="Sheet12"/>
  <dimension ref="A1:AL130"/>
  <sheetViews>
    <sheetView workbookViewId="0" rightToLeft="0"/>
  </sheetViews>
  <sheetData>
    <row r="1">
      <c r="E1">
        <f>予定表!A1+1</f>
        <v>2027</v>
      </c>
      <c r="F1" t="str">
        <v>年</v>
      </c>
      <c r="S1" t="str">
        <v>校　長</v>
      </c>
      <c r="T1" t="str">
        <v>教　頭</v>
      </c>
      <c r="U1" t="str">
        <v>教　務</v>
      </c>
      <c r="V1" t="str">
        <v>担　任</v>
      </c>
    </row>
    <row r="2">
      <c r="D2">
        <v>1</v>
      </c>
      <c r="E2" t="str">
        <v>月　学習予定表</v>
      </c>
      <c r="M2" t="str">
        <f>予定表!E1</f>
        <v>5年2組</v>
      </c>
      <c r="Z2">
        <f>D2</f>
        <v>1</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46388</v>
      </c>
      <c r="C4">
        <f>WEEKDAY(B4,1)</f>
        <v>6</v>
      </c>
      <c r="D4" t="str">
        <f>TEXT(C4,"aaa")</f>
        <v>金</v>
      </c>
      <c r="S4" t="str">
        <v>教科</v>
      </c>
      <c r="T4" t="str">
        <v>予定</v>
      </c>
      <c r="U4" t="str">
        <v>計画</v>
      </c>
      <c r="V4" t="str">
        <v>過不足</v>
      </c>
      <c r="Z4">
        <v>1</v>
      </c>
      <c r="AA4">
        <f>IF(ISBLANK(B4)=TRUE,"  ",B4)</f>
        <v>46388</v>
      </c>
      <c r="AB4">
        <f>WEEKDAY(AA4,1)</f>
        <v>6</v>
      </c>
      <c r="AC4" t="str">
        <f>TEXT(AB4,"aaa")</f>
        <v>金</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予定表!N3</f>
        <v>13</v>
      </c>
      <c r="U5">
        <f>COUNTIF($E$4:$P$65,"国語")+COUNTIF($E$4:$P$65,"書写")+COUNTIF($R$4:$R$65,"国語")/3+COUNTIF($R$4:$R$65,"書写")/3</f>
        <v>0</v>
      </c>
      <c r="V5">
        <f>U5-T5</f>
        <v>-13</v>
      </c>
    </row>
    <row r="6">
      <c r="A6">
        <v>2</v>
      </c>
      <c r="B6">
        <f>DATE($E$1,$D$2,A6)</f>
        <v>46389</v>
      </c>
      <c r="C6">
        <f>WEEKDAY(B6,1)</f>
        <v>7</v>
      </c>
      <c r="D6" t="str">
        <f>TEXT(C6,"aaa")</f>
        <v>土</v>
      </c>
      <c r="S6" t="str">
        <v>社会</v>
      </c>
      <c r="T6">
        <f>予定表!N4</f>
        <v>7</v>
      </c>
      <c r="U6">
        <f>COUNTIF($E$4:$P$65,S6)+COUNTIF($R$4:$R$65,S6)/3</f>
        <v>0</v>
      </c>
      <c r="V6">
        <f>U6-T6</f>
        <v>-7</v>
      </c>
      <c r="Z6">
        <v>2</v>
      </c>
      <c r="AA6">
        <f>IF(ISBLANK(B6)=TRUE,"  ",B6)</f>
        <v>46389</v>
      </c>
      <c r="AB6">
        <f>WEEKDAY(AA6,1)</f>
        <v>7</v>
      </c>
      <c r="AC6" t="str">
        <f>TEXT(AB6,"aaa")</f>
        <v>土</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予定表!N5</f>
        <v>12</v>
      </c>
      <c r="U7">
        <f>COUNTIF($E$4:$P$65,S7)+COUNTIF($R$4:$R$65,S7)/3</f>
        <v>0</v>
      </c>
      <c r="V7">
        <f>U7-T7</f>
        <v>-12</v>
      </c>
    </row>
    <row r="8">
      <c r="A8">
        <v>3</v>
      </c>
      <c r="B8">
        <f>DATE($E$1,$D$2,A8)</f>
        <v>46390</v>
      </c>
      <c r="C8">
        <f>WEEKDAY(B8,1)</f>
        <v>1</v>
      </c>
      <c r="D8" t="str">
        <f>TEXT(C8,"aaa")</f>
        <v>日</v>
      </c>
      <c r="S8" t="str">
        <v>理科</v>
      </c>
      <c r="T8">
        <f>予定表!N6</f>
        <v>8</v>
      </c>
      <c r="U8">
        <f>COUNTIF($E$4:$P$65,S8)+COUNTIF($R$4:$R$65,S8)/3</f>
        <v>0</v>
      </c>
      <c r="V8">
        <f>U8-T8</f>
        <v>-8</v>
      </c>
      <c r="Z8">
        <v>3</v>
      </c>
      <c r="AA8">
        <f>IF(ISBLANK(B8)=TRUE,"  ",B8)</f>
        <v>46390</v>
      </c>
      <c r="AB8">
        <f>WEEKDAY(AA8,1)</f>
        <v>1</v>
      </c>
      <c r="AC8" t="str">
        <f>TEXT(AB8,"aaa")</f>
        <v>日</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予定表!N7</f>
        <v>0</v>
      </c>
      <c r="U9">
        <f>COUNTIF($E$4:$P$65,S9)+COUNTIF($R$4:$R$65,S9)/3</f>
        <v>0</v>
      </c>
      <c r="V9">
        <f>U9-T9</f>
        <v>0</v>
      </c>
    </row>
    <row r="10">
      <c r="A10">
        <v>4</v>
      </c>
      <c r="B10">
        <f>DATE($E$1,$D$2,A10)</f>
        <v>46391</v>
      </c>
      <c r="C10">
        <f>WEEKDAY(B10,1)</f>
        <v>2</v>
      </c>
      <c r="D10" t="str">
        <f>TEXT(C10,"aaa")</f>
        <v>月</v>
      </c>
      <c r="S10" t="str">
        <v>音楽</v>
      </c>
      <c r="T10">
        <f>予定表!N8</f>
        <v>4</v>
      </c>
      <c r="U10">
        <f>COUNTIF($E$4:$P$65,S10)+COUNTIF($R$4:$R$65,S10)/3</f>
        <v>0</v>
      </c>
      <c r="V10">
        <f>U10-T10</f>
        <v>-4</v>
      </c>
      <c r="Z10">
        <v>4</v>
      </c>
      <c r="AA10">
        <f>IF(ISBLANK(B10)=TRUE,"  ",B10)</f>
        <v>46391</v>
      </c>
      <c r="AB10">
        <f>WEEKDAY(AA10,1)</f>
        <v>2</v>
      </c>
      <c r="AC10" t="str">
        <f>TEXT(AB10,"aaa")</f>
        <v>月</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予定表!N9</f>
        <v>4</v>
      </c>
      <c r="U11">
        <f>COUNTIF($E$4:$P$65,S11)+COUNTIF($R$4:$R$65,S11)/3</f>
        <v>0</v>
      </c>
      <c r="V11">
        <f>U11-T11</f>
        <v>-4</v>
      </c>
    </row>
    <row r="12">
      <c r="A12">
        <v>5</v>
      </c>
      <c r="B12">
        <f>DATE($E$1,$D$2,A12)</f>
        <v>46392</v>
      </c>
      <c r="C12">
        <f>WEEKDAY(B12,1)</f>
        <v>3</v>
      </c>
      <c r="D12" t="str">
        <f>TEXT(C12,"aaa")</f>
        <v>火</v>
      </c>
      <c r="S12" t="str">
        <v>家庭</v>
      </c>
      <c r="T12">
        <f>予定表!N10</f>
        <v>4</v>
      </c>
      <c r="U12">
        <f>COUNTIF($E$4:$P$65,S12)+COUNTIF($R$4:$R$65,S12)/3</f>
        <v>0</v>
      </c>
      <c r="V12">
        <f>U12-T12</f>
        <v>-4</v>
      </c>
      <c r="Z12">
        <v>5</v>
      </c>
      <c r="AA12">
        <f>IF(ISBLANK(B12)=TRUE,"  ",B12)</f>
        <v>46392</v>
      </c>
      <c r="AB12">
        <f>WEEKDAY(AA12,1)</f>
        <v>3</v>
      </c>
      <c r="AC12" t="str">
        <f>TEXT(AB12,"aaa")</f>
        <v>火</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予定表!N11</f>
        <v>7</v>
      </c>
      <c r="U13">
        <f>COUNTIF($E$4:$P$65,S13)+COUNTIF($R$4:$R$65,S13)/3</f>
        <v>0</v>
      </c>
      <c r="V13">
        <f>U13-T13</f>
        <v>-7</v>
      </c>
    </row>
    <row r="14">
      <c r="A14">
        <v>6</v>
      </c>
      <c r="B14">
        <f>DATE($E$1,$D$2,A14)</f>
        <v>46393</v>
      </c>
      <c r="C14">
        <f>WEEKDAY(B14,1)</f>
        <v>4</v>
      </c>
      <c r="D14" t="str">
        <f>TEXT(C14,"aaa")</f>
        <v>水</v>
      </c>
      <c r="S14" t="str">
        <v>道徳</v>
      </c>
      <c r="T14">
        <f>予定表!N12</f>
        <v>3</v>
      </c>
      <c r="U14">
        <f>COUNTIF($E$4:$P$65,S14)+COUNTIF($R$4:$R$65,S14)/3</f>
        <v>0</v>
      </c>
      <c r="V14">
        <f>U14-T14</f>
        <v>-3</v>
      </c>
      <c r="Z14">
        <v>6</v>
      </c>
      <c r="AA14">
        <f>IF(ISBLANK(B14)=TRUE,"  ",B14)</f>
        <v>46393</v>
      </c>
      <c r="AB14">
        <f>WEEKDAY(AA14,1)</f>
        <v>4</v>
      </c>
      <c r="AC14" t="str">
        <f>TEXT(AB14,"aaa")</f>
        <v>水</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予定表!N13</f>
        <v>6</v>
      </c>
      <c r="U15">
        <f>COUNTIF($E$4:$P$65,S15)+COUNTIF($R$4:$R$65,S15)/3</f>
        <v>0</v>
      </c>
      <c r="V15">
        <f>U15-T15</f>
        <v>-6</v>
      </c>
    </row>
    <row r="16">
      <c r="A16">
        <v>7</v>
      </c>
      <c r="B16">
        <f>DATE($E$1,$D$2,A16)</f>
        <v>46394</v>
      </c>
      <c r="C16">
        <f>WEEKDAY(B16,1)</f>
        <v>5</v>
      </c>
      <c r="D16" t="str">
        <f>TEXT(C16,"aaa")</f>
        <v>木</v>
      </c>
      <c r="S16" t="str">
        <v>総合</v>
      </c>
      <c r="T16">
        <f>予定表!N14</f>
        <v>5</v>
      </c>
      <c r="U16">
        <f>COUNTIF($E$4:$P$65,S16)+COUNTIF($R$4:$R$65,S16)/3</f>
        <v>0</v>
      </c>
      <c r="V16">
        <f>U16-T16</f>
        <v>-5</v>
      </c>
      <c r="Z16">
        <v>7</v>
      </c>
      <c r="AA16">
        <f>IF(ISBLANK(B16)=TRUE,"  ",B16)</f>
        <v>46394</v>
      </c>
      <c r="AB16">
        <f>WEEKDAY(AA16,1)</f>
        <v>5</v>
      </c>
      <c r="AC16" t="str">
        <f>TEXT(AB16,"aaa")</f>
        <v>木</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予定表!N15</f>
        <v>73</v>
      </c>
      <c r="U17">
        <f>SUM(U5:U16)</f>
        <v>0</v>
      </c>
      <c r="V17">
        <f>U17-T17</f>
        <v>-73</v>
      </c>
    </row>
    <row r="18">
      <c r="A18">
        <v>8</v>
      </c>
      <c r="B18">
        <f>DATE($E$1,$D$2,A18)</f>
        <v>46395</v>
      </c>
      <c r="C18">
        <f>WEEKDAY(B18,1)</f>
        <v>6</v>
      </c>
      <c r="D18" t="str">
        <f>TEXT(C18,"aaa")</f>
        <v>金</v>
      </c>
      <c r="S18" t="str">
        <v>学活</v>
      </c>
      <c r="T18">
        <f>予定表!N16</f>
        <v>3</v>
      </c>
      <c r="U18">
        <f>COUNTIF($E$4:$P$65,"学活")</f>
        <v>0</v>
      </c>
      <c r="V18">
        <f>U18-T18</f>
        <v>-3</v>
      </c>
      <c r="Z18">
        <v>8</v>
      </c>
      <c r="AA18">
        <f>IF(ISBLANK(B18)=TRUE,"  ",B18)</f>
        <v>46395</v>
      </c>
      <c r="AB18">
        <f>WEEKDAY(AA18,1)</f>
        <v>6</v>
      </c>
      <c r="AC18" t="str">
        <f>TEXT(AB18,"aaa")</f>
        <v>金</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予定表!N17</f>
        <v>0</v>
      </c>
      <c r="U19">
        <f>COUNTIF(E$4:P$65,"児童会")</f>
        <v>0</v>
      </c>
      <c r="V19">
        <f>U19-T19</f>
        <v>0</v>
      </c>
    </row>
    <row r="20">
      <c r="A20">
        <v>9</v>
      </c>
      <c r="B20">
        <f>DATE($E$1,$D$2,A20)</f>
        <v>46396</v>
      </c>
      <c r="C20">
        <f>WEEKDAY(B20,1)</f>
        <v>7</v>
      </c>
      <c r="D20" t="str">
        <f>TEXT(C20,"aaa")</f>
        <v>土</v>
      </c>
      <c r="S20" t="str">
        <v>クラブ</v>
      </c>
      <c r="T20">
        <f>予定表!N18</f>
        <v>2</v>
      </c>
      <c r="U20">
        <f>COUNTIF($E$4:$P$65,S20)+COUNTIF($R$4:$R$65,S20)/3</f>
        <v>0</v>
      </c>
      <c r="V20">
        <f>U20-T20</f>
        <v>-2</v>
      </c>
      <c r="Z20">
        <v>9</v>
      </c>
      <c r="AA20">
        <f>IF(ISBLANK(B20)=TRUE,"  ",B20)</f>
        <v>46396</v>
      </c>
      <c r="AB20">
        <f>WEEKDAY(AA20,1)</f>
        <v>7</v>
      </c>
      <c r="AC20" t="str">
        <f>TEXT(AB20,"aaa")</f>
        <v>土</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予定表!N19</f>
        <v>0</v>
      </c>
      <c r="U21">
        <f>COUNTIF(E$4:P$65,"①行事")</f>
        <v>0</v>
      </c>
      <c r="V21">
        <f>U21-T21</f>
        <v>0</v>
      </c>
    </row>
    <row r="22">
      <c r="A22">
        <v>10</v>
      </c>
      <c r="B22">
        <f>DATE($E$1,$D$2,A22)</f>
        <v>46397</v>
      </c>
      <c r="C22">
        <f>WEEKDAY(B22,1)</f>
        <v>1</v>
      </c>
      <c r="D22" t="str">
        <f>TEXT(C22,"aaa")</f>
        <v>日</v>
      </c>
      <c r="S22" t="str">
        <v>行事（時）</v>
      </c>
      <c r="T22">
        <f>予定表!N20</f>
        <v>3</v>
      </c>
      <c r="U22">
        <f>COUNTIF(E$4:P$65,"行事")</f>
        <v>0</v>
      </c>
      <c r="V22">
        <f>U22-T22</f>
        <v>-3</v>
      </c>
      <c r="Z22">
        <v>10</v>
      </c>
      <c r="AA22">
        <f>IF(ISBLANK(B22)=TRUE,"  ",B22)</f>
        <v>46397</v>
      </c>
      <c r="AB22">
        <f>WEEKDAY(AA22,1)</f>
        <v>1</v>
      </c>
      <c r="AC22" t="str">
        <f>TEXT(AB22,"aaa")</f>
        <v>日</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予定表!N21</f>
        <v>0</v>
      </c>
      <c r="U23">
        <f>U21</f>
        <v>0</v>
      </c>
      <c r="V23">
        <f>U23-T23</f>
        <v>0</v>
      </c>
    </row>
    <row r="24">
      <c r="A24">
        <v>11</v>
      </c>
      <c r="B24">
        <f>DATE($E$1,$D$2,A24)</f>
        <v>46398</v>
      </c>
      <c r="C24">
        <f>WEEKDAY(B24,1)</f>
        <v>2</v>
      </c>
      <c r="D24" t="str">
        <f>TEXT(C24,"aaa")</f>
        <v>月</v>
      </c>
      <c r="T24">
        <f>予定表!N22</f>
        <v>8</v>
      </c>
      <c r="U24">
        <f>SUM(U18:U20)+U22</f>
        <v>0</v>
      </c>
      <c r="V24">
        <f>U24-T24</f>
        <v>-8</v>
      </c>
      <c r="Z24">
        <v>11</v>
      </c>
      <c r="AA24">
        <f>IF(ISBLANK(B24)=TRUE,"  ",B24)</f>
        <v>46398</v>
      </c>
      <c r="AB24">
        <f>WEEKDAY(AA24,1)</f>
        <v>2</v>
      </c>
      <c r="AC24" t="str">
        <f>TEXT(AB24,"aaa")</f>
        <v>月</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予定表!N23</f>
        <v>0</v>
      </c>
      <c r="U25">
        <f>U23</f>
        <v>0</v>
      </c>
      <c r="V25">
        <f>U25-T25</f>
        <v>0</v>
      </c>
    </row>
    <row r="26">
      <c r="A26">
        <v>12</v>
      </c>
      <c r="B26">
        <f>DATE($E$1,$D$2,A26)</f>
        <v>46399</v>
      </c>
      <c r="C26">
        <f>WEEKDAY(B26,1)</f>
        <v>3</v>
      </c>
      <c r="D26" t="str">
        <f>TEXT(C26,"aaa")</f>
        <v>火</v>
      </c>
      <c r="T26">
        <f>予定表!N24</f>
        <v>81</v>
      </c>
      <c r="U26">
        <f>SUM(U17,U24)</f>
        <v>0</v>
      </c>
      <c r="V26">
        <f>U26-T26</f>
        <v>-81</v>
      </c>
      <c r="Z26">
        <v>12</v>
      </c>
      <c r="AA26">
        <f>IF(ISBLANK(B26)=TRUE,"  ",B26)</f>
        <v>46399</v>
      </c>
      <c r="AB26">
        <f>WEEKDAY(AA26,1)</f>
        <v>3</v>
      </c>
      <c r="AC26" t="str">
        <f>TEXT(AB26,"aaa")</f>
        <v>火</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46400</v>
      </c>
      <c r="C28">
        <f>WEEKDAY(B28,1)</f>
        <v>4</v>
      </c>
      <c r="D28" t="str">
        <f>TEXT(C28,"aaa")</f>
        <v>水</v>
      </c>
      <c r="Z28">
        <v>13</v>
      </c>
      <c r="AA28">
        <f>IF(ISBLANK(B28)=TRUE,"  ",B28)</f>
        <v>46400</v>
      </c>
      <c r="AB28">
        <f>WEEKDAY(AA28,1)</f>
        <v>4</v>
      </c>
      <c r="AC28" t="str">
        <f>TEXT(AB28,"aaa")</f>
        <v>水</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46401</v>
      </c>
      <c r="C30">
        <f>WEEKDAY(B30,1)</f>
        <v>5</v>
      </c>
      <c r="D30" t="str">
        <f>TEXT(C30,"aaa")</f>
        <v>木</v>
      </c>
      <c r="Z30">
        <v>14</v>
      </c>
      <c r="AA30">
        <f>IF(ISBLANK(B30)=TRUE,"  ",B30)</f>
        <v>46401</v>
      </c>
      <c r="AB30">
        <f>WEEKDAY(AA30,1)</f>
        <v>5</v>
      </c>
      <c r="AC30" t="str">
        <f>TEXT(AB30,"aaa")</f>
        <v>木</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46402</v>
      </c>
      <c r="C32">
        <f>WEEKDAY(B32,1)</f>
        <v>6</v>
      </c>
      <c r="D32" t="str">
        <f>TEXT(C32,"aaa")</f>
        <v>金</v>
      </c>
      <c r="Z32">
        <v>15</v>
      </c>
      <c r="AA32">
        <f>IF(ISBLANK(B32)=TRUE,"  ",B32)</f>
        <v>46402</v>
      </c>
      <c r="AB32">
        <f>WEEKDAY(AA32,1)</f>
        <v>6</v>
      </c>
      <c r="AC32" t="str">
        <f>TEXT(AB32,"aaa")</f>
        <v>金</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46403</v>
      </c>
      <c r="C34">
        <f>WEEKDAY(B34,1)</f>
        <v>7</v>
      </c>
      <c r="D34" t="str">
        <f>TEXT(C34,"aaa")</f>
        <v>土</v>
      </c>
      <c r="Z34">
        <v>16</v>
      </c>
      <c r="AA34">
        <f>IF(ISBLANK(B34)=TRUE,"  ",B34)</f>
        <v>46403</v>
      </c>
      <c r="AB34">
        <f>WEEKDAY(AA34,1)</f>
        <v>7</v>
      </c>
      <c r="AC34" t="str">
        <f>TEXT(AB34,"aaa")</f>
        <v>土</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46404</v>
      </c>
      <c r="C36">
        <f>WEEKDAY(B36,1)</f>
        <v>1</v>
      </c>
      <c r="D36" t="str">
        <f>TEXT(C36,"aaa")</f>
        <v>日</v>
      </c>
      <c r="Z36">
        <v>17</v>
      </c>
      <c r="AA36">
        <f>IF(ISBLANK(B36)=TRUE,"  ",B36)</f>
        <v>46404</v>
      </c>
      <c r="AB36">
        <f>WEEKDAY(AA36,1)</f>
        <v>1</v>
      </c>
      <c r="AC36" t="str">
        <f>TEXT(AB36,"aaa")</f>
        <v>日</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46405</v>
      </c>
      <c r="C38">
        <f>WEEKDAY(B38,1)</f>
        <v>2</v>
      </c>
      <c r="D38" t="str">
        <f>TEXT(C38,"aaa")</f>
        <v>月</v>
      </c>
      <c r="Z38">
        <v>18</v>
      </c>
      <c r="AA38">
        <f>IF(ISBLANK(B38)=TRUE,"  ",B38)</f>
        <v>46405</v>
      </c>
      <c r="AB38">
        <f>WEEKDAY(AA38,1)</f>
        <v>2</v>
      </c>
      <c r="AC38" t="str">
        <f>TEXT(AB38,"aaa")</f>
        <v>月</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46406</v>
      </c>
      <c r="C40">
        <f>WEEKDAY(B40,1)</f>
        <v>3</v>
      </c>
      <c r="D40" t="str">
        <f>TEXT(C40,"aaa")</f>
        <v>火</v>
      </c>
      <c r="Z40">
        <v>19</v>
      </c>
      <c r="AA40">
        <f>IF(ISBLANK(B40)=TRUE,"  ",B40)</f>
        <v>46406</v>
      </c>
      <c r="AB40">
        <f>WEEKDAY(AA40,1)</f>
        <v>3</v>
      </c>
      <c r="AC40" t="str">
        <f>TEXT(AB40,"aaa")</f>
        <v>火</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46407</v>
      </c>
      <c r="C42">
        <f>WEEKDAY(B42,1)</f>
        <v>4</v>
      </c>
      <c r="D42" t="str">
        <f>TEXT(C42,"aaa")</f>
        <v>水</v>
      </c>
      <c r="Z42">
        <v>20</v>
      </c>
      <c r="AA42">
        <f>IF(ISBLANK(B42)=TRUE,"  ",B42)</f>
        <v>46407</v>
      </c>
      <c r="AB42">
        <f>WEEKDAY(AA42,1)</f>
        <v>4</v>
      </c>
      <c r="AC42" t="str">
        <f>TEXT(AB42,"aaa")</f>
        <v>水</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46408</v>
      </c>
      <c r="C44">
        <f>WEEKDAY(B44,1)</f>
        <v>5</v>
      </c>
      <c r="D44" t="str">
        <f>TEXT(C44,"aaa")</f>
        <v>木</v>
      </c>
      <c r="Z44">
        <v>21</v>
      </c>
      <c r="AA44">
        <f>IF(ISBLANK(B44)=TRUE,"  ",B44)</f>
        <v>46408</v>
      </c>
      <c r="AB44">
        <f>WEEKDAY(AA44,1)</f>
        <v>5</v>
      </c>
      <c r="AC44" t="str">
        <f>TEXT(AB44,"aaa")</f>
        <v>木</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46409</v>
      </c>
      <c r="C46">
        <f>WEEKDAY(B46,1)</f>
        <v>6</v>
      </c>
      <c r="D46" t="str">
        <f>TEXT(C46,"aaa")</f>
        <v>金</v>
      </c>
      <c r="Z46">
        <v>22</v>
      </c>
      <c r="AA46">
        <f>IF(ISBLANK(B46)=TRUE,"  ",B46)</f>
        <v>46409</v>
      </c>
      <c r="AB46">
        <f>WEEKDAY(AA46,1)</f>
        <v>6</v>
      </c>
      <c r="AC46" t="str">
        <f>TEXT(AB46,"aaa")</f>
        <v>金</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46410</v>
      </c>
      <c r="C48">
        <f>WEEKDAY(B48,1)</f>
        <v>7</v>
      </c>
      <c r="D48" t="str">
        <f>TEXT(C48,"aaa")</f>
        <v>土</v>
      </c>
      <c r="Z48">
        <v>23</v>
      </c>
      <c r="AA48">
        <f>IF(ISBLANK(B48)=TRUE,"  ",B48)</f>
        <v>46410</v>
      </c>
      <c r="AB48">
        <f>WEEKDAY(AA48,1)</f>
        <v>7</v>
      </c>
      <c r="AC48" t="str">
        <f>TEXT(AB48,"aaa")</f>
        <v>土</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46411</v>
      </c>
      <c r="C50">
        <f>WEEKDAY(B50,1)</f>
        <v>1</v>
      </c>
      <c r="D50" t="str">
        <f>TEXT(C50,"aaa")</f>
        <v>日</v>
      </c>
      <c r="Z50">
        <v>24</v>
      </c>
      <c r="AA50">
        <f>IF(ISBLANK(B50)=TRUE,"  ",B50)</f>
        <v>46411</v>
      </c>
      <c r="AB50">
        <f>WEEKDAY(AA50,1)</f>
        <v>1</v>
      </c>
      <c r="AC50" t="str">
        <f>TEXT(AB50,"aaa")</f>
        <v>日</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46412</v>
      </c>
      <c r="C52">
        <f>WEEKDAY(B52,1)</f>
        <v>2</v>
      </c>
      <c r="D52" t="str">
        <f>TEXT(C52,"aaa")</f>
        <v>月</v>
      </c>
      <c r="Z52">
        <v>25</v>
      </c>
      <c r="AA52">
        <f>IF(ISBLANK(B52)=TRUE,"  ",B52)</f>
        <v>46412</v>
      </c>
      <c r="AB52">
        <f>WEEKDAY(AA52,1)</f>
        <v>2</v>
      </c>
      <c r="AC52" t="str">
        <f>TEXT(AB52,"aaa")</f>
        <v>月</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46413</v>
      </c>
      <c r="C54">
        <f>WEEKDAY(B54,1)</f>
        <v>3</v>
      </c>
      <c r="D54" t="str">
        <f>TEXT(C54,"aaa")</f>
        <v>火</v>
      </c>
      <c r="Z54">
        <v>26</v>
      </c>
      <c r="AA54">
        <f>IF(ISBLANK(B54)=TRUE,"  ",B54)</f>
        <v>46413</v>
      </c>
      <c r="AB54">
        <f>WEEKDAY(AA54,1)</f>
        <v>3</v>
      </c>
      <c r="AC54" t="str">
        <f>TEXT(AB54,"aaa")</f>
        <v>火</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46414</v>
      </c>
      <c r="C56">
        <f>WEEKDAY(B56,1)</f>
        <v>4</v>
      </c>
      <c r="D56" t="str">
        <f>TEXT(C56,"aaa")</f>
        <v>水</v>
      </c>
      <c r="Z56">
        <v>27</v>
      </c>
      <c r="AA56">
        <f>IF(ISBLANK(B56)=TRUE,"  ",B56)</f>
        <v>46414</v>
      </c>
      <c r="AB56">
        <f>WEEKDAY(AA56,1)</f>
        <v>4</v>
      </c>
      <c r="AC56" t="str">
        <f>TEXT(AB56,"aaa")</f>
        <v>水</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46415</v>
      </c>
      <c r="C58">
        <f>WEEKDAY(B58,1)</f>
        <v>5</v>
      </c>
      <c r="D58" t="str">
        <f>TEXT(C58,"aaa")</f>
        <v>木</v>
      </c>
      <c r="Z58">
        <v>28</v>
      </c>
      <c r="AA58">
        <f>IF(ISBLANK(B58)=TRUE,"  ",B58)</f>
        <v>46415</v>
      </c>
      <c r="AB58">
        <f>WEEKDAY(AA58,1)</f>
        <v>5</v>
      </c>
      <c r="AC58" t="str">
        <f>IF(ISBLANK(Z58)=TRUE,"  ",D58)</f>
        <v>木</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46416</v>
      </c>
      <c r="C60">
        <f>WEEKDAY(B60,1)</f>
        <v>6</v>
      </c>
      <c r="D60" t="str">
        <f>TEXT(C60,"aaa")</f>
        <v>金</v>
      </c>
      <c r="Z60">
        <v>29</v>
      </c>
      <c r="AA60">
        <f>IF(ISBLANK(B60)=TRUE,"  ",B60)</f>
        <v>46416</v>
      </c>
      <c r="AB60">
        <f>WEEKDAY(AA60,1)</f>
        <v>6</v>
      </c>
      <c r="AC60" t="str">
        <f>IF(ISBLANK(Z60)=TRUE,"  ",D60)</f>
        <v>金</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46417</v>
      </c>
      <c r="C62">
        <f>WEEKDAY(B62,1)</f>
        <v>7</v>
      </c>
      <c r="D62" t="str">
        <f>TEXT(C62,"aaa")</f>
        <v>土</v>
      </c>
      <c r="Z62">
        <v>30</v>
      </c>
      <c r="AA62">
        <f>IF(ISBLANK(B62)=TRUE,"  ",B62)</f>
        <v>46417</v>
      </c>
      <c r="AB62">
        <f>WEEKDAY(AA62,1)</f>
        <v>7</v>
      </c>
      <c r="AC62" t="str">
        <f>IF(ISBLANK(Z62)=TRUE,"  ",D62)</f>
        <v>土</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46418</v>
      </c>
      <c r="C64">
        <f>WEEKDAY(B64,1)</f>
        <v>1</v>
      </c>
      <c r="D64" t="str">
        <f>IF(ISBLANK(A64)=TRUE," ",TEXT(C64,"aaa"))</f>
        <v>日</v>
      </c>
      <c r="Z64">
        <v>31</v>
      </c>
      <c r="AA64">
        <f>IF(ISBLANK(B64)=TRUE,"  ",B64)</f>
        <v>46418</v>
      </c>
      <c r="AB64">
        <f>WEEKDAY(AA64,1)</f>
        <v>1</v>
      </c>
      <c r="AC64" t="str">
        <f>IF(ISBLANK(Z64)=TRUE,"  ",D64)</f>
        <v>日</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1</v>
      </c>
      <c r="E67" t="str">
        <v>月　授業実施報告書</v>
      </c>
      <c r="K67" t="str">
        <f>CELL("prefix",G69)</f>
        <v/>
      </c>
      <c r="M67" t="str">
        <f>IF(ISBLANK(M2)=TRUE,"　",M2)</f>
        <v>5年2組</v>
      </c>
      <c r="Z67">
        <f>D67</f>
        <v>1</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金</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金</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13</v>
      </c>
      <c r="U70">
        <f>IF(ISBLANK(U5)=TRUE,"　",U5)</f>
        <v>0</v>
      </c>
      <c r="V70">
        <f>U70-T70</f>
        <v>-13</v>
      </c>
    </row>
    <row r="71">
      <c r="A71">
        <f>IF(ISBLANK(A6)=TRUE,"　",A6)</f>
        <v>2</v>
      </c>
      <c r="B71" t="e">
        <f>DATE($E$1,#REF!,A71)</f>
        <v>#REF!</v>
      </c>
      <c r="C71" t="e">
        <f>WEEKDAY(B71,1)</f>
        <v>#REF!</v>
      </c>
      <c r="D71" t="str">
        <f>IF(ISBLANK(D6)=TRUE,"　",D6)</f>
        <v>土</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7</v>
      </c>
      <c r="U71">
        <f>IF(ISBLANK(U6)=TRUE,"　",U6)</f>
        <v>0</v>
      </c>
      <c r="V71">
        <f>U71-T71</f>
        <v>-7</v>
      </c>
      <c r="Z71">
        <v>2</v>
      </c>
      <c r="AA71" t="e">
        <f>IF(ISBLANK(B71)=TRUE,"  ",B71)</f>
        <v>#REF!</v>
      </c>
      <c r="AB71" t="e">
        <f>WEEKDAY(AA71,1)</f>
        <v>#REF!</v>
      </c>
      <c r="AC71" t="str">
        <f>AC6</f>
        <v>土</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12</v>
      </c>
      <c r="U72">
        <f>IF(ISBLANK(U7)=TRUE,"　",U7)</f>
        <v>0</v>
      </c>
      <c r="V72">
        <f>U72-T72</f>
        <v>-12</v>
      </c>
    </row>
    <row r="73">
      <c r="A73">
        <f>IF(ISBLANK(A8)=TRUE,"　",A8)</f>
        <v>3</v>
      </c>
      <c r="B73" t="e">
        <f>DATE($E$1,#REF!,A73)</f>
        <v>#REF!</v>
      </c>
      <c r="C73" t="e">
        <f>WEEKDAY(B73,1)</f>
        <v>#REF!</v>
      </c>
      <c r="D73" t="str">
        <f>IF(ISBLANK(D8)=TRUE,"　",D8)</f>
        <v>日</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8</v>
      </c>
      <c r="U73">
        <f>IF(ISBLANK(U8)=TRUE,"　",U8)</f>
        <v>0</v>
      </c>
      <c r="V73">
        <f>U73-T73</f>
        <v>-8</v>
      </c>
      <c r="Z73">
        <v>3</v>
      </c>
      <c r="AA73" t="e">
        <f>IF(ISBLANK(B73)=TRUE,"  ",B73)</f>
        <v>#REF!</v>
      </c>
      <c r="AB73" t="e">
        <f>WEEKDAY(AA73,1)</f>
        <v>#REF!</v>
      </c>
      <c r="AC73" t="str">
        <f>AC8</f>
        <v>日</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月</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4</v>
      </c>
      <c r="U75">
        <f>IF(ISBLANK(U10)=TRUE,"　",U10)</f>
        <v>0</v>
      </c>
      <c r="V75">
        <f>U75-T75</f>
        <v>-4</v>
      </c>
      <c r="Z75">
        <v>4</v>
      </c>
      <c r="AA75" t="e">
        <f>IF(ISBLANK(B75)=TRUE,"  ",B75)</f>
        <v>#REF!</v>
      </c>
      <c r="AB75" t="e">
        <f>WEEKDAY(AA75,1)</f>
        <v>#REF!</v>
      </c>
      <c r="AC75" t="str">
        <f>AC10</f>
        <v>月</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火</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4</v>
      </c>
      <c r="U77">
        <f>IF(ISBLANK(U12)=TRUE,"　",U12)</f>
        <v>0</v>
      </c>
      <c r="V77">
        <f>U77-T77</f>
        <v>-4</v>
      </c>
      <c r="Z77">
        <v>5</v>
      </c>
      <c r="AA77" t="e">
        <f>IF(ISBLANK(B77)=TRUE,"  ",B77)</f>
        <v>#REF!</v>
      </c>
      <c r="AB77" t="e">
        <f>WEEKDAY(AA77,1)</f>
        <v>#REF!</v>
      </c>
      <c r="AC77" t="str">
        <f>AC12</f>
        <v>火</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7</v>
      </c>
      <c r="U78">
        <f>IF(ISBLANK(U13)=TRUE,"　",U13)</f>
        <v>0</v>
      </c>
      <c r="V78">
        <f>U78-T78</f>
        <v>-7</v>
      </c>
    </row>
    <row r="79">
      <c r="A79">
        <f>IF(ISBLANK(A14)=TRUE,"　",A14)</f>
        <v>6</v>
      </c>
      <c r="B79" t="e">
        <f>DATE($E$1,#REF!,A79)</f>
        <v>#REF!</v>
      </c>
      <c r="C79" t="e">
        <f>WEEKDAY(B79,1)</f>
        <v>#REF!</v>
      </c>
      <c r="D79" t="str">
        <f>IF(ISBLANK(D14)=TRUE,"　",D14)</f>
        <v>水</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3</v>
      </c>
      <c r="U79">
        <f>IF(ISBLANK(U14)=TRUE,"　",U14)</f>
        <v>0</v>
      </c>
      <c r="V79">
        <f>U79-T79</f>
        <v>-3</v>
      </c>
      <c r="Z79">
        <v>6</v>
      </c>
      <c r="AA79" t="e">
        <f>IF(ISBLANK(B79)=TRUE,"  ",B79)</f>
        <v>#REF!</v>
      </c>
      <c r="AB79" t="e">
        <f>WEEKDAY(AA79,1)</f>
        <v>#REF!</v>
      </c>
      <c r="AC79" t="str">
        <f>AC14</f>
        <v>水</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6</v>
      </c>
      <c r="U80">
        <f>IF(ISBLANK(U15)=TRUE,"　",U15)</f>
        <v>0</v>
      </c>
      <c r="V80">
        <f>U80-T80</f>
        <v>-6</v>
      </c>
    </row>
    <row r="81">
      <c r="A81">
        <f>IF(ISBLANK(A16)=TRUE,"　",A16)</f>
        <v>7</v>
      </c>
      <c r="B81" t="e">
        <f>DATE($E$1,#REF!,A81)</f>
        <v>#REF!</v>
      </c>
      <c r="C81" t="e">
        <f>WEEKDAY(B81,1)</f>
        <v>#REF!</v>
      </c>
      <c r="D81" t="str">
        <f>IF(ISBLANK(D16)=TRUE,"　",D16)</f>
        <v>木</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5</v>
      </c>
      <c r="U81">
        <f>IF(ISBLANK(U16)=TRUE,"　",U16)</f>
        <v>0</v>
      </c>
      <c r="V81">
        <f>U81-T81</f>
        <v>-5</v>
      </c>
      <c r="Z81">
        <v>7</v>
      </c>
      <c r="AA81" t="e">
        <f>IF(ISBLANK(B81)=TRUE,"  ",B81)</f>
        <v>#REF!</v>
      </c>
      <c r="AB81" t="e">
        <f>WEEKDAY(AA81,1)</f>
        <v>#REF!</v>
      </c>
      <c r="AC81" t="str">
        <f>AC16</f>
        <v>木</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73</v>
      </c>
      <c r="U82">
        <f>SUM(U70:U81)</f>
        <v>0</v>
      </c>
      <c r="V82">
        <f>U82-T82</f>
        <v>-73</v>
      </c>
    </row>
    <row r="83">
      <c r="A83">
        <f>IF(ISBLANK(A18)=TRUE,"　",A18)</f>
        <v>8</v>
      </c>
      <c r="B83" t="e">
        <f>DATE($E$1,#REF!,A83)</f>
        <v>#REF!</v>
      </c>
      <c r="C83" t="e">
        <f>WEEKDAY(B83,1)</f>
        <v>#REF!</v>
      </c>
      <c r="D83" t="str">
        <f>IF(ISBLANK(D18)=TRUE,"　",D18)</f>
        <v>金</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3</v>
      </c>
      <c r="U83">
        <f>IF(ISBLANK(U18)=TRUE,"　",U18)</f>
        <v>0</v>
      </c>
      <c r="V83">
        <f>U83-T83</f>
        <v>-3</v>
      </c>
      <c r="Z83">
        <v>8</v>
      </c>
      <c r="AA83" t="e">
        <f>IF(ISBLANK(B83)=TRUE,"  ",B83)</f>
        <v>#REF!</v>
      </c>
      <c r="AB83" t="e">
        <f>WEEKDAY(AA83,1)</f>
        <v>#REF!</v>
      </c>
      <c r="AC83" t="str">
        <f>AC18</f>
        <v>金</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0</v>
      </c>
      <c r="U84">
        <f>IF(ISBLANK(U19)=TRUE,"　",U19)</f>
        <v>0</v>
      </c>
      <c r="V84">
        <f>U84-T84</f>
        <v>0</v>
      </c>
    </row>
    <row r="85">
      <c r="A85">
        <f>IF(ISBLANK(A20)=TRUE,"　",A20)</f>
        <v>9</v>
      </c>
      <c r="B85" t="e">
        <f>DATE($E$1,#REF!,A85)</f>
        <v>#REF!</v>
      </c>
      <c r="C85" t="e">
        <f>WEEKDAY(B85,1)</f>
        <v>#REF!</v>
      </c>
      <c r="D85" t="str">
        <f>IF(ISBLANK(D20)=TRUE,"　",D20)</f>
        <v>土</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2</v>
      </c>
      <c r="U85">
        <f>IF(ISBLANK(U20)=TRUE,"　",U20)</f>
        <v>0</v>
      </c>
      <c r="V85">
        <f>U85-T85</f>
        <v>-2</v>
      </c>
      <c r="Z85">
        <v>9</v>
      </c>
      <c r="AA85" t="e">
        <f>IF(ISBLANK(B85)=TRUE,"  ",B85)</f>
        <v>#REF!</v>
      </c>
      <c r="AB85" t="e">
        <f>WEEKDAY(AA85,1)</f>
        <v>#REF!</v>
      </c>
      <c r="AC85" t="str">
        <f>AC20</f>
        <v>土</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日</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3</v>
      </c>
      <c r="U87">
        <f>IF(ISBLANK(U22)=TRUE,"　",U22)</f>
        <v>0</v>
      </c>
      <c r="V87">
        <f>U87-T87</f>
        <v>-3</v>
      </c>
      <c r="Z87">
        <v>10</v>
      </c>
      <c r="AA87" t="e">
        <f>IF(ISBLANK(B87)=TRUE,"  ",B87)</f>
        <v>#REF!</v>
      </c>
      <c r="AB87" t="e">
        <f>WEEKDAY(AA87,1)</f>
        <v>#REF!</v>
      </c>
      <c r="AC87" t="str">
        <f>AC22</f>
        <v>日</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月</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8</v>
      </c>
      <c r="U89">
        <f>SUM(U83:U85)+U87</f>
        <v>0</v>
      </c>
      <c r="V89">
        <f>U89-T89</f>
        <v>-8</v>
      </c>
      <c r="Z89">
        <v>11</v>
      </c>
      <c r="AA89" t="e">
        <f>IF(ISBLANK(B89)=TRUE,"  ",B89)</f>
        <v>#REF!</v>
      </c>
      <c r="AB89" t="e">
        <f>WEEKDAY(AA89,1)</f>
        <v>#REF!</v>
      </c>
      <c r="AC89" t="str">
        <f>AC24</f>
        <v>月</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火</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81</v>
      </c>
      <c r="U91">
        <f>SUM(U82,U89)</f>
        <v>0</v>
      </c>
      <c r="V91">
        <f>U91-T91</f>
        <v>-81</v>
      </c>
      <c r="Z91">
        <v>12</v>
      </c>
      <c r="AA91" t="e">
        <f>IF(ISBLANK(B91)=TRUE,"  ",B91)</f>
        <v>#REF!</v>
      </c>
      <c r="AB91" t="e">
        <f>WEEKDAY(AA91,1)</f>
        <v>#REF!</v>
      </c>
      <c r="AC91" t="str">
        <f>AC26</f>
        <v>火</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水</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水</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13</v>
      </c>
      <c r="U94">
        <f>COUNTIF($E$69:$P$130,"国語")+COUNTIF($E$69:$P$130,"書写")+COUNTIF($R$69:$R$130,"国語")/3+COUNTIF($R$69:$R$130,"書写")/3</f>
        <v>0</v>
      </c>
      <c r="V94">
        <f>U94-T94</f>
        <v>-13</v>
      </c>
    </row>
    <row r="95">
      <c r="A95">
        <f>IF(ISBLANK(A30)=TRUE,"　",A30)</f>
        <v>14</v>
      </c>
      <c r="B95" t="e">
        <f>DATE($E$1,#REF!,A95)</f>
        <v>#REF!</v>
      </c>
      <c r="C95" t="e">
        <f>WEEKDAY(B95,1)</f>
        <v>#REF!</v>
      </c>
      <c r="D95" t="str">
        <f>IF(ISBLANK(D30)=TRUE,"　",D30)</f>
        <v>木</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7</v>
      </c>
      <c r="U95">
        <f>COUNTIF($E$69:$P$130,S95)+COUNTIF($R$69:$R$130,S95)/3</f>
        <v>0</v>
      </c>
      <c r="V95">
        <f>U95-T95</f>
        <v>-7</v>
      </c>
      <c r="Z95">
        <v>14</v>
      </c>
      <c r="AA95" t="e">
        <f>IF(ISBLANK(B95)=TRUE,"  ",B95)</f>
        <v>#REF!</v>
      </c>
      <c r="AB95" t="e">
        <f>WEEKDAY(AA95,1)</f>
        <v>#REF!</v>
      </c>
      <c r="AC95" t="str">
        <f>AC30</f>
        <v>木</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12</v>
      </c>
      <c r="U96">
        <f>COUNTIF($E$69:$P$130,S96)+COUNTIF($R$69:$R$130,S96)/3</f>
        <v>0</v>
      </c>
      <c r="V96">
        <f>U96-T96</f>
        <v>-12</v>
      </c>
    </row>
    <row r="97">
      <c r="A97">
        <f>IF(ISBLANK(A32)=TRUE,"　",A32)</f>
        <v>15</v>
      </c>
      <c r="B97" t="e">
        <f>DATE($E$1,#REF!,A97)</f>
        <v>#REF!</v>
      </c>
      <c r="C97" t="e">
        <f>WEEKDAY(B97,1)</f>
        <v>#REF!</v>
      </c>
      <c r="D97" t="str">
        <f>IF(ISBLANK(D32)=TRUE,"　",D32)</f>
        <v>金</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8</v>
      </c>
      <c r="U97">
        <f>COUNTIF($E$69:$P$130,S97)+COUNTIF($R$69:$R$130,S97)/3</f>
        <v>0</v>
      </c>
      <c r="V97">
        <f>U97-T97</f>
        <v>-8</v>
      </c>
      <c r="Z97">
        <v>15</v>
      </c>
      <c r="AA97" t="e">
        <f>IF(ISBLANK(B97)=TRUE,"  ",B97)</f>
        <v>#REF!</v>
      </c>
      <c r="AB97" t="e">
        <f>WEEKDAY(AA97,1)</f>
        <v>#REF!</v>
      </c>
      <c r="AC97" t="str">
        <f>AC32</f>
        <v>金</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土</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4</v>
      </c>
      <c r="U99">
        <f>COUNTIF($E$69:$P$130,S99)+COUNTIF($R$69:$R$130,S99)/3</f>
        <v>0</v>
      </c>
      <c r="V99">
        <f>U99-T99</f>
        <v>-4</v>
      </c>
      <c r="Z99">
        <v>16</v>
      </c>
      <c r="AA99" t="e">
        <f>IF(ISBLANK(B99)=TRUE,"  ",B99)</f>
        <v>#REF!</v>
      </c>
      <c r="AB99" t="e">
        <f>WEEKDAY(AA99,1)</f>
        <v>#REF!</v>
      </c>
      <c r="AC99" t="str">
        <f>AC34</f>
        <v>土</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日</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4</v>
      </c>
      <c r="U101">
        <f>COUNTIF($E$69:$P$130,S101)+COUNTIF($R$69:$R$130,S101)/3</f>
        <v>0</v>
      </c>
      <c r="V101">
        <f>U101-T101</f>
        <v>-4</v>
      </c>
      <c r="Z101">
        <v>17</v>
      </c>
      <c r="AA101" t="e">
        <f>IF(ISBLANK(B101)=TRUE,"  ",B101)</f>
        <v>#REF!</v>
      </c>
      <c r="AB101" t="e">
        <f>WEEKDAY(AA101,1)</f>
        <v>#REF!</v>
      </c>
      <c r="AC101" t="str">
        <f>AC36</f>
        <v>日</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7</v>
      </c>
      <c r="U102">
        <f>COUNTIF($E$69:$P$130,S102)+COUNTIF($R$69:$R$130,S102)/3</f>
        <v>0</v>
      </c>
      <c r="V102">
        <f>U102-T102</f>
        <v>-7</v>
      </c>
    </row>
    <row r="103">
      <c r="A103">
        <f>IF(ISBLANK(A38)=TRUE,"　",A38)</f>
        <v>18</v>
      </c>
      <c r="B103" t="e">
        <f>DATE($E$1,#REF!,A103)</f>
        <v>#REF!</v>
      </c>
      <c r="C103" t="e">
        <f>WEEKDAY(B103,1)</f>
        <v>#REF!</v>
      </c>
      <c r="D103" t="str">
        <f>IF(ISBLANK(D38)=TRUE,"　",D38)</f>
        <v>月</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3</v>
      </c>
      <c r="U103">
        <f>COUNTIF($E$69:$P$130,S103)+COUNTIF($R$69:$R$130,S103)/3</f>
        <v>0</v>
      </c>
      <c r="V103">
        <f>U103-T103</f>
        <v>-3</v>
      </c>
      <c r="Z103">
        <v>18</v>
      </c>
      <c r="AA103" t="e">
        <f>IF(ISBLANK(B103)=TRUE,"  ",B103)</f>
        <v>#REF!</v>
      </c>
      <c r="AB103" t="e">
        <f>WEEKDAY(AA103,1)</f>
        <v>#REF!</v>
      </c>
      <c r="AC103" t="str">
        <f>AC38</f>
        <v>月</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6</v>
      </c>
      <c r="U104">
        <f>COUNTIF($E$69:$P$130,S104)+COUNTIF($R$69:$R$130,S104)/3</f>
        <v>0</v>
      </c>
      <c r="V104">
        <f>U104-T104</f>
        <v>-6</v>
      </c>
    </row>
    <row r="105">
      <c r="A105">
        <f>IF(ISBLANK(A40)=TRUE,"　",A40)</f>
        <v>19</v>
      </c>
      <c r="B105" t="e">
        <f>DATE($E$1,#REF!,A105)</f>
        <v>#REF!</v>
      </c>
      <c r="C105" t="e">
        <f>WEEKDAY(B105,1)</f>
        <v>#REF!</v>
      </c>
      <c r="D105" t="str">
        <f>IF(ISBLANK(D40)=TRUE,"　",D40)</f>
        <v>火</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5</v>
      </c>
      <c r="U105">
        <f>COUNTIF($E$69:$P$130,S105)+COUNTIF($R$69:$R$130,S105)/3</f>
        <v>0</v>
      </c>
      <c r="V105">
        <f>U105-T105</f>
        <v>-5</v>
      </c>
      <c r="Z105">
        <v>19</v>
      </c>
      <c r="AA105" t="e">
        <f>IF(ISBLANK(B105)=TRUE,"  ",B105)</f>
        <v>#REF!</v>
      </c>
      <c r="AB105" t="e">
        <f>WEEKDAY(AA105,1)</f>
        <v>#REF!</v>
      </c>
      <c r="AC105" t="str">
        <f>AC40</f>
        <v>火</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73</v>
      </c>
      <c r="U106">
        <f>SUM(U94:U105)</f>
        <v>0</v>
      </c>
      <c r="V106">
        <f>U106-T106</f>
        <v>-73</v>
      </c>
    </row>
    <row r="107">
      <c r="A107">
        <f>IF(ISBLANK(A42)=TRUE,"　",A42)</f>
        <v>20</v>
      </c>
      <c r="B107" t="e">
        <f>DATE($E$1,#REF!,A107)</f>
        <v>#REF!</v>
      </c>
      <c r="C107" t="e">
        <f>WEEKDAY(B107,1)</f>
        <v>#REF!</v>
      </c>
      <c r="D107" t="str">
        <f>IF(ISBLANK(D42)=TRUE,"　",D42)</f>
        <v>水</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3</v>
      </c>
      <c r="U107">
        <f>COUNTIF(E$69:P$130,"学活")</f>
        <v>0</v>
      </c>
      <c r="V107">
        <f>U107-T107</f>
        <v>-3</v>
      </c>
      <c r="Z107">
        <v>20</v>
      </c>
      <c r="AA107" t="e">
        <f>IF(ISBLANK(B107)=TRUE,"  ",B107)</f>
        <v>#REF!</v>
      </c>
      <c r="AB107" t="e">
        <f>WEEKDAY(AA107,1)</f>
        <v>#REF!</v>
      </c>
      <c r="AC107" t="str">
        <f>AC42</f>
        <v>水</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0</v>
      </c>
      <c r="U108">
        <f>COUNTIF(E$69:P$130,"児童会")</f>
        <v>0</v>
      </c>
      <c r="V108">
        <f>U108-T108</f>
        <v>0</v>
      </c>
    </row>
    <row r="109">
      <c r="A109">
        <f>IF(ISBLANK(A44)=TRUE,"　",A44)</f>
        <v>21</v>
      </c>
      <c r="B109" t="e">
        <f>DATE($E$1,#REF!,A109)</f>
        <v>#REF!</v>
      </c>
      <c r="C109" t="e">
        <f>WEEKDAY(B109,1)</f>
        <v>#REF!</v>
      </c>
      <c r="D109" t="str">
        <f>IF(ISBLANK(D44)=TRUE,"　",D44)</f>
        <v>木</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2</v>
      </c>
      <c r="U109">
        <f>COUNTIF($E$69:$P$130,S109)+COUNTIF($R$69:$R$130,S109)/3</f>
        <v>0</v>
      </c>
      <c r="V109">
        <f>U109-T109</f>
        <v>-2</v>
      </c>
      <c r="Z109">
        <v>21</v>
      </c>
      <c r="AA109" t="e">
        <f>IF(ISBLANK(B109)=TRUE,"  ",B109)</f>
        <v>#REF!</v>
      </c>
      <c r="AB109" t="e">
        <f>WEEKDAY(AA109,1)</f>
        <v>#REF!</v>
      </c>
      <c r="AC109" t="str">
        <f>AC44</f>
        <v>木</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金</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3</v>
      </c>
      <c r="U111">
        <f>COUNTIF(E$69:P$130,"行事")</f>
        <v>0</v>
      </c>
      <c r="V111">
        <f>U111-T111</f>
        <v>-3</v>
      </c>
      <c r="Z111">
        <v>22</v>
      </c>
      <c r="AA111" t="e">
        <f>IF(ISBLANK(B111)=TRUE,"  ",B111)</f>
        <v>#REF!</v>
      </c>
      <c r="AB111" t="e">
        <f>WEEKDAY(AA111,1)</f>
        <v>#REF!</v>
      </c>
      <c r="AC111" t="str">
        <f>AC46</f>
        <v>金</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土</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8</v>
      </c>
      <c r="U113">
        <f>SUM(U107:U109)+U111</f>
        <v>0</v>
      </c>
      <c r="V113">
        <f>U113-T113</f>
        <v>-8</v>
      </c>
      <c r="Z113">
        <v>23</v>
      </c>
      <c r="AA113" t="e">
        <f>IF(ISBLANK(B113)=TRUE,"  ",B113)</f>
        <v>#REF!</v>
      </c>
      <c r="AB113" t="e">
        <f>WEEKDAY(AA113,1)</f>
        <v>#REF!</v>
      </c>
      <c r="AC113" t="str">
        <f>AC48</f>
        <v>土</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日</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81</v>
      </c>
      <c r="U115">
        <f>SUM(U106,U113)</f>
        <v>0</v>
      </c>
      <c r="V115">
        <f>U115-T115</f>
        <v>-81</v>
      </c>
      <c r="Z115">
        <v>24</v>
      </c>
      <c r="AA115" t="e">
        <f>IF(ISBLANK(B115)=TRUE,"  ",B115)</f>
        <v>#REF!</v>
      </c>
      <c r="AB115" t="e">
        <f>WEEKDAY(AA115,1)</f>
        <v>#REF!</v>
      </c>
      <c r="AC115" t="str">
        <f>AC50</f>
        <v>日</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月</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月</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火</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火</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水</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水</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木</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木</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金</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金</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土</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土</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日</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日</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11.xml><?xml version="1.0" encoding="utf-8"?>
<worksheet xmlns="http://schemas.openxmlformats.org/spreadsheetml/2006/main" xmlns:r="http://schemas.openxmlformats.org/officeDocument/2006/relationships">
  <sheetPr codeName="Sheet13"/>
  <dimension ref="A1:AL130"/>
  <sheetViews>
    <sheetView workbookViewId="0" rightToLeft="0"/>
  </sheetViews>
  <sheetData>
    <row r="1">
      <c r="E1">
        <f>予定表!A1+1</f>
        <v>2027</v>
      </c>
      <c r="F1" t="str">
        <v>年</v>
      </c>
      <c r="S1" t="str">
        <v>校　長</v>
      </c>
      <c r="T1" t="str">
        <v>教　頭</v>
      </c>
      <c r="U1" t="str">
        <v>教　務</v>
      </c>
      <c r="V1" t="str">
        <v>担　任</v>
      </c>
    </row>
    <row r="2">
      <c r="D2">
        <v>2</v>
      </c>
      <c r="E2" t="str">
        <v>月　学習予定表</v>
      </c>
      <c r="M2" t="str">
        <f>予定表!E1</f>
        <v>5年2組</v>
      </c>
      <c r="Z2">
        <f>D2</f>
        <v>2</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46419</v>
      </c>
      <c r="C4">
        <f>WEEKDAY(B4,1)</f>
        <v>2</v>
      </c>
      <c r="D4" t="str">
        <f>TEXT(C4,"aaa")</f>
        <v>月</v>
      </c>
      <c r="S4" t="str">
        <v>教科</v>
      </c>
      <c r="T4" t="str">
        <v>予定</v>
      </c>
      <c r="U4" t="str">
        <v>計画</v>
      </c>
      <c r="V4" t="str">
        <v>過不足</v>
      </c>
      <c r="Z4">
        <v>1</v>
      </c>
      <c r="AA4">
        <f>IF(ISBLANK(B4)=TRUE,"  ",B4)</f>
        <v>46419</v>
      </c>
      <c r="AB4">
        <f>WEEKDAY(AA4,1)</f>
        <v>2</v>
      </c>
      <c r="AC4" t="str">
        <f>TEXT(AB4,"aaa")</f>
        <v>月</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予定表!O3</f>
        <v>19</v>
      </c>
      <c r="U5">
        <f>COUNTIF($E$4:$P$65,"国語")+COUNTIF($E$4:$P$65,"書写")+COUNTIF($R$4:$R$65,"国語")/3+COUNTIF($R$4:$R$65,"書写")/3</f>
        <v>0</v>
      </c>
      <c r="V5">
        <f>U5-T5</f>
        <v>-19</v>
      </c>
    </row>
    <row r="6">
      <c r="A6">
        <v>2</v>
      </c>
      <c r="B6">
        <f>DATE($E$1,$D$2,A6)</f>
        <v>46420</v>
      </c>
      <c r="C6">
        <f>WEEKDAY(B6,1)</f>
        <v>3</v>
      </c>
      <c r="D6" t="str">
        <f>TEXT(C6,"aaa")</f>
        <v>火</v>
      </c>
      <c r="S6" t="str">
        <v>社会</v>
      </c>
      <c r="T6">
        <f>予定表!O4</f>
        <v>10</v>
      </c>
      <c r="U6">
        <f>COUNTIF($E$4:$P$65,S6)+COUNTIF($R$4:$R$65,S6)/3</f>
        <v>0</v>
      </c>
      <c r="V6">
        <f>U6-T6</f>
        <v>-10</v>
      </c>
      <c r="Z6">
        <v>2</v>
      </c>
      <c r="AA6">
        <f>IF(ISBLANK(B6)=TRUE,"  ",B6)</f>
        <v>46420</v>
      </c>
      <c r="AB6">
        <f>WEEKDAY(AA6,1)</f>
        <v>3</v>
      </c>
      <c r="AC6" t="str">
        <f>TEXT(AB6,"aaa")</f>
        <v>火</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予定表!O5</f>
        <v>17</v>
      </c>
      <c r="U7">
        <f>COUNTIF($E$4:$P$65,S7)+COUNTIF($R$4:$R$65,S7)/3</f>
        <v>0</v>
      </c>
      <c r="V7">
        <f>U7-T7</f>
        <v>-17</v>
      </c>
    </row>
    <row r="8">
      <c r="A8">
        <v>3</v>
      </c>
      <c r="B8">
        <f>DATE($E$1,$D$2,A8)</f>
        <v>46421</v>
      </c>
      <c r="C8">
        <f>WEEKDAY(B8,1)</f>
        <v>4</v>
      </c>
      <c r="D8" t="str">
        <f>TEXT(C8,"aaa")</f>
        <v>水</v>
      </c>
      <c r="S8" t="str">
        <v>理科</v>
      </c>
      <c r="T8">
        <f>予定表!O6</f>
        <v>9</v>
      </c>
      <c r="U8">
        <f>COUNTIF($E$4:$P$65,S8)+COUNTIF($R$4:$R$65,S8)/3</f>
        <v>0</v>
      </c>
      <c r="V8">
        <f>U8-T8</f>
        <v>-9</v>
      </c>
      <c r="Z8">
        <v>3</v>
      </c>
      <c r="AA8">
        <f>IF(ISBLANK(B8)=TRUE,"  ",B8)</f>
        <v>46421</v>
      </c>
      <c r="AB8">
        <f>WEEKDAY(AA8,1)</f>
        <v>4</v>
      </c>
      <c r="AC8" t="str">
        <f>TEXT(AB8,"aaa")</f>
        <v>水</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予定表!O7</f>
        <v>0</v>
      </c>
      <c r="U9">
        <f>COUNTIF($E$4:$P$65,S9)+COUNTIF($R$4:$R$65,S9)/3</f>
        <v>0</v>
      </c>
      <c r="V9">
        <f>U9-T9</f>
        <v>0</v>
      </c>
    </row>
    <row r="10">
      <c r="A10">
        <v>4</v>
      </c>
      <c r="B10">
        <f>DATE($E$1,$D$2,A10)</f>
        <v>46422</v>
      </c>
      <c r="C10">
        <f>WEEKDAY(B10,1)</f>
        <v>5</v>
      </c>
      <c r="D10" t="str">
        <f>TEXT(C10,"aaa")</f>
        <v>木</v>
      </c>
      <c r="S10" t="str">
        <v>音楽</v>
      </c>
      <c r="T10">
        <f>予定表!O8</f>
        <v>5</v>
      </c>
      <c r="U10">
        <f>COUNTIF($E$4:$P$65,S10)+COUNTIF($R$4:$R$65,S10)/3</f>
        <v>0</v>
      </c>
      <c r="V10">
        <f>U10-T10</f>
        <v>-5</v>
      </c>
      <c r="Z10">
        <v>4</v>
      </c>
      <c r="AA10">
        <f>IF(ISBLANK(B10)=TRUE,"  ",B10)</f>
        <v>46422</v>
      </c>
      <c r="AB10">
        <f>WEEKDAY(AA10,1)</f>
        <v>5</v>
      </c>
      <c r="AC10" t="str">
        <f>TEXT(AB10,"aaa")</f>
        <v>木</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予定表!O9</f>
        <v>4</v>
      </c>
      <c r="U11">
        <f>COUNTIF($E$4:$P$65,S11)+COUNTIF($R$4:$R$65,S11)/3</f>
        <v>0</v>
      </c>
      <c r="V11">
        <f>U11-T11</f>
        <v>-4</v>
      </c>
    </row>
    <row r="12">
      <c r="A12">
        <v>5</v>
      </c>
      <c r="B12">
        <f>DATE($E$1,$D$2,A12)</f>
        <v>46423</v>
      </c>
      <c r="C12">
        <f>WEEKDAY(B12,1)</f>
        <v>6</v>
      </c>
      <c r="D12" t="str">
        <f>TEXT(C12,"aaa")</f>
        <v>金</v>
      </c>
      <c r="S12" t="str">
        <v>家庭</v>
      </c>
      <c r="T12">
        <f>予定表!O10</f>
        <v>6</v>
      </c>
      <c r="U12">
        <f>COUNTIF($E$4:$P$65,S12)+COUNTIF($R$4:$R$65,S12)/3</f>
        <v>0</v>
      </c>
      <c r="V12">
        <f>U12-T12</f>
        <v>-6</v>
      </c>
      <c r="Z12">
        <v>5</v>
      </c>
      <c r="AA12">
        <f>IF(ISBLANK(B12)=TRUE,"  ",B12)</f>
        <v>46423</v>
      </c>
      <c r="AB12">
        <f>WEEKDAY(AA12,1)</f>
        <v>6</v>
      </c>
      <c r="AC12" t="str">
        <f>TEXT(AB12,"aaa")</f>
        <v>金</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予定表!O11</f>
        <v>7</v>
      </c>
      <c r="U13">
        <f>COUNTIF($E$4:$P$65,S13)+COUNTIF($R$4:$R$65,S13)/3</f>
        <v>0</v>
      </c>
      <c r="V13">
        <f>U13-T13</f>
        <v>-7</v>
      </c>
    </row>
    <row r="14">
      <c r="A14">
        <v>6</v>
      </c>
      <c r="B14">
        <f>DATE($E$1,$D$2,A14)</f>
        <v>46424</v>
      </c>
      <c r="C14">
        <f>WEEKDAY(B14,1)</f>
        <v>7</v>
      </c>
      <c r="D14" t="str">
        <f>TEXT(C14,"aaa")</f>
        <v>土</v>
      </c>
      <c r="S14" t="str">
        <v>道徳</v>
      </c>
      <c r="T14">
        <f>予定表!O12</f>
        <v>4</v>
      </c>
      <c r="U14">
        <f>COUNTIF($E$4:$P$65,S14)+COUNTIF($R$4:$R$65,S14)/3</f>
        <v>0</v>
      </c>
      <c r="V14">
        <f>U14-T14</f>
        <v>-4</v>
      </c>
      <c r="Z14">
        <v>6</v>
      </c>
      <c r="AA14">
        <f>IF(ISBLANK(B14)=TRUE,"  ",B14)</f>
        <v>46424</v>
      </c>
      <c r="AB14">
        <f>WEEKDAY(AA14,1)</f>
        <v>7</v>
      </c>
      <c r="AC14" t="str">
        <f>TEXT(AB14,"aaa")</f>
        <v>土</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予定表!O13</f>
        <v>6</v>
      </c>
      <c r="U15">
        <f>COUNTIF($E$4:$P$65,S15)+COUNTIF($R$4:$R$65,S15)/3</f>
        <v>0</v>
      </c>
      <c r="V15">
        <f>U15-T15</f>
        <v>-6</v>
      </c>
    </row>
    <row r="16">
      <c r="A16">
        <v>7</v>
      </c>
      <c r="B16">
        <f>DATE($E$1,$D$2,A16)</f>
        <v>46425</v>
      </c>
      <c r="C16">
        <f>WEEKDAY(B16,1)</f>
        <v>1</v>
      </c>
      <c r="D16" t="str">
        <f>TEXT(C16,"aaa")</f>
        <v>日</v>
      </c>
      <c r="S16" t="str">
        <v>総合</v>
      </c>
      <c r="T16">
        <f>予定表!O14</f>
        <v>7</v>
      </c>
      <c r="U16">
        <f>COUNTIF($E$4:$P$65,S16)+COUNTIF($R$4:$R$65,S16)/3</f>
        <v>0</v>
      </c>
      <c r="V16">
        <f>U16-T16</f>
        <v>-7</v>
      </c>
      <c r="Z16">
        <v>7</v>
      </c>
      <c r="AA16">
        <f>IF(ISBLANK(B16)=TRUE,"  ",B16)</f>
        <v>46425</v>
      </c>
      <c r="AB16">
        <f>WEEKDAY(AA16,1)</f>
        <v>1</v>
      </c>
      <c r="AC16" t="str">
        <f>TEXT(AB16,"aaa")</f>
        <v>日</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予定表!O15</f>
        <v>94</v>
      </c>
      <c r="U17">
        <f>SUM(U5:U16)</f>
        <v>0</v>
      </c>
      <c r="V17">
        <f>U17-T17</f>
        <v>-94</v>
      </c>
    </row>
    <row r="18">
      <c r="A18">
        <v>8</v>
      </c>
      <c r="B18">
        <f>DATE($E$1,$D$2,A18)</f>
        <v>46426</v>
      </c>
      <c r="C18">
        <f>WEEKDAY(B18,1)</f>
        <v>2</v>
      </c>
      <c r="D18" t="str">
        <f>TEXT(C18,"aaa")</f>
        <v>月</v>
      </c>
      <c r="S18" t="str">
        <v>学活</v>
      </c>
      <c r="T18">
        <f>予定表!O16</f>
        <v>3</v>
      </c>
      <c r="U18">
        <f>COUNTIF($E$4:$P$65,"学活")</f>
        <v>0</v>
      </c>
      <c r="V18">
        <f>U18-T18</f>
        <v>-3</v>
      </c>
      <c r="Z18">
        <v>8</v>
      </c>
      <c r="AA18">
        <f>IF(ISBLANK(B18)=TRUE,"  ",B18)</f>
        <v>46426</v>
      </c>
      <c r="AB18">
        <f>WEEKDAY(AA18,1)</f>
        <v>2</v>
      </c>
      <c r="AC18" t="str">
        <f>TEXT(AB18,"aaa")</f>
        <v>月</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予定表!O17</f>
        <v>1</v>
      </c>
      <c r="U19">
        <f>COUNTIF(E$4:P$65,"児童会")</f>
        <v>0</v>
      </c>
      <c r="V19">
        <f>U19-T19</f>
        <v>-1</v>
      </c>
    </row>
    <row r="20">
      <c r="A20">
        <v>9</v>
      </c>
      <c r="B20">
        <f>DATE($E$1,$D$2,A20)</f>
        <v>46427</v>
      </c>
      <c r="C20">
        <f>WEEKDAY(B20,1)</f>
        <v>3</v>
      </c>
      <c r="D20" t="str">
        <f>TEXT(C20,"aaa")</f>
        <v>火</v>
      </c>
      <c r="S20" t="str">
        <v>クラブ</v>
      </c>
      <c r="T20">
        <f>予定表!O18</f>
        <v>1</v>
      </c>
      <c r="U20">
        <f>COUNTIF($E$4:$P$65,S20)+COUNTIF($R$4:$R$65,S20)/3</f>
        <v>0</v>
      </c>
      <c r="V20">
        <f>U20-T20</f>
        <v>-1</v>
      </c>
      <c r="Z20">
        <v>9</v>
      </c>
      <c r="AA20">
        <f>IF(ISBLANK(B20)=TRUE,"  ",B20)</f>
        <v>46427</v>
      </c>
      <c r="AB20">
        <f>WEEKDAY(AA20,1)</f>
        <v>3</v>
      </c>
      <c r="AC20" t="str">
        <f>TEXT(AB20,"aaa")</f>
        <v>火</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予定表!O19</f>
        <v>0</v>
      </c>
      <c r="U21">
        <f>COUNTIF(E$4:P$65,"①行事")</f>
        <v>0</v>
      </c>
      <c r="V21">
        <f>U21-T21</f>
        <v>0</v>
      </c>
    </row>
    <row r="22">
      <c r="A22">
        <v>10</v>
      </c>
      <c r="B22">
        <f>DATE($E$1,$D$2,A22)</f>
        <v>46428</v>
      </c>
      <c r="C22">
        <f>WEEKDAY(B22,1)</f>
        <v>4</v>
      </c>
      <c r="D22" t="str">
        <f>TEXT(C22,"aaa")</f>
        <v>水</v>
      </c>
      <c r="S22" t="str">
        <v>行事（時）</v>
      </c>
      <c r="T22">
        <f>予定表!O20</f>
        <v>0</v>
      </c>
      <c r="U22">
        <f>COUNTIF(E$4:P$65,"行事")</f>
        <v>0</v>
      </c>
      <c r="V22">
        <f>U22-T22</f>
        <v>0</v>
      </c>
      <c r="Z22">
        <v>10</v>
      </c>
      <c r="AA22">
        <f>IF(ISBLANK(B22)=TRUE,"  ",B22)</f>
        <v>46428</v>
      </c>
      <c r="AB22">
        <f>WEEKDAY(AA22,1)</f>
        <v>4</v>
      </c>
      <c r="AC22" t="str">
        <f>TEXT(AB22,"aaa")</f>
        <v>水</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予定表!O21</f>
        <v>0</v>
      </c>
      <c r="U23">
        <f>U21</f>
        <v>0</v>
      </c>
      <c r="V23">
        <f>U23-T23</f>
        <v>0</v>
      </c>
    </row>
    <row r="24">
      <c r="A24">
        <v>11</v>
      </c>
      <c r="B24">
        <f>DATE($E$1,$D$2,A24)</f>
        <v>46429</v>
      </c>
      <c r="C24">
        <f>WEEKDAY(B24,1)</f>
        <v>5</v>
      </c>
      <c r="D24" t="str">
        <f>TEXT(C24,"aaa")</f>
        <v>木</v>
      </c>
      <c r="T24">
        <f>予定表!O22</f>
        <v>5</v>
      </c>
      <c r="U24">
        <f>SUM(U18:U20)+U22</f>
        <v>0</v>
      </c>
      <c r="V24">
        <f>U24-T24</f>
        <v>-5</v>
      </c>
      <c r="Z24">
        <v>11</v>
      </c>
      <c r="AA24">
        <f>IF(ISBLANK(B24)=TRUE,"  ",B24)</f>
        <v>46429</v>
      </c>
      <c r="AB24">
        <f>WEEKDAY(AA24,1)</f>
        <v>5</v>
      </c>
      <c r="AC24" t="str">
        <f>TEXT(AB24,"aaa")</f>
        <v>木</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予定表!O23</f>
        <v>0</v>
      </c>
      <c r="U25">
        <f>U23</f>
        <v>0</v>
      </c>
      <c r="V25">
        <f>U25-T25</f>
        <v>0</v>
      </c>
    </row>
    <row r="26">
      <c r="A26">
        <v>12</v>
      </c>
      <c r="B26">
        <f>DATE($E$1,$D$2,A26)</f>
        <v>46430</v>
      </c>
      <c r="C26">
        <f>WEEKDAY(B26,1)</f>
        <v>6</v>
      </c>
      <c r="D26" t="str">
        <f>TEXT(C26,"aaa")</f>
        <v>金</v>
      </c>
      <c r="T26">
        <f>予定表!O24</f>
        <v>99</v>
      </c>
      <c r="U26">
        <f>SUM(U17,U24)</f>
        <v>0</v>
      </c>
      <c r="V26">
        <f>U26-T26</f>
        <v>-99</v>
      </c>
      <c r="Z26">
        <v>12</v>
      </c>
      <c r="AA26">
        <f>IF(ISBLANK(B26)=TRUE,"  ",B26)</f>
        <v>46430</v>
      </c>
      <c r="AB26">
        <f>WEEKDAY(AA26,1)</f>
        <v>6</v>
      </c>
      <c r="AC26" t="str">
        <f>TEXT(AB26,"aaa")</f>
        <v>金</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46431</v>
      </c>
      <c r="C28">
        <f>WEEKDAY(B28,1)</f>
        <v>7</v>
      </c>
      <c r="D28" t="str">
        <f>TEXT(C28,"aaa")</f>
        <v>土</v>
      </c>
      <c r="Z28">
        <v>13</v>
      </c>
      <c r="AA28">
        <f>IF(ISBLANK(B28)=TRUE,"  ",B28)</f>
        <v>46431</v>
      </c>
      <c r="AB28">
        <f>WEEKDAY(AA28,1)</f>
        <v>7</v>
      </c>
      <c r="AC28" t="str">
        <f>TEXT(AB28,"aaa")</f>
        <v>土</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46432</v>
      </c>
      <c r="C30">
        <f>WEEKDAY(B30,1)</f>
        <v>1</v>
      </c>
      <c r="D30" t="str">
        <f>TEXT(C30,"aaa")</f>
        <v>日</v>
      </c>
      <c r="Z30">
        <v>14</v>
      </c>
      <c r="AA30">
        <f>IF(ISBLANK(B30)=TRUE,"  ",B30)</f>
        <v>46432</v>
      </c>
      <c r="AB30">
        <f>WEEKDAY(AA30,1)</f>
        <v>1</v>
      </c>
      <c r="AC30" t="str">
        <f>TEXT(AB30,"aaa")</f>
        <v>日</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46433</v>
      </c>
      <c r="C32">
        <f>WEEKDAY(B32,1)</f>
        <v>2</v>
      </c>
      <c r="D32" t="str">
        <f>TEXT(C32,"aaa")</f>
        <v>月</v>
      </c>
      <c r="Z32">
        <v>15</v>
      </c>
      <c r="AA32">
        <f>IF(ISBLANK(B32)=TRUE,"  ",B32)</f>
        <v>46433</v>
      </c>
      <c r="AB32">
        <f>WEEKDAY(AA32,1)</f>
        <v>2</v>
      </c>
      <c r="AC32" t="str">
        <f>TEXT(AB32,"aaa")</f>
        <v>月</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46434</v>
      </c>
      <c r="C34">
        <f>WEEKDAY(B34,1)</f>
        <v>3</v>
      </c>
      <c r="D34" t="str">
        <f>TEXT(C34,"aaa")</f>
        <v>火</v>
      </c>
      <c r="Z34">
        <v>16</v>
      </c>
      <c r="AA34">
        <f>IF(ISBLANK(B34)=TRUE,"  ",B34)</f>
        <v>46434</v>
      </c>
      <c r="AB34">
        <f>WEEKDAY(AA34,1)</f>
        <v>3</v>
      </c>
      <c r="AC34" t="str">
        <f>TEXT(AB34,"aaa")</f>
        <v>火</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46435</v>
      </c>
      <c r="C36">
        <f>WEEKDAY(B36,1)</f>
        <v>4</v>
      </c>
      <c r="D36" t="str">
        <f>TEXT(C36,"aaa")</f>
        <v>水</v>
      </c>
      <c r="Z36">
        <v>17</v>
      </c>
      <c r="AA36">
        <f>IF(ISBLANK(B36)=TRUE,"  ",B36)</f>
        <v>46435</v>
      </c>
      <c r="AB36">
        <f>WEEKDAY(AA36,1)</f>
        <v>4</v>
      </c>
      <c r="AC36" t="str">
        <f>TEXT(AB36,"aaa")</f>
        <v>水</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46436</v>
      </c>
      <c r="C38">
        <f>WEEKDAY(B38,1)</f>
        <v>5</v>
      </c>
      <c r="D38" t="str">
        <f>TEXT(C38,"aaa")</f>
        <v>木</v>
      </c>
      <c r="Z38">
        <v>18</v>
      </c>
      <c r="AA38">
        <f>IF(ISBLANK(B38)=TRUE,"  ",B38)</f>
        <v>46436</v>
      </c>
      <c r="AB38">
        <f>WEEKDAY(AA38,1)</f>
        <v>5</v>
      </c>
      <c r="AC38" t="str">
        <f>TEXT(AB38,"aaa")</f>
        <v>木</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46437</v>
      </c>
      <c r="C40">
        <f>WEEKDAY(B40,1)</f>
        <v>6</v>
      </c>
      <c r="D40" t="str">
        <f>TEXT(C40,"aaa")</f>
        <v>金</v>
      </c>
      <c r="Z40">
        <v>19</v>
      </c>
      <c r="AA40">
        <f>IF(ISBLANK(B40)=TRUE,"  ",B40)</f>
        <v>46437</v>
      </c>
      <c r="AB40">
        <f>WEEKDAY(AA40,1)</f>
        <v>6</v>
      </c>
      <c r="AC40" t="str">
        <f>TEXT(AB40,"aaa")</f>
        <v>金</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46438</v>
      </c>
      <c r="C42">
        <f>WEEKDAY(B42,1)</f>
        <v>7</v>
      </c>
      <c r="D42" t="str">
        <f>TEXT(C42,"aaa")</f>
        <v>土</v>
      </c>
      <c r="Z42">
        <v>20</v>
      </c>
      <c r="AA42">
        <f>IF(ISBLANK(B42)=TRUE,"  ",B42)</f>
        <v>46438</v>
      </c>
      <c r="AB42">
        <f>WEEKDAY(AA42,1)</f>
        <v>7</v>
      </c>
      <c r="AC42" t="str">
        <f>TEXT(AB42,"aaa")</f>
        <v>土</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46439</v>
      </c>
      <c r="C44">
        <f>WEEKDAY(B44,1)</f>
        <v>1</v>
      </c>
      <c r="D44" t="str">
        <f>TEXT(C44,"aaa")</f>
        <v>日</v>
      </c>
      <c r="Z44">
        <v>21</v>
      </c>
      <c r="AA44">
        <f>IF(ISBLANK(B44)=TRUE,"  ",B44)</f>
        <v>46439</v>
      </c>
      <c r="AB44">
        <f>WEEKDAY(AA44,1)</f>
        <v>1</v>
      </c>
      <c r="AC44" t="str">
        <f>TEXT(AB44,"aaa")</f>
        <v>日</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46440</v>
      </c>
      <c r="C46">
        <f>WEEKDAY(B46,1)</f>
        <v>2</v>
      </c>
      <c r="D46" t="str">
        <f>TEXT(C46,"aaa")</f>
        <v>月</v>
      </c>
      <c r="Z46">
        <v>22</v>
      </c>
      <c r="AA46">
        <f>IF(ISBLANK(B46)=TRUE,"  ",B46)</f>
        <v>46440</v>
      </c>
      <c r="AB46">
        <f>WEEKDAY(AA46,1)</f>
        <v>2</v>
      </c>
      <c r="AC46" t="str">
        <f>TEXT(AB46,"aaa")</f>
        <v>月</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46441</v>
      </c>
      <c r="C48">
        <f>WEEKDAY(B48,1)</f>
        <v>3</v>
      </c>
      <c r="D48" t="str">
        <f>TEXT(C48,"aaa")</f>
        <v>火</v>
      </c>
      <c r="Z48">
        <v>23</v>
      </c>
      <c r="AA48">
        <f>IF(ISBLANK(B48)=TRUE,"  ",B48)</f>
        <v>46441</v>
      </c>
      <c r="AB48">
        <f>WEEKDAY(AA48,1)</f>
        <v>3</v>
      </c>
      <c r="AC48" t="str">
        <f>TEXT(AB48,"aaa")</f>
        <v>火</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46442</v>
      </c>
      <c r="C50">
        <f>WEEKDAY(B50,1)</f>
        <v>4</v>
      </c>
      <c r="D50" t="str">
        <f>TEXT(C50,"aaa")</f>
        <v>水</v>
      </c>
      <c r="Z50">
        <v>24</v>
      </c>
      <c r="AA50">
        <f>IF(ISBLANK(B50)=TRUE,"  ",B50)</f>
        <v>46442</v>
      </c>
      <c r="AB50">
        <f>WEEKDAY(AA50,1)</f>
        <v>4</v>
      </c>
      <c r="AC50" t="str">
        <f>TEXT(AB50,"aaa")</f>
        <v>水</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46443</v>
      </c>
      <c r="C52">
        <f>WEEKDAY(B52,1)</f>
        <v>5</v>
      </c>
      <c r="D52" t="str">
        <f>TEXT(C52,"aaa")</f>
        <v>木</v>
      </c>
      <c r="Z52">
        <v>25</v>
      </c>
      <c r="AA52">
        <f>IF(ISBLANK(B52)=TRUE,"  ",B52)</f>
        <v>46443</v>
      </c>
      <c r="AB52">
        <f>WEEKDAY(AA52,1)</f>
        <v>5</v>
      </c>
      <c r="AC52" t="str">
        <f>TEXT(AB52,"aaa")</f>
        <v>木</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46444</v>
      </c>
      <c r="C54">
        <f>WEEKDAY(B54,1)</f>
        <v>6</v>
      </c>
      <c r="D54" t="str">
        <f>TEXT(C54,"aaa")</f>
        <v>金</v>
      </c>
      <c r="Z54">
        <v>26</v>
      </c>
      <c r="AA54">
        <f>IF(ISBLANK(B54)=TRUE,"  ",B54)</f>
        <v>46444</v>
      </c>
      <c r="AB54">
        <f>WEEKDAY(AA54,1)</f>
        <v>6</v>
      </c>
      <c r="AC54" t="str">
        <f>TEXT(AB54,"aaa")</f>
        <v>金</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46445</v>
      </c>
      <c r="C56">
        <f>WEEKDAY(B56,1)</f>
        <v>7</v>
      </c>
      <c r="D56" t="str">
        <f>TEXT(C56,"aaa")</f>
        <v>土</v>
      </c>
      <c r="Z56">
        <v>27</v>
      </c>
      <c r="AA56">
        <f>IF(ISBLANK(B56)=TRUE,"  ",B56)</f>
        <v>46445</v>
      </c>
      <c r="AB56">
        <f>WEEKDAY(AA56,1)</f>
        <v>7</v>
      </c>
      <c r="AC56" t="str">
        <f>TEXT(AB56,"aaa")</f>
        <v>土</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46446</v>
      </c>
      <c r="C58">
        <f>WEEKDAY(B58,1)</f>
        <v>1</v>
      </c>
      <c r="D58" t="str">
        <f>TEXT(C58,"aaa")</f>
        <v>日</v>
      </c>
      <c r="Z58">
        <v>28</v>
      </c>
      <c r="AA58">
        <f>IF(ISBLANK(B58)=TRUE,"  ",B58)</f>
        <v>46446</v>
      </c>
      <c r="AB58">
        <f>WEEKDAY(AA58,1)</f>
        <v>1</v>
      </c>
      <c r="AC58" t="str">
        <f>IF(ISBLANK(Z58)=TRUE,"  ",D58)</f>
        <v>日</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t="str">
        <f>IF(DAY(DATE(E1,2,29))=29,"29","")</f>
        <v/>
      </c>
      <c r="B60" t="e">
        <f>DATE($E$1,$D$2,A60)</f>
        <v>#VALUE!</v>
      </c>
      <c r="C60" t="e">
        <f>WEEKDAY(B60,1)</f>
        <v>#VALUE!</v>
      </c>
      <c r="D60" t="str">
        <f>IF(DAY(DATE(E1,2,29))=29,TEXT(C60,"aaa"),"")</f>
        <v/>
      </c>
      <c r="Z60" t="str">
        <f>IF(DAY(DATE(E1,2,29))=29,"29","")</f>
        <v/>
      </c>
      <c r="AA60" t="e">
        <f>IF(ISBLANK(B60)=TRUE,"  ",B60)</f>
        <v>#VALUE!</v>
      </c>
      <c r="AB60" t="e">
        <f>WEEKDAY(AA60,1)</f>
        <v>#VALUE!</v>
      </c>
      <c r="AC60" t="str">
        <f>IF(DAY(DATE(E1,2,29))=29,D60,"")</f>
        <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B62">
        <f>DATE($E$1,$D$2,A62)</f>
        <v>46418</v>
      </c>
      <c r="C62">
        <f>WEEKDAY(B62,1)</f>
        <v>1</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B64">
        <f>DATE($E$1,$D$2,A64)</f>
        <v>46418</v>
      </c>
      <c r="C64">
        <f>WEEKDAY(B64,1)</f>
        <v>1</v>
      </c>
      <c r="D64" t="str">
        <f>IF(ISBLANK(A64)=TRUE," ",TEXT(C64,"aaa"))</f>
        <v xml:space="preserve"> </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2</v>
      </c>
      <c r="E67" t="str">
        <v>月　授業実施報告書</v>
      </c>
      <c r="K67" t="str">
        <f>CELL("prefix",G69)</f>
        <v/>
      </c>
      <c r="M67" t="str">
        <f>IF(ISBLANK(M2)=TRUE,"　",M2)</f>
        <v>5年2組</v>
      </c>
      <c r="Z67">
        <f>D67</f>
        <v>2</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月</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月</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19</v>
      </c>
      <c r="U70">
        <f>IF(ISBLANK(U5)=TRUE,"　",U5)</f>
        <v>0</v>
      </c>
      <c r="V70">
        <f>U70-T70</f>
        <v>-19</v>
      </c>
    </row>
    <row r="71">
      <c r="A71">
        <f>IF(ISBLANK(A6)=TRUE,"　",A6)</f>
        <v>2</v>
      </c>
      <c r="B71" t="e">
        <f>DATE($E$1,#REF!,A71)</f>
        <v>#REF!</v>
      </c>
      <c r="C71" t="e">
        <f>WEEKDAY(B71,1)</f>
        <v>#REF!</v>
      </c>
      <c r="D71" t="str">
        <f>IF(ISBLANK(D6)=TRUE,"　",D6)</f>
        <v>火</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10</v>
      </c>
      <c r="U71">
        <f>IF(ISBLANK(U6)=TRUE,"　",U6)</f>
        <v>0</v>
      </c>
      <c r="V71">
        <f>U71-T71</f>
        <v>-10</v>
      </c>
      <c r="Z71">
        <v>2</v>
      </c>
      <c r="AA71" t="e">
        <f>IF(ISBLANK(B71)=TRUE,"  ",B71)</f>
        <v>#REF!</v>
      </c>
      <c r="AB71" t="e">
        <f>WEEKDAY(AA71,1)</f>
        <v>#REF!</v>
      </c>
      <c r="AC71" t="str">
        <f>AC6</f>
        <v>火</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17</v>
      </c>
      <c r="U72">
        <f>IF(ISBLANK(U7)=TRUE,"　",U7)</f>
        <v>0</v>
      </c>
      <c r="V72">
        <f>U72-T72</f>
        <v>-17</v>
      </c>
    </row>
    <row r="73">
      <c r="A73">
        <f>IF(ISBLANK(A8)=TRUE,"　",A8)</f>
        <v>3</v>
      </c>
      <c r="B73" t="e">
        <f>DATE($E$1,#REF!,A73)</f>
        <v>#REF!</v>
      </c>
      <c r="C73" t="e">
        <f>WEEKDAY(B73,1)</f>
        <v>#REF!</v>
      </c>
      <c r="D73" t="str">
        <f>IF(ISBLANK(D8)=TRUE,"　",D8)</f>
        <v>水</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9</v>
      </c>
      <c r="U73">
        <f>IF(ISBLANK(U8)=TRUE,"　",U8)</f>
        <v>0</v>
      </c>
      <c r="V73">
        <f>U73-T73</f>
        <v>-9</v>
      </c>
      <c r="Z73">
        <v>3</v>
      </c>
      <c r="AA73" t="e">
        <f>IF(ISBLANK(B73)=TRUE,"  ",B73)</f>
        <v>#REF!</v>
      </c>
      <c r="AB73" t="e">
        <f>WEEKDAY(AA73,1)</f>
        <v>#REF!</v>
      </c>
      <c r="AC73" t="str">
        <f>AC8</f>
        <v>水</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木</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5</v>
      </c>
      <c r="U75">
        <f>IF(ISBLANK(U10)=TRUE,"　",U10)</f>
        <v>0</v>
      </c>
      <c r="V75">
        <f>U75-T75</f>
        <v>-5</v>
      </c>
      <c r="Z75">
        <v>4</v>
      </c>
      <c r="AA75" t="e">
        <f>IF(ISBLANK(B75)=TRUE,"  ",B75)</f>
        <v>#REF!</v>
      </c>
      <c r="AB75" t="e">
        <f>WEEKDAY(AA75,1)</f>
        <v>#REF!</v>
      </c>
      <c r="AC75" t="str">
        <f>AC10</f>
        <v>木</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金</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6</v>
      </c>
      <c r="U77">
        <f>IF(ISBLANK(U12)=TRUE,"　",U12)</f>
        <v>0</v>
      </c>
      <c r="V77">
        <f>U77-T77</f>
        <v>-6</v>
      </c>
      <c r="Z77">
        <v>5</v>
      </c>
      <c r="AA77" t="e">
        <f>IF(ISBLANK(B77)=TRUE,"  ",B77)</f>
        <v>#REF!</v>
      </c>
      <c r="AB77" t="e">
        <f>WEEKDAY(AA77,1)</f>
        <v>#REF!</v>
      </c>
      <c r="AC77" t="str">
        <f>AC12</f>
        <v>金</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7</v>
      </c>
      <c r="U78">
        <f>IF(ISBLANK(U13)=TRUE,"　",U13)</f>
        <v>0</v>
      </c>
      <c r="V78">
        <f>U78-T78</f>
        <v>-7</v>
      </c>
    </row>
    <row r="79">
      <c r="A79">
        <f>IF(ISBLANK(A14)=TRUE,"　",A14)</f>
        <v>6</v>
      </c>
      <c r="B79" t="e">
        <f>DATE($E$1,#REF!,A79)</f>
        <v>#REF!</v>
      </c>
      <c r="C79" t="e">
        <f>WEEKDAY(B79,1)</f>
        <v>#REF!</v>
      </c>
      <c r="D79" t="str">
        <f>IF(ISBLANK(D14)=TRUE,"　",D14)</f>
        <v>土</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4</v>
      </c>
      <c r="U79">
        <f>IF(ISBLANK(U14)=TRUE,"　",U14)</f>
        <v>0</v>
      </c>
      <c r="V79">
        <f>U79-T79</f>
        <v>-4</v>
      </c>
      <c r="Z79">
        <v>6</v>
      </c>
      <c r="AA79" t="e">
        <f>IF(ISBLANK(B79)=TRUE,"  ",B79)</f>
        <v>#REF!</v>
      </c>
      <c r="AB79" t="e">
        <f>WEEKDAY(AA79,1)</f>
        <v>#REF!</v>
      </c>
      <c r="AC79" t="str">
        <f>AC14</f>
        <v>土</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6</v>
      </c>
      <c r="U80">
        <f>IF(ISBLANK(U15)=TRUE,"　",U15)</f>
        <v>0</v>
      </c>
      <c r="V80">
        <f>U80-T80</f>
        <v>-6</v>
      </c>
    </row>
    <row r="81">
      <c r="A81">
        <f>IF(ISBLANK(A16)=TRUE,"　",A16)</f>
        <v>7</v>
      </c>
      <c r="B81" t="e">
        <f>DATE($E$1,#REF!,A81)</f>
        <v>#REF!</v>
      </c>
      <c r="C81" t="e">
        <f>WEEKDAY(B81,1)</f>
        <v>#REF!</v>
      </c>
      <c r="D81" t="str">
        <f>IF(ISBLANK(D16)=TRUE,"　",D16)</f>
        <v>日</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7</v>
      </c>
      <c r="U81">
        <f>IF(ISBLANK(U16)=TRUE,"　",U16)</f>
        <v>0</v>
      </c>
      <c r="V81">
        <f>U81-T81</f>
        <v>-7</v>
      </c>
      <c r="Z81">
        <v>7</v>
      </c>
      <c r="AA81" t="e">
        <f>IF(ISBLANK(B81)=TRUE,"  ",B81)</f>
        <v>#REF!</v>
      </c>
      <c r="AB81" t="e">
        <f>WEEKDAY(AA81,1)</f>
        <v>#REF!</v>
      </c>
      <c r="AC81" t="str">
        <f>AC16</f>
        <v>日</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94</v>
      </c>
      <c r="U82">
        <f>SUM(U70:U81)</f>
        <v>0</v>
      </c>
      <c r="V82">
        <f>U82-T82</f>
        <v>-94</v>
      </c>
    </row>
    <row r="83">
      <c r="A83">
        <f>IF(ISBLANK(A18)=TRUE,"　",A18)</f>
        <v>8</v>
      </c>
      <c r="B83" t="e">
        <f>DATE($E$1,#REF!,A83)</f>
        <v>#REF!</v>
      </c>
      <c r="C83" t="e">
        <f>WEEKDAY(B83,1)</f>
        <v>#REF!</v>
      </c>
      <c r="D83" t="str">
        <f>IF(ISBLANK(D18)=TRUE,"　",D18)</f>
        <v>月</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3</v>
      </c>
      <c r="U83">
        <f>IF(ISBLANK(U18)=TRUE,"　",U18)</f>
        <v>0</v>
      </c>
      <c r="V83">
        <f>U83-T83</f>
        <v>-3</v>
      </c>
      <c r="Z83">
        <v>8</v>
      </c>
      <c r="AA83" t="e">
        <f>IF(ISBLANK(B83)=TRUE,"  ",B83)</f>
        <v>#REF!</v>
      </c>
      <c r="AB83" t="e">
        <f>WEEKDAY(AA83,1)</f>
        <v>#REF!</v>
      </c>
      <c r="AC83" t="str">
        <f>AC18</f>
        <v>月</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1</v>
      </c>
      <c r="U84">
        <f>IF(ISBLANK(U19)=TRUE,"　",U19)</f>
        <v>0</v>
      </c>
      <c r="V84">
        <f>U84-T84</f>
        <v>-1</v>
      </c>
    </row>
    <row r="85">
      <c r="A85">
        <f>IF(ISBLANK(A20)=TRUE,"　",A20)</f>
        <v>9</v>
      </c>
      <c r="B85" t="e">
        <f>DATE($E$1,#REF!,A85)</f>
        <v>#REF!</v>
      </c>
      <c r="C85" t="e">
        <f>WEEKDAY(B85,1)</f>
        <v>#REF!</v>
      </c>
      <c r="D85" t="str">
        <f>IF(ISBLANK(D20)=TRUE,"　",D20)</f>
        <v>火</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1</v>
      </c>
      <c r="U85">
        <f>IF(ISBLANK(U20)=TRUE,"　",U20)</f>
        <v>0</v>
      </c>
      <c r="V85">
        <f>U85-T85</f>
        <v>-1</v>
      </c>
      <c r="Z85">
        <v>9</v>
      </c>
      <c r="AA85" t="e">
        <f>IF(ISBLANK(B85)=TRUE,"  ",B85)</f>
        <v>#REF!</v>
      </c>
      <c r="AB85" t="e">
        <f>WEEKDAY(AA85,1)</f>
        <v>#REF!</v>
      </c>
      <c r="AC85" t="str">
        <f>AC20</f>
        <v>火</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水</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0</v>
      </c>
      <c r="U87">
        <f>IF(ISBLANK(U22)=TRUE,"　",U22)</f>
        <v>0</v>
      </c>
      <c r="V87">
        <f>U87-T87</f>
        <v>0</v>
      </c>
      <c r="Z87">
        <v>10</v>
      </c>
      <c r="AA87" t="e">
        <f>IF(ISBLANK(B87)=TRUE,"  ",B87)</f>
        <v>#REF!</v>
      </c>
      <c r="AB87" t="e">
        <f>WEEKDAY(AA87,1)</f>
        <v>#REF!</v>
      </c>
      <c r="AC87" t="str">
        <f>AC22</f>
        <v>水</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木</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5</v>
      </c>
      <c r="U89">
        <f>SUM(U83:U85)+U87</f>
        <v>0</v>
      </c>
      <c r="V89">
        <f>U89-T89</f>
        <v>-5</v>
      </c>
      <c r="Z89">
        <v>11</v>
      </c>
      <c r="AA89" t="e">
        <f>IF(ISBLANK(B89)=TRUE,"  ",B89)</f>
        <v>#REF!</v>
      </c>
      <c r="AB89" t="e">
        <f>WEEKDAY(AA89,1)</f>
        <v>#REF!</v>
      </c>
      <c r="AC89" t="str">
        <f>AC24</f>
        <v>木</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金</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99</v>
      </c>
      <c r="U91">
        <f>SUM(U82,U89)</f>
        <v>0</v>
      </c>
      <c r="V91">
        <f>U91-T91</f>
        <v>-99</v>
      </c>
      <c r="Z91">
        <v>12</v>
      </c>
      <c r="AA91" t="e">
        <f>IF(ISBLANK(B91)=TRUE,"  ",B91)</f>
        <v>#REF!</v>
      </c>
      <c r="AB91" t="e">
        <f>WEEKDAY(AA91,1)</f>
        <v>#REF!</v>
      </c>
      <c r="AC91" t="str">
        <f>AC26</f>
        <v>金</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土</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土</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19</v>
      </c>
      <c r="U94">
        <f>COUNTIF($E$69:$P$130,"国語")+COUNTIF($E$69:$P$130,"書写")+COUNTIF($R$69:$R$130,"国語")/3+COUNTIF($R$69:$R$130,"書写")/3</f>
        <v>0</v>
      </c>
      <c r="V94">
        <f>U94-T94</f>
        <v>-19</v>
      </c>
    </row>
    <row r="95">
      <c r="A95">
        <f>IF(ISBLANK(A30)=TRUE,"　",A30)</f>
        <v>14</v>
      </c>
      <c r="B95" t="e">
        <f>DATE($E$1,#REF!,A95)</f>
        <v>#REF!</v>
      </c>
      <c r="C95" t="e">
        <f>WEEKDAY(B95,1)</f>
        <v>#REF!</v>
      </c>
      <c r="D95" t="str">
        <f>IF(ISBLANK(D30)=TRUE,"　",D30)</f>
        <v>日</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10</v>
      </c>
      <c r="U95">
        <f>COUNTIF($E$69:$P$130,S95)+COUNTIF($R$69:$R$130,S95)/3</f>
        <v>0</v>
      </c>
      <c r="V95">
        <f>U95-T95</f>
        <v>-10</v>
      </c>
      <c r="Z95">
        <v>14</v>
      </c>
      <c r="AA95" t="e">
        <f>IF(ISBLANK(B95)=TRUE,"  ",B95)</f>
        <v>#REF!</v>
      </c>
      <c r="AB95" t="e">
        <f>WEEKDAY(AA95,1)</f>
        <v>#REF!</v>
      </c>
      <c r="AC95" t="str">
        <f>AC30</f>
        <v>日</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17</v>
      </c>
      <c r="U96">
        <f>COUNTIF($E$69:$P$130,S96)+COUNTIF($R$69:$R$130,S96)/3</f>
        <v>0</v>
      </c>
      <c r="V96">
        <f>U96-T96</f>
        <v>-17</v>
      </c>
    </row>
    <row r="97">
      <c r="A97">
        <f>IF(ISBLANK(A32)=TRUE,"　",A32)</f>
        <v>15</v>
      </c>
      <c r="B97" t="e">
        <f>DATE($E$1,#REF!,A97)</f>
        <v>#REF!</v>
      </c>
      <c r="C97" t="e">
        <f>WEEKDAY(B97,1)</f>
        <v>#REF!</v>
      </c>
      <c r="D97" t="str">
        <f>IF(ISBLANK(D32)=TRUE,"　",D32)</f>
        <v>月</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9</v>
      </c>
      <c r="U97">
        <f>COUNTIF($E$69:$P$130,S97)+COUNTIF($R$69:$R$130,S97)/3</f>
        <v>0</v>
      </c>
      <c r="V97">
        <f>U97-T97</f>
        <v>-9</v>
      </c>
      <c r="Z97">
        <v>15</v>
      </c>
      <c r="AA97" t="e">
        <f>IF(ISBLANK(B97)=TRUE,"  ",B97)</f>
        <v>#REF!</v>
      </c>
      <c r="AB97" t="e">
        <f>WEEKDAY(AA97,1)</f>
        <v>#REF!</v>
      </c>
      <c r="AC97" t="str">
        <f>AC32</f>
        <v>月</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火</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5</v>
      </c>
      <c r="U99">
        <f>COUNTIF($E$69:$P$130,S99)+COUNTIF($R$69:$R$130,S99)/3</f>
        <v>0</v>
      </c>
      <c r="V99">
        <f>U99-T99</f>
        <v>-5</v>
      </c>
      <c r="Z99">
        <v>16</v>
      </c>
      <c r="AA99" t="e">
        <f>IF(ISBLANK(B99)=TRUE,"  ",B99)</f>
        <v>#REF!</v>
      </c>
      <c r="AB99" t="e">
        <f>WEEKDAY(AA99,1)</f>
        <v>#REF!</v>
      </c>
      <c r="AC99" t="str">
        <f>AC34</f>
        <v>火</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水</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6</v>
      </c>
      <c r="U101">
        <f>COUNTIF($E$69:$P$130,S101)+COUNTIF($R$69:$R$130,S101)/3</f>
        <v>0</v>
      </c>
      <c r="V101">
        <f>U101-T101</f>
        <v>-6</v>
      </c>
      <c r="Z101">
        <v>17</v>
      </c>
      <c r="AA101" t="e">
        <f>IF(ISBLANK(B101)=TRUE,"  ",B101)</f>
        <v>#REF!</v>
      </c>
      <c r="AB101" t="e">
        <f>WEEKDAY(AA101,1)</f>
        <v>#REF!</v>
      </c>
      <c r="AC101" t="str">
        <f>AC36</f>
        <v>水</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7</v>
      </c>
      <c r="U102">
        <f>COUNTIF($E$69:$P$130,S102)+COUNTIF($R$69:$R$130,S102)/3</f>
        <v>0</v>
      </c>
      <c r="V102">
        <f>U102-T102</f>
        <v>-7</v>
      </c>
    </row>
    <row r="103">
      <c r="A103">
        <f>IF(ISBLANK(A38)=TRUE,"　",A38)</f>
        <v>18</v>
      </c>
      <c r="B103" t="e">
        <f>DATE($E$1,#REF!,A103)</f>
        <v>#REF!</v>
      </c>
      <c r="C103" t="e">
        <f>WEEKDAY(B103,1)</f>
        <v>#REF!</v>
      </c>
      <c r="D103" t="str">
        <f>IF(ISBLANK(D38)=TRUE,"　",D38)</f>
        <v>木</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4</v>
      </c>
      <c r="U103">
        <f>COUNTIF($E$69:$P$130,S103)+COUNTIF($R$69:$R$130,S103)/3</f>
        <v>0</v>
      </c>
      <c r="V103">
        <f>U103-T103</f>
        <v>-4</v>
      </c>
      <c r="Z103">
        <v>18</v>
      </c>
      <c r="AA103" t="e">
        <f>IF(ISBLANK(B103)=TRUE,"  ",B103)</f>
        <v>#REF!</v>
      </c>
      <c r="AB103" t="e">
        <f>WEEKDAY(AA103,1)</f>
        <v>#REF!</v>
      </c>
      <c r="AC103" t="str">
        <f>AC38</f>
        <v>木</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6</v>
      </c>
      <c r="U104">
        <f>COUNTIF($E$69:$P$130,S104)+COUNTIF($R$69:$R$130,S104)/3</f>
        <v>0</v>
      </c>
      <c r="V104">
        <f>U104-T104</f>
        <v>-6</v>
      </c>
    </row>
    <row r="105">
      <c r="A105">
        <f>IF(ISBLANK(A40)=TRUE,"　",A40)</f>
        <v>19</v>
      </c>
      <c r="B105" t="e">
        <f>DATE($E$1,#REF!,A105)</f>
        <v>#REF!</v>
      </c>
      <c r="C105" t="e">
        <f>WEEKDAY(B105,1)</f>
        <v>#REF!</v>
      </c>
      <c r="D105" t="str">
        <f>IF(ISBLANK(D40)=TRUE,"　",D40)</f>
        <v>金</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7</v>
      </c>
      <c r="U105">
        <f>COUNTIF($E$69:$P$130,S105)+COUNTIF($R$69:$R$130,S105)/3</f>
        <v>0</v>
      </c>
      <c r="V105">
        <f>U105-T105</f>
        <v>-7</v>
      </c>
      <c r="Z105">
        <v>19</v>
      </c>
      <c r="AA105" t="e">
        <f>IF(ISBLANK(B105)=TRUE,"  ",B105)</f>
        <v>#REF!</v>
      </c>
      <c r="AB105" t="e">
        <f>WEEKDAY(AA105,1)</f>
        <v>#REF!</v>
      </c>
      <c r="AC105" t="str">
        <f>AC40</f>
        <v>金</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94</v>
      </c>
      <c r="U106">
        <f>SUM(U94:U105)</f>
        <v>0</v>
      </c>
      <c r="V106">
        <f>U106-T106</f>
        <v>-94</v>
      </c>
    </row>
    <row r="107">
      <c r="A107">
        <f>IF(ISBLANK(A42)=TRUE,"　",A42)</f>
        <v>20</v>
      </c>
      <c r="B107" t="e">
        <f>DATE($E$1,#REF!,A107)</f>
        <v>#REF!</v>
      </c>
      <c r="C107" t="e">
        <f>WEEKDAY(B107,1)</f>
        <v>#REF!</v>
      </c>
      <c r="D107" t="str">
        <f>IF(ISBLANK(D42)=TRUE,"　",D42)</f>
        <v>土</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3</v>
      </c>
      <c r="U107">
        <f>COUNTIF(E$69:P$130,"学活")</f>
        <v>0</v>
      </c>
      <c r="V107">
        <f>U107-T107</f>
        <v>-3</v>
      </c>
      <c r="Z107">
        <v>20</v>
      </c>
      <c r="AA107" t="e">
        <f>IF(ISBLANK(B107)=TRUE,"  ",B107)</f>
        <v>#REF!</v>
      </c>
      <c r="AB107" t="e">
        <f>WEEKDAY(AA107,1)</f>
        <v>#REF!</v>
      </c>
      <c r="AC107" t="str">
        <f>AC42</f>
        <v>土</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1</v>
      </c>
      <c r="U108">
        <f>COUNTIF(E$69:P$130,"児童会")</f>
        <v>0</v>
      </c>
      <c r="V108">
        <f>U108-T108</f>
        <v>-1</v>
      </c>
    </row>
    <row r="109">
      <c r="A109">
        <f>IF(ISBLANK(A44)=TRUE,"　",A44)</f>
        <v>21</v>
      </c>
      <c r="B109" t="e">
        <f>DATE($E$1,#REF!,A109)</f>
        <v>#REF!</v>
      </c>
      <c r="C109" t="e">
        <f>WEEKDAY(B109,1)</f>
        <v>#REF!</v>
      </c>
      <c r="D109" t="str">
        <f>IF(ISBLANK(D44)=TRUE,"　",D44)</f>
        <v>日</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1</v>
      </c>
      <c r="U109">
        <f>COUNTIF($E$69:$P$130,S109)+COUNTIF($R$69:$R$130,S109)/3</f>
        <v>0</v>
      </c>
      <c r="V109">
        <f>U109-T109</f>
        <v>-1</v>
      </c>
      <c r="Z109">
        <v>21</v>
      </c>
      <c r="AA109" t="e">
        <f>IF(ISBLANK(B109)=TRUE,"  ",B109)</f>
        <v>#REF!</v>
      </c>
      <c r="AB109" t="e">
        <f>WEEKDAY(AA109,1)</f>
        <v>#REF!</v>
      </c>
      <c r="AC109" t="str">
        <f>AC44</f>
        <v>日</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月</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0</v>
      </c>
      <c r="U111">
        <f>COUNTIF(E$69:P$130,"行事")</f>
        <v>0</v>
      </c>
      <c r="V111">
        <f>U111-T111</f>
        <v>0</v>
      </c>
      <c r="Z111">
        <v>22</v>
      </c>
      <c r="AA111" t="e">
        <f>IF(ISBLANK(B111)=TRUE,"  ",B111)</f>
        <v>#REF!</v>
      </c>
      <c r="AB111" t="e">
        <f>WEEKDAY(AA111,1)</f>
        <v>#REF!</v>
      </c>
      <c r="AC111" t="str">
        <f>AC46</f>
        <v>月</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火</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5</v>
      </c>
      <c r="U113">
        <f>SUM(U107:U109)+U111</f>
        <v>0</v>
      </c>
      <c r="V113">
        <f>U113-T113</f>
        <v>-5</v>
      </c>
      <c r="Z113">
        <v>23</v>
      </c>
      <c r="AA113" t="e">
        <f>IF(ISBLANK(B113)=TRUE,"  ",B113)</f>
        <v>#REF!</v>
      </c>
      <c r="AB113" t="e">
        <f>WEEKDAY(AA113,1)</f>
        <v>#REF!</v>
      </c>
      <c r="AC113" t="str">
        <f>AC48</f>
        <v>火</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水</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99</v>
      </c>
      <c r="U115">
        <f>SUM(U106,U113)</f>
        <v>0</v>
      </c>
      <c r="V115">
        <f>U115-T115</f>
        <v>-99</v>
      </c>
      <c r="Z115">
        <v>24</v>
      </c>
      <c r="AA115" t="e">
        <f>IF(ISBLANK(B115)=TRUE,"  ",B115)</f>
        <v>#REF!</v>
      </c>
      <c r="AB115" t="e">
        <f>WEEKDAY(AA115,1)</f>
        <v>#REF!</v>
      </c>
      <c r="AC115" t="str">
        <f>AC50</f>
        <v>水</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木</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木</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金</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金</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土</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土</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日</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日</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t="str">
        <f>IF(ISBLANK(A60)=TRUE,"　",A60)</f>
        <v/>
      </c>
      <c r="B125" t="e">
        <f>DATE($E$1,#REF!,A125)</f>
        <v>#REF!</v>
      </c>
      <c r="C125" t="e">
        <f>WEEKDAY(B125,1)</f>
        <v>#REF!</v>
      </c>
      <c r="D125" t="str">
        <f>IF(ISBLANK(D60)=TRUE,"　",D60)</f>
        <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t="str">
        <f>IF(DAY(DATE(E1,2,29))=29,"29","")</f>
        <v/>
      </c>
      <c r="AA125" t="e">
        <f>IF(ISBLANK(B125)=TRUE,"  ",B125)</f>
        <v>#REF!</v>
      </c>
      <c r="AB125" t="e">
        <f>WEEKDAY(AA125,1)</f>
        <v>#REF!</v>
      </c>
      <c r="AC125" t="str">
        <f>AC60</f>
        <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t="str">
        <f>IF(ISBLANK(A62)=TRUE,"　",A62)</f>
        <v xml:space="preserve">　</v>
      </c>
      <c r="B127" t="e">
        <f>DATE($E$1,#REF!,A127)</f>
        <v>#REF!</v>
      </c>
      <c r="C127" t="e">
        <f>WEEKDAY(B127,1)</f>
        <v>#REF!</v>
      </c>
      <c r="D127" t="str">
        <f>IF(ISBLANK(D62)=TRUE,"　",D62)</f>
        <v xml:space="preserve">　</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AA127" t="e">
        <f>IF(ISBLANK(B127)=TRUE,"  ",B127)</f>
        <v>#REF!</v>
      </c>
      <c r="AB127" t="e">
        <f>WEEKDAY(AA127,1)</f>
        <v>#REF!</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t="str">
        <f>IF(ISBLANK(A64)=TRUE,"　",A64)</f>
        <v xml:space="preserve">　</v>
      </c>
      <c r="D129" t="str">
        <f>IF(ISBLANK(D64)=TRUE,"　",D64)</f>
        <v xml:space="preserve"> </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AA129" t="str">
        <f>IF(ISBLANK(B129)=TRUE,"  ",B129)</f>
        <v xml:space="preserve">  </v>
      </c>
      <c r="AB129" t="e">
        <f>WEEKDAY(AA129,1)</f>
        <v>#VALUE!</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12.xml><?xml version="1.0" encoding="utf-8"?>
<worksheet xmlns="http://schemas.openxmlformats.org/spreadsheetml/2006/main" xmlns:r="http://schemas.openxmlformats.org/officeDocument/2006/relationships">
  <sheetPr codeName="Sheet14"/>
  <dimension ref="A1:AL130"/>
  <sheetViews>
    <sheetView workbookViewId="0" rightToLeft="0"/>
  </sheetViews>
  <sheetData>
    <row r="1">
      <c r="E1">
        <f>予定表!A1+1</f>
        <v>2027</v>
      </c>
      <c r="F1" t="str">
        <v>年</v>
      </c>
      <c r="S1" t="str">
        <v>校　長</v>
      </c>
      <c r="T1" t="str">
        <v>教　頭</v>
      </c>
      <c r="U1" t="str">
        <v>教　務</v>
      </c>
      <c r="V1" t="str">
        <v>担　任</v>
      </c>
    </row>
    <row r="2">
      <c r="D2">
        <v>3</v>
      </c>
      <c r="E2" t="str">
        <v>月　学習予定表</v>
      </c>
      <c r="M2" t="str">
        <f>予定表!E1</f>
        <v>5年2組</v>
      </c>
      <c r="Z2">
        <f>D2</f>
        <v>3</v>
      </c>
      <c r="AD2" t="str">
        <v xml:space="preserve">月　</v>
      </c>
      <c r="AE2" t="str">
        <v>月</v>
      </c>
      <c r="AF2" t="str">
        <v>学習予定表</v>
      </c>
      <c r="AH2" t="str">
        <f>IF(ISBLANK(M2)=TRUE,"　",M2)</f>
        <v>5年2組</v>
      </c>
    </row>
    <row r="3">
      <c r="A3" t="str">
        <v>日</v>
      </c>
      <c r="D3" t="str">
        <v>曜</v>
      </c>
      <c r="E3" t="str">
        <v>１校時</v>
      </c>
      <c r="G3" t="str">
        <v>２校時</v>
      </c>
      <c r="I3" t="str">
        <v>３校時</v>
      </c>
      <c r="K3" t="str">
        <v>４校時</v>
      </c>
      <c r="M3" t="str">
        <v>５校時</v>
      </c>
      <c r="O3" t="str">
        <v>６校時</v>
      </c>
      <c r="Q3" t="str">
        <v>備考</v>
      </c>
      <c r="R3" t="str">
        <f>"+15"</f>
        <v>+15</v>
      </c>
      <c r="S3" t="str">
        <v>計画時数集計</v>
      </c>
      <c r="Z3" t="str">
        <v>日</v>
      </c>
      <c r="AC3" t="str">
        <v>曜</v>
      </c>
      <c r="AD3" t="str">
        <v>モジュール</v>
      </c>
      <c r="AE3" t="str">
        <v>１校時</v>
      </c>
      <c r="AF3" t="str">
        <v>２校時</v>
      </c>
      <c r="AG3" t="str">
        <v>３校時</v>
      </c>
      <c r="AH3" t="str">
        <v>４校時</v>
      </c>
      <c r="AI3" t="str">
        <v>５校時</v>
      </c>
      <c r="AJ3" t="str">
        <v>６校時</v>
      </c>
      <c r="AK3" t="str">
        <v>その他</v>
      </c>
      <c r="AL3" t="str">
        <v>下校時刻</v>
      </c>
    </row>
    <row r="4">
      <c r="A4">
        <v>1</v>
      </c>
      <c r="B4">
        <f>DATE($E$1,$D$2,A4)</f>
        <v>46447</v>
      </c>
      <c r="C4">
        <f>WEEKDAY(B4,1)</f>
        <v>2</v>
      </c>
      <c r="D4" t="str">
        <f>TEXT(C4,"aaa")</f>
        <v>月</v>
      </c>
      <c r="S4" t="str">
        <v>教科</v>
      </c>
      <c r="T4" t="str">
        <v>予定</v>
      </c>
      <c r="U4" t="str">
        <v>計画</v>
      </c>
      <c r="V4" t="str">
        <v>過不足</v>
      </c>
      <c r="Z4">
        <v>1</v>
      </c>
      <c r="AA4">
        <f>IF(ISBLANK(B4)=TRUE,"  ",B4)</f>
        <v>46447</v>
      </c>
      <c r="AB4">
        <f>WEEKDAY(AA4,1)</f>
        <v>2</v>
      </c>
      <c r="AC4" t="str">
        <f>TEXT(AB4,"aaa")</f>
        <v>月</v>
      </c>
      <c r="AD4" t="e">
        <f>IF(ISBLANK(#REF!)=TRUE,"  ",#REF!)</f>
        <v>#REF!</v>
      </c>
      <c r="AE4" t="str">
        <f>IF(ISBLANK(E4)=TRUE,"  ",E4)</f>
        <v xml:space="preserve">  </v>
      </c>
      <c r="AF4" t="str">
        <f>IF(ISBLANK(G4)=TRUE,"  ",G4)</f>
        <v xml:space="preserve">  </v>
      </c>
      <c r="AG4" t="str">
        <f>IF(ISBLANK(I4)=TRUE,"  ",I4)</f>
        <v xml:space="preserve">  </v>
      </c>
      <c r="AH4" t="str">
        <f>IF(ISBLANK(K4)=TRUE,"  ",K4)</f>
        <v xml:space="preserve">  </v>
      </c>
      <c r="AI4" t="str">
        <f>IF(ISBLANK(M4)=TRUE,"  ",M4)</f>
        <v xml:space="preserve">  </v>
      </c>
      <c r="AJ4" t="str">
        <f>IF(ISBLANK(O4)=TRUE,"  ",O4)</f>
        <v xml:space="preserve">  </v>
      </c>
      <c r="AK4" t="str">
        <f>IF(ISBLANK(Q4)=TRUE,"  ",Q4)</f>
        <v xml:space="preserve">  </v>
      </c>
    </row>
    <row r="5">
      <c r="S5" t="str">
        <v>国語</v>
      </c>
      <c r="T5">
        <f>予定表!P3</f>
        <v>13</v>
      </c>
      <c r="U5">
        <f>COUNTIF($E$4:$P$65,"国語")+COUNTIF($E$4:$P$65,"書写")+COUNTIF($R$4:$R$65,"国語")/3+COUNTIF($R$4:$R$65,"書写")/3</f>
        <v>0</v>
      </c>
      <c r="V5">
        <f>U5-T5</f>
        <v>-13</v>
      </c>
    </row>
    <row r="6">
      <c r="A6">
        <v>2</v>
      </c>
      <c r="B6">
        <f>DATE($E$1,$D$2,A6)</f>
        <v>46448</v>
      </c>
      <c r="C6">
        <f>WEEKDAY(B6,1)</f>
        <v>3</v>
      </c>
      <c r="D6" t="str">
        <f>TEXT(C6,"aaa")</f>
        <v>火</v>
      </c>
      <c r="S6" t="str">
        <v>社会</v>
      </c>
      <c r="T6">
        <f>予定表!P4</f>
        <v>7</v>
      </c>
      <c r="U6">
        <f>COUNTIF($E$4:$P$65,S6)+COUNTIF($R$4:$R$65,S6)/3</f>
        <v>0</v>
      </c>
      <c r="V6">
        <f>U6-T6</f>
        <v>-7</v>
      </c>
      <c r="Z6">
        <v>2</v>
      </c>
      <c r="AA6">
        <f>IF(ISBLANK(B6)=TRUE,"  ",B6)</f>
        <v>46448</v>
      </c>
      <c r="AB6">
        <f>WEEKDAY(AA6,1)</f>
        <v>3</v>
      </c>
      <c r="AC6" t="str">
        <f>TEXT(AB6,"aaa")</f>
        <v>火</v>
      </c>
      <c r="AD6" t="e">
        <f>IF(ISBLANK(#REF!)=TRUE,"  ",#REF!)</f>
        <v>#REF!</v>
      </c>
      <c r="AE6" t="str">
        <f>IF(ISBLANK(E6)=TRUE,"  ",E6)</f>
        <v xml:space="preserve">  </v>
      </c>
      <c r="AF6" t="str">
        <f>IF(ISBLANK(G6)=TRUE,"  ",G6)</f>
        <v xml:space="preserve">  </v>
      </c>
      <c r="AG6" t="str">
        <f>IF(ISBLANK(I6)=TRUE,"  ",I6)</f>
        <v xml:space="preserve">  </v>
      </c>
      <c r="AH6" t="str">
        <f>IF(ISBLANK(K6)=TRUE,"  ",K6)</f>
        <v xml:space="preserve">  </v>
      </c>
      <c r="AI6" t="str">
        <f>IF(ISBLANK(M6)=TRUE,"  ",M6)</f>
        <v xml:space="preserve">  </v>
      </c>
      <c r="AJ6" t="str">
        <f>IF(ISBLANK(O6)=TRUE,"  ",O6)</f>
        <v xml:space="preserve">  </v>
      </c>
      <c r="AK6" t="str">
        <f>IF(ISBLANK(Q6)=TRUE,"  ",Q6)</f>
        <v xml:space="preserve">  </v>
      </c>
    </row>
    <row r="7">
      <c r="S7" t="str">
        <v>算数</v>
      </c>
      <c r="T7">
        <f>予定表!P5</f>
        <v>13</v>
      </c>
      <c r="U7">
        <f>COUNTIF($E$4:$P$65,S7)+COUNTIF($R$4:$R$65,S7)/3</f>
        <v>0</v>
      </c>
      <c r="V7">
        <f>U7-T7</f>
        <v>-13</v>
      </c>
    </row>
    <row r="8">
      <c r="A8">
        <v>3</v>
      </c>
      <c r="B8">
        <f>DATE($E$1,$D$2,A8)</f>
        <v>46449</v>
      </c>
      <c r="C8">
        <f>WEEKDAY(B8,1)</f>
        <v>4</v>
      </c>
      <c r="D8" t="str">
        <f>TEXT(C8,"aaa")</f>
        <v>水</v>
      </c>
      <c r="S8" t="str">
        <v>理科</v>
      </c>
      <c r="T8">
        <f>予定表!P6</f>
        <v>8</v>
      </c>
      <c r="U8">
        <f>COUNTIF($E$4:$P$65,S8)+COUNTIF($R$4:$R$65,S8)/3</f>
        <v>0</v>
      </c>
      <c r="V8">
        <f>U8-T8</f>
        <v>-8</v>
      </c>
      <c r="Z8">
        <v>3</v>
      </c>
      <c r="AA8">
        <f>IF(ISBLANK(B8)=TRUE,"  ",B8)</f>
        <v>46449</v>
      </c>
      <c r="AB8">
        <f>WEEKDAY(AA8,1)</f>
        <v>4</v>
      </c>
      <c r="AC8" t="str">
        <f>TEXT(AB8,"aaa")</f>
        <v>水</v>
      </c>
      <c r="AD8" t="e">
        <f>IF(ISBLANK(#REF!)=TRUE,"  ",#REF!)</f>
        <v>#REF!</v>
      </c>
      <c r="AE8" t="str">
        <f>IF(ISBLANK(E8)=TRUE,"  ",E8)</f>
        <v xml:space="preserve">  </v>
      </c>
      <c r="AF8" t="str">
        <f>IF(ISBLANK(G8)=TRUE,"  ",G8)</f>
        <v xml:space="preserve">  </v>
      </c>
      <c r="AG8" t="str">
        <f>IF(ISBLANK(I8)=TRUE,"  ",I8)</f>
        <v xml:space="preserve">  </v>
      </c>
      <c r="AH8" t="str">
        <f>IF(ISBLANK(K8)=TRUE,"  ",K8)</f>
        <v xml:space="preserve">  </v>
      </c>
      <c r="AI8" t="str">
        <f>IF(ISBLANK(M8)=TRUE,"  ",M8)</f>
        <v xml:space="preserve">  </v>
      </c>
      <c r="AJ8" t="str">
        <f>IF(ISBLANK(O8)=TRUE,"  ",O8)</f>
        <v xml:space="preserve">  </v>
      </c>
      <c r="AK8" t="str">
        <f>IF(ISBLANK(Q8)=TRUE,"  ",Q8)</f>
        <v xml:space="preserve">  </v>
      </c>
    </row>
    <row r="9">
      <c r="S9" t="str">
        <v>生活</v>
      </c>
      <c r="T9">
        <f>予定表!P7</f>
        <v>0</v>
      </c>
      <c r="U9">
        <f>COUNTIF($E$4:$P$65,S9)+COUNTIF($R$4:$R$65,S9)/3</f>
        <v>0</v>
      </c>
      <c r="V9">
        <f>U9-T9</f>
        <v>0</v>
      </c>
    </row>
    <row r="10">
      <c r="A10">
        <v>4</v>
      </c>
      <c r="B10">
        <f>DATE($E$1,$D$2,A10)</f>
        <v>46450</v>
      </c>
      <c r="C10">
        <f>WEEKDAY(B10,1)</f>
        <v>5</v>
      </c>
      <c r="D10" t="str">
        <f>TEXT(C10,"aaa")</f>
        <v>木</v>
      </c>
      <c r="S10" t="str">
        <v>音楽</v>
      </c>
      <c r="T10">
        <f>予定表!P8</f>
        <v>4</v>
      </c>
      <c r="U10">
        <f>COUNTIF($E$4:$P$65,S10)+COUNTIF($R$4:$R$65,S10)/3</f>
        <v>0</v>
      </c>
      <c r="V10">
        <f>U10-T10</f>
        <v>-4</v>
      </c>
      <c r="Z10">
        <v>4</v>
      </c>
      <c r="AA10">
        <f>IF(ISBLANK(B10)=TRUE,"  ",B10)</f>
        <v>46450</v>
      </c>
      <c r="AB10">
        <f>WEEKDAY(AA10,1)</f>
        <v>5</v>
      </c>
      <c r="AC10" t="str">
        <f>TEXT(AB10,"aaa")</f>
        <v>木</v>
      </c>
      <c r="AD10" t="e">
        <f>IF(ISBLANK(#REF!)=TRUE,"  ",#REF!)</f>
        <v>#REF!</v>
      </c>
      <c r="AE10" t="str">
        <f>IF(ISBLANK(E10)=TRUE,"  ",E10)</f>
        <v xml:space="preserve">  </v>
      </c>
      <c r="AF10" t="str">
        <f>IF(ISBLANK(G10)=TRUE,"  ",G10)</f>
        <v xml:space="preserve">  </v>
      </c>
      <c r="AG10" t="str">
        <f>IF(ISBLANK(I10)=TRUE,"  ",I10)</f>
        <v xml:space="preserve">  </v>
      </c>
      <c r="AH10" t="str">
        <f>IF(ISBLANK(K10)=TRUE,"  ",K10)</f>
        <v xml:space="preserve">  </v>
      </c>
      <c r="AI10" t="str">
        <f>IF(ISBLANK(M10)=TRUE,"  ",M10)</f>
        <v xml:space="preserve">  </v>
      </c>
      <c r="AJ10" t="str">
        <f>IF(ISBLANK(O10)=TRUE,"  ",O10)</f>
        <v xml:space="preserve">  </v>
      </c>
      <c r="AK10" t="str">
        <f>IF(ISBLANK(Q10)=TRUE,"  ",Q10)</f>
        <v xml:space="preserve">  </v>
      </c>
    </row>
    <row r="11">
      <c r="S11" t="str">
        <v>図工</v>
      </c>
      <c r="T11">
        <f>予定表!P9</f>
        <v>4</v>
      </c>
      <c r="U11">
        <f>COUNTIF($E$4:$P$65,S11)+COUNTIF($R$4:$R$65,S11)/3</f>
        <v>0</v>
      </c>
      <c r="V11">
        <f>U11-T11</f>
        <v>-4</v>
      </c>
    </row>
    <row r="12">
      <c r="A12">
        <v>5</v>
      </c>
      <c r="B12">
        <f>DATE($E$1,$D$2,A12)</f>
        <v>46451</v>
      </c>
      <c r="C12">
        <f>WEEKDAY(B12,1)</f>
        <v>6</v>
      </c>
      <c r="D12" t="str">
        <f>TEXT(C12,"aaa")</f>
        <v>金</v>
      </c>
      <c r="S12" t="str">
        <v>家庭</v>
      </c>
      <c r="T12">
        <f>予定表!P10</f>
        <v>5</v>
      </c>
      <c r="U12">
        <f>COUNTIF($E$4:$P$65,S12)+COUNTIF($R$4:$R$65,S12)/3</f>
        <v>0</v>
      </c>
      <c r="V12">
        <f>U12-T12</f>
        <v>-5</v>
      </c>
      <c r="Z12">
        <v>5</v>
      </c>
      <c r="AA12">
        <f>IF(ISBLANK(B12)=TRUE,"  ",B12)</f>
        <v>46451</v>
      </c>
      <c r="AB12">
        <f>WEEKDAY(AA12,1)</f>
        <v>6</v>
      </c>
      <c r="AC12" t="str">
        <f>TEXT(AB12,"aaa")</f>
        <v>金</v>
      </c>
      <c r="AD12" t="e">
        <f>IF(ISBLANK(#REF!)=TRUE,"  ",#REF!)</f>
        <v>#REF!</v>
      </c>
      <c r="AE12" t="str">
        <f>IF(ISBLANK(E12)=TRUE,"  ",E12)</f>
        <v xml:space="preserve">  </v>
      </c>
      <c r="AF12" t="str">
        <f>IF(ISBLANK(G12)=TRUE,"  ",G12)</f>
        <v xml:space="preserve">  </v>
      </c>
      <c r="AG12" t="str">
        <f>IF(ISBLANK(I12)=TRUE,"  ",I12)</f>
        <v xml:space="preserve">  </v>
      </c>
      <c r="AH12" t="str">
        <f>IF(ISBLANK(K12)=TRUE,"  ",K12)</f>
        <v xml:space="preserve">  </v>
      </c>
      <c r="AI12" t="str">
        <f>IF(ISBLANK(M12)=TRUE,"  ",M12)</f>
        <v xml:space="preserve">  </v>
      </c>
      <c r="AJ12" t="str">
        <f>IF(ISBLANK(O12)=TRUE,"  ",O12)</f>
        <v xml:space="preserve">  </v>
      </c>
      <c r="AK12" t="str">
        <f>IF(ISBLANK(Q12)=TRUE,"  ",Q12)</f>
        <v xml:space="preserve">  </v>
      </c>
    </row>
    <row r="13">
      <c r="S13" t="str">
        <v>体育</v>
      </c>
      <c r="T13">
        <f>予定表!P11</f>
        <v>6</v>
      </c>
      <c r="U13">
        <f>COUNTIF($E$4:$P$65,S13)+COUNTIF($R$4:$R$65,S13)/3</f>
        <v>0</v>
      </c>
      <c r="V13">
        <f>U13-T13</f>
        <v>-6</v>
      </c>
    </row>
    <row r="14">
      <c r="A14">
        <v>6</v>
      </c>
      <c r="B14">
        <f>DATE($E$1,$D$2,A14)</f>
        <v>46452</v>
      </c>
      <c r="C14">
        <f>WEEKDAY(B14,1)</f>
        <v>7</v>
      </c>
      <c r="D14" t="str">
        <f>TEXT(C14,"aaa")</f>
        <v>土</v>
      </c>
      <c r="S14" t="str">
        <v>道徳</v>
      </c>
      <c r="T14">
        <f>予定表!P12</f>
        <v>2</v>
      </c>
      <c r="U14">
        <f>COUNTIF($E$4:$P$65,S14)+COUNTIF($R$4:$R$65,S14)/3</f>
        <v>0</v>
      </c>
      <c r="V14">
        <f>U14-T14</f>
        <v>-2</v>
      </c>
      <c r="Z14">
        <v>6</v>
      </c>
      <c r="AA14">
        <f>IF(ISBLANK(B14)=TRUE,"  ",B14)</f>
        <v>46452</v>
      </c>
      <c r="AB14">
        <f>WEEKDAY(AA14,1)</f>
        <v>7</v>
      </c>
      <c r="AC14" t="str">
        <f>TEXT(AB14,"aaa")</f>
        <v>土</v>
      </c>
      <c r="AD14" t="e">
        <f>IF(ISBLANK(#REF!)=TRUE,"  ",#REF!)</f>
        <v>#REF!</v>
      </c>
      <c r="AE14" t="str">
        <f>IF(ISBLANK(E14)=TRUE,"  ",E14)</f>
        <v xml:space="preserve">  </v>
      </c>
      <c r="AF14" t="str">
        <f>IF(ISBLANK(G14)=TRUE,"  ",G14)</f>
        <v xml:space="preserve">  </v>
      </c>
      <c r="AG14" t="str">
        <f>IF(ISBLANK(I14)=TRUE,"  ",I14)</f>
        <v xml:space="preserve">  </v>
      </c>
      <c r="AH14" t="str">
        <f>IF(ISBLANK(K14)=TRUE,"  ",K14)</f>
        <v xml:space="preserve">  </v>
      </c>
      <c r="AI14" t="str">
        <f>IF(ISBLANK(M14)=TRUE,"  ",M14)</f>
        <v xml:space="preserve">  </v>
      </c>
      <c r="AJ14" t="str">
        <f>IF(ISBLANK(O14)=TRUE,"  ",O14)</f>
        <v xml:space="preserve">  </v>
      </c>
      <c r="AK14" t="str">
        <f>IF(ISBLANK(Q14)=TRUE,"  ",Q14)</f>
        <v xml:space="preserve">  </v>
      </c>
    </row>
    <row r="15">
      <c r="S15" t="str">
        <v>外国語</v>
      </c>
      <c r="T15">
        <f>予定表!P13</f>
        <v>5</v>
      </c>
      <c r="U15">
        <f>COUNTIF($E$4:$P$65,S15)+COUNTIF($R$4:$R$65,S15)/3</f>
        <v>0</v>
      </c>
      <c r="V15">
        <f>U15-T15</f>
        <v>-5</v>
      </c>
    </row>
    <row r="16">
      <c r="A16">
        <v>7</v>
      </c>
      <c r="B16">
        <f>DATE($E$1,$D$2,A16)</f>
        <v>46453</v>
      </c>
      <c r="C16">
        <f>WEEKDAY(B16,1)</f>
        <v>1</v>
      </c>
      <c r="D16" t="str">
        <f>TEXT(C16,"aaa")</f>
        <v>日</v>
      </c>
      <c r="S16" t="str">
        <v>総合</v>
      </c>
      <c r="T16">
        <f>予定表!P14</f>
        <v>5</v>
      </c>
      <c r="U16">
        <f>COUNTIF($E$4:$P$65,S16)+COUNTIF($R$4:$R$65,S16)/3</f>
        <v>0</v>
      </c>
      <c r="V16">
        <f>U16-T16</f>
        <v>-5</v>
      </c>
      <c r="Z16">
        <v>7</v>
      </c>
      <c r="AA16">
        <f>IF(ISBLANK(B16)=TRUE,"  ",B16)</f>
        <v>46453</v>
      </c>
      <c r="AB16">
        <f>WEEKDAY(AA16,1)</f>
        <v>1</v>
      </c>
      <c r="AC16" t="str">
        <f>TEXT(AB16,"aaa")</f>
        <v>日</v>
      </c>
      <c r="AD16" t="e">
        <f>IF(ISBLANK(#REF!)=TRUE,"  ",#REF!)</f>
        <v>#REF!</v>
      </c>
      <c r="AE16" t="str">
        <f>IF(ISBLANK(E16)=TRUE,"  ",E16)</f>
        <v xml:space="preserve">  </v>
      </c>
      <c r="AF16" t="str">
        <f>IF(ISBLANK(G16)=TRUE,"  ",G16)</f>
        <v xml:space="preserve">  </v>
      </c>
      <c r="AG16" t="str">
        <f>IF(ISBLANK(I16)=TRUE,"  ",I16)</f>
        <v xml:space="preserve">  </v>
      </c>
      <c r="AH16" t="str">
        <f>IF(ISBLANK(K16)=TRUE,"  ",K16)</f>
        <v xml:space="preserve">  </v>
      </c>
      <c r="AI16" t="str">
        <f>IF(ISBLANK(M16)=TRUE,"  ",M16)</f>
        <v xml:space="preserve">  </v>
      </c>
      <c r="AJ16" t="str">
        <f>IF(ISBLANK(O16)=TRUE,"  ",O16)</f>
        <v xml:space="preserve">  </v>
      </c>
      <c r="AK16" t="str">
        <f>IF(ISBLANK(Q16)=TRUE,"  ",Q16)</f>
        <v xml:space="preserve">  </v>
      </c>
    </row>
    <row r="17">
      <c r="S17" t="str">
        <v>小　計</v>
      </c>
      <c r="T17">
        <f>予定表!P15</f>
        <v>72</v>
      </c>
      <c r="U17">
        <f>SUM(U5:U16)</f>
        <v>0</v>
      </c>
      <c r="V17">
        <f>U17-T17</f>
        <v>-72</v>
      </c>
    </row>
    <row r="18">
      <c r="A18">
        <v>8</v>
      </c>
      <c r="B18">
        <f>DATE($E$1,$D$2,A18)</f>
        <v>46454</v>
      </c>
      <c r="C18">
        <f>WEEKDAY(B18,1)</f>
        <v>2</v>
      </c>
      <c r="D18" t="str">
        <f>TEXT(C18,"aaa")</f>
        <v>月</v>
      </c>
      <c r="S18" t="str">
        <v>学活</v>
      </c>
      <c r="T18">
        <f>予定表!P16</f>
        <v>3</v>
      </c>
      <c r="U18">
        <f>COUNTIF($E$4:$P$65,"学活")</f>
        <v>0</v>
      </c>
      <c r="V18">
        <f>U18-T18</f>
        <v>-3</v>
      </c>
      <c r="Z18">
        <v>8</v>
      </c>
      <c r="AA18">
        <f>IF(ISBLANK(B18)=TRUE,"  ",B18)</f>
        <v>46454</v>
      </c>
      <c r="AB18">
        <f>WEEKDAY(AA18,1)</f>
        <v>2</v>
      </c>
      <c r="AC18" t="str">
        <f>TEXT(AB18,"aaa")</f>
        <v>月</v>
      </c>
      <c r="AD18" t="e">
        <f>IF(ISBLANK(#REF!)=TRUE,"  ",#REF!)</f>
        <v>#REF!</v>
      </c>
      <c r="AE18" t="str">
        <f>IF(ISBLANK(E18)=TRUE,"  ",E18)</f>
        <v xml:space="preserve">  </v>
      </c>
      <c r="AF18" t="str">
        <f>IF(ISBLANK(G18)=TRUE,"  ",G18)</f>
        <v xml:space="preserve">  </v>
      </c>
      <c r="AG18" t="str">
        <f>IF(ISBLANK(I18)=TRUE,"  ",I18)</f>
        <v xml:space="preserve">  </v>
      </c>
      <c r="AH18" t="str">
        <f>IF(ISBLANK(K18)=TRUE,"  ",K18)</f>
        <v xml:space="preserve">  </v>
      </c>
      <c r="AI18" t="str">
        <f>IF(ISBLANK(M18)=TRUE,"  ",M18)</f>
        <v xml:space="preserve">  </v>
      </c>
      <c r="AJ18" t="str">
        <f>IF(ISBLANK(O18)=TRUE,"  ",O18)</f>
        <v xml:space="preserve">  </v>
      </c>
      <c r="AK18" t="str">
        <f>IF(ISBLANK(Q18)=TRUE,"  ",Q18)</f>
        <v xml:space="preserve">  </v>
      </c>
    </row>
    <row r="19">
      <c r="S19" t="str">
        <v>児童会</v>
      </c>
      <c r="T19">
        <f>予定表!P17</f>
        <v>1</v>
      </c>
      <c r="U19">
        <f>COUNTIF(E$4:P$65,"児童会")</f>
        <v>0</v>
      </c>
      <c r="V19">
        <f>U19-T19</f>
        <v>-1</v>
      </c>
    </row>
    <row r="20">
      <c r="A20">
        <v>9</v>
      </c>
      <c r="B20">
        <f>DATE($E$1,$D$2,A20)</f>
        <v>46455</v>
      </c>
      <c r="C20">
        <f>WEEKDAY(B20,1)</f>
        <v>3</v>
      </c>
      <c r="D20" t="str">
        <f>TEXT(C20,"aaa")</f>
        <v>火</v>
      </c>
      <c r="S20" t="str">
        <v>クラブ</v>
      </c>
      <c r="T20">
        <f>予定表!P18</f>
        <v>0</v>
      </c>
      <c r="U20">
        <f>COUNTIF($E$4:$P$65,S20)+COUNTIF($R$4:$R$65,S20)/3</f>
        <v>0</v>
      </c>
      <c r="V20">
        <f>U20-T20</f>
        <v>0</v>
      </c>
      <c r="Z20">
        <v>9</v>
      </c>
      <c r="AA20">
        <f>IF(ISBLANK(B20)=TRUE,"  ",B20)</f>
        <v>46455</v>
      </c>
      <c r="AB20">
        <f>WEEKDAY(AA20,1)</f>
        <v>3</v>
      </c>
      <c r="AC20" t="str">
        <f>TEXT(AB20,"aaa")</f>
        <v>火</v>
      </c>
      <c r="AD20" t="e">
        <f>IF(ISBLANK(#REF!)=TRUE,"  ",#REF!)</f>
        <v>#REF!</v>
      </c>
      <c r="AE20" t="str">
        <f>IF(ISBLANK(E20)=TRUE,"  ",E20)</f>
        <v xml:space="preserve">  </v>
      </c>
      <c r="AF20" t="str">
        <f>IF(ISBLANK(G20)=TRUE,"  ",G20)</f>
        <v xml:space="preserve">  </v>
      </c>
      <c r="AG20" t="str">
        <f>IF(ISBLANK(I20)=TRUE,"  ",I20)</f>
        <v xml:space="preserve">  </v>
      </c>
      <c r="AH20" t="str">
        <f>IF(ISBLANK(K20)=TRUE,"  ",K20)</f>
        <v xml:space="preserve">  </v>
      </c>
      <c r="AI20" t="str">
        <f>IF(ISBLANK(M20)=TRUE,"  ",M20)</f>
        <v xml:space="preserve">  </v>
      </c>
      <c r="AJ20" t="str">
        <f>IF(ISBLANK(O20)=TRUE,"  ",O20)</f>
        <v xml:space="preserve">  </v>
      </c>
      <c r="AK20" t="str">
        <f>IF(ISBLANK(Q20)=TRUE,"  ",Q20)</f>
        <v xml:space="preserve">  </v>
      </c>
    </row>
    <row r="21">
      <c r="S21" t="str">
        <v>行事（日）</v>
      </c>
      <c r="T21">
        <f>予定表!P19</f>
        <v>0</v>
      </c>
      <c r="U21">
        <f>COUNTIF(E$4:P$65,"①行事")</f>
        <v>0</v>
      </c>
      <c r="V21">
        <f>U21-T21</f>
        <v>0</v>
      </c>
    </row>
    <row r="22">
      <c r="A22">
        <v>10</v>
      </c>
      <c r="B22">
        <f>DATE($E$1,$D$2,A22)</f>
        <v>46456</v>
      </c>
      <c r="C22">
        <f>WEEKDAY(B22,1)</f>
        <v>4</v>
      </c>
      <c r="D22" t="str">
        <f>TEXT(C22,"aaa")</f>
        <v>水</v>
      </c>
      <c r="S22" t="str">
        <v>行事（時）</v>
      </c>
      <c r="T22">
        <f>予定表!P20</f>
        <v>7</v>
      </c>
      <c r="U22">
        <f>COUNTIF(E$4:P$65,"行事")</f>
        <v>0</v>
      </c>
      <c r="V22">
        <f>U22-T22</f>
        <v>-7</v>
      </c>
      <c r="Z22">
        <v>10</v>
      </c>
      <c r="AA22">
        <f>IF(ISBLANK(B22)=TRUE,"  ",B22)</f>
        <v>46456</v>
      </c>
      <c r="AB22">
        <f>WEEKDAY(AA22,1)</f>
        <v>4</v>
      </c>
      <c r="AC22" t="str">
        <f>TEXT(AB22,"aaa")</f>
        <v>水</v>
      </c>
      <c r="AD22" t="e">
        <f>IF(ISBLANK(#REF!)=TRUE,"  ",#REF!)</f>
        <v>#REF!</v>
      </c>
      <c r="AE22" t="str">
        <f>IF(ISBLANK(E22)=TRUE,"  ",E22)</f>
        <v xml:space="preserve">  </v>
      </c>
      <c r="AF22" t="str">
        <f>IF(ISBLANK(G22)=TRUE,"  ",G22)</f>
        <v xml:space="preserve">  </v>
      </c>
      <c r="AG22" t="str">
        <f>IF(ISBLANK(I22)=TRUE,"  ",I22)</f>
        <v xml:space="preserve">  </v>
      </c>
      <c r="AH22" t="str">
        <f>IF(ISBLANK(K22)=TRUE,"  ",K22)</f>
        <v xml:space="preserve">  </v>
      </c>
      <c r="AI22" t="str">
        <f>IF(ISBLANK(M22)=TRUE,"  ",M22)</f>
        <v xml:space="preserve">  </v>
      </c>
      <c r="AJ22" t="str">
        <f>IF(ISBLANK(O22)=TRUE,"  ",O22)</f>
        <v xml:space="preserve">  </v>
      </c>
      <c r="AK22" t="str">
        <f>IF(ISBLANK(Q22)=TRUE,"  ",Q22)</f>
        <v xml:space="preserve">  </v>
      </c>
    </row>
    <row r="23" xml:space="preserve">
      <c r="S23" t="str" xml:space="preserve">
        <v xml:space="preserve">小計　日_x000d_
時</v>
      </c>
      <c r="T23">
        <f>予定表!P21</f>
        <v>0</v>
      </c>
      <c r="U23">
        <f>U21</f>
        <v>0</v>
      </c>
      <c r="V23">
        <f>U23-T23</f>
        <v>0</v>
      </c>
    </row>
    <row r="24">
      <c r="A24">
        <v>11</v>
      </c>
      <c r="B24">
        <f>DATE($E$1,$D$2,A24)</f>
        <v>46457</v>
      </c>
      <c r="C24">
        <f>WEEKDAY(B24,1)</f>
        <v>5</v>
      </c>
      <c r="D24" t="str">
        <f>TEXT(C24,"aaa")</f>
        <v>木</v>
      </c>
      <c r="T24">
        <f>予定表!P22</f>
        <v>11</v>
      </c>
      <c r="U24">
        <f>SUM(U18:U20)+U22</f>
        <v>0</v>
      </c>
      <c r="V24">
        <f>U24-T24</f>
        <v>-11</v>
      </c>
      <c r="Z24">
        <v>11</v>
      </c>
      <c r="AA24">
        <f>IF(ISBLANK(B24)=TRUE,"  ",B24)</f>
        <v>46457</v>
      </c>
      <c r="AB24">
        <f>WEEKDAY(AA24,1)</f>
        <v>5</v>
      </c>
      <c r="AC24" t="str">
        <f>TEXT(AB24,"aaa")</f>
        <v>木</v>
      </c>
      <c r="AD24" t="e">
        <f>IF(ISBLANK(#REF!)=TRUE,"  ",#REF!)</f>
        <v>#REF!</v>
      </c>
      <c r="AE24" t="str">
        <f>IF(ISBLANK(E24)=TRUE,"  ",E24)</f>
        <v xml:space="preserve">  </v>
      </c>
      <c r="AF24" t="str">
        <f>IF(ISBLANK(G24)=TRUE,"  ",G24)</f>
        <v xml:space="preserve">  </v>
      </c>
      <c r="AG24" t="str">
        <f>IF(ISBLANK(I24)=TRUE,"  ",I24)</f>
        <v xml:space="preserve">  </v>
      </c>
      <c r="AH24" t="str">
        <f>IF(ISBLANK(K24)=TRUE,"  ",K24)</f>
        <v xml:space="preserve">  </v>
      </c>
      <c r="AI24" t="str">
        <f>IF(ISBLANK(M24)=TRUE,"  ",M24)</f>
        <v xml:space="preserve">  </v>
      </c>
      <c r="AJ24" t="str">
        <f>IF(ISBLANK(O24)=TRUE,"  ",O24)</f>
        <v xml:space="preserve">  </v>
      </c>
      <c r="AK24" t="str">
        <f>IF(ISBLANK(Q24)=TRUE,"  ",Q24)</f>
        <v xml:space="preserve">  </v>
      </c>
    </row>
    <row r="25" xml:space="preserve">
      <c r="S25" t="str" xml:space="preserve">
        <v xml:space="preserve">合計　日_x000d_
時</v>
      </c>
      <c r="T25">
        <f>予定表!P23</f>
        <v>0</v>
      </c>
      <c r="U25">
        <f>U23</f>
        <v>0</v>
      </c>
      <c r="V25">
        <f>U25-T25</f>
        <v>0</v>
      </c>
    </row>
    <row r="26">
      <c r="A26">
        <v>12</v>
      </c>
      <c r="B26">
        <f>DATE($E$1,$D$2,A26)</f>
        <v>46458</v>
      </c>
      <c r="C26">
        <f>WEEKDAY(B26,1)</f>
        <v>6</v>
      </c>
      <c r="D26" t="str">
        <f>TEXT(C26,"aaa")</f>
        <v>金</v>
      </c>
      <c r="T26">
        <f>予定表!P24</f>
        <v>83</v>
      </c>
      <c r="U26">
        <f>SUM(U17,U24)</f>
        <v>0</v>
      </c>
      <c r="V26">
        <f>U26-T26</f>
        <v>-83</v>
      </c>
      <c r="Z26">
        <v>12</v>
      </c>
      <c r="AA26">
        <f>IF(ISBLANK(B26)=TRUE,"  ",B26)</f>
        <v>46458</v>
      </c>
      <c r="AB26">
        <f>WEEKDAY(AA26,1)</f>
        <v>6</v>
      </c>
      <c r="AC26" t="str">
        <f>TEXT(AB26,"aaa")</f>
        <v>金</v>
      </c>
      <c r="AD26" t="e">
        <f>IF(ISBLANK(#REF!)=TRUE,"  ",#REF!)</f>
        <v>#REF!</v>
      </c>
      <c r="AE26" t="str">
        <f>IF(ISBLANK(E26)=TRUE,"  ",E26)</f>
        <v xml:space="preserve">  </v>
      </c>
      <c r="AF26" t="str">
        <f>IF(ISBLANK(G26)=TRUE,"  ",G26)</f>
        <v xml:space="preserve">  </v>
      </c>
      <c r="AG26" t="str">
        <f>IF(ISBLANK(I26)=TRUE,"  ",I26)</f>
        <v xml:space="preserve">  </v>
      </c>
      <c r="AH26" t="str">
        <f>IF(ISBLANK(K26)=TRUE,"  ",K26)</f>
        <v xml:space="preserve">  </v>
      </c>
      <c r="AI26" t="str">
        <f>IF(ISBLANK(M26)=TRUE,"  ",M26)</f>
        <v xml:space="preserve">  </v>
      </c>
      <c r="AJ26" t="str">
        <f>IF(ISBLANK(O26)=TRUE,"  ",O26)</f>
        <v xml:space="preserve">  </v>
      </c>
      <c r="AK26" t="str">
        <f>IF(ISBLANK(Q26)=TRUE,"  ",Q26)</f>
        <v xml:space="preserve">  </v>
      </c>
    </row>
    <row r="28">
      <c r="A28">
        <v>13</v>
      </c>
      <c r="B28">
        <f>DATE($E$1,$D$2,A28)</f>
        <v>46459</v>
      </c>
      <c r="C28">
        <f>WEEKDAY(B28,1)</f>
        <v>7</v>
      </c>
      <c r="D28" t="str">
        <f>TEXT(C28,"aaa")</f>
        <v>土</v>
      </c>
      <c r="Z28">
        <v>13</v>
      </c>
      <c r="AA28">
        <f>IF(ISBLANK(B28)=TRUE,"  ",B28)</f>
        <v>46459</v>
      </c>
      <c r="AB28">
        <f>WEEKDAY(AA28,1)</f>
        <v>7</v>
      </c>
      <c r="AC28" t="str">
        <f>TEXT(AB28,"aaa")</f>
        <v>土</v>
      </c>
      <c r="AD28" t="e">
        <f>IF(ISBLANK(#REF!)=TRUE,"  ",#REF!)</f>
        <v>#REF!</v>
      </c>
      <c r="AE28" t="str">
        <f>IF(ISBLANK(E28)=TRUE,"  ",E28)</f>
        <v xml:space="preserve">  </v>
      </c>
      <c r="AF28" t="str">
        <f>IF(ISBLANK(G28)=TRUE,"  ",G28)</f>
        <v xml:space="preserve">  </v>
      </c>
      <c r="AG28" t="str">
        <f>IF(ISBLANK(I28)=TRUE,"  ",I28)</f>
        <v xml:space="preserve">  </v>
      </c>
      <c r="AH28" t="str">
        <f>IF(ISBLANK(K28)=TRUE,"  ",K28)</f>
        <v xml:space="preserve">  </v>
      </c>
      <c r="AI28" t="str">
        <f>IF(ISBLANK(M28)=TRUE,"  ",M28)</f>
        <v xml:space="preserve">  </v>
      </c>
      <c r="AJ28" t="str">
        <f>IF(ISBLANK(O28)=TRUE,"  ",O28)</f>
        <v xml:space="preserve">  </v>
      </c>
      <c r="AK28" t="str">
        <f>IF(ISBLANK(Q28)=TRUE,"  ",Q28)</f>
        <v xml:space="preserve">  </v>
      </c>
    </row>
    <row r="30">
      <c r="A30">
        <v>14</v>
      </c>
      <c r="B30">
        <f>DATE($E$1,$D$2,A30)</f>
        <v>46460</v>
      </c>
      <c r="C30">
        <f>WEEKDAY(B30,1)</f>
        <v>1</v>
      </c>
      <c r="D30" t="str">
        <f>TEXT(C30,"aaa")</f>
        <v>日</v>
      </c>
      <c r="Z30">
        <v>14</v>
      </c>
      <c r="AA30">
        <f>IF(ISBLANK(B30)=TRUE,"  ",B30)</f>
        <v>46460</v>
      </c>
      <c r="AB30">
        <f>WEEKDAY(AA30,1)</f>
        <v>1</v>
      </c>
      <c r="AC30" t="str">
        <f>TEXT(AB30,"aaa")</f>
        <v>日</v>
      </c>
      <c r="AD30" t="e">
        <f>IF(ISBLANK(#REF!)=TRUE,"  ",#REF!)</f>
        <v>#REF!</v>
      </c>
      <c r="AE30" t="str">
        <f>IF(ISBLANK(E30)=TRUE,"  ",E30)</f>
        <v xml:space="preserve">  </v>
      </c>
      <c r="AF30" t="str">
        <f>IF(ISBLANK(G30)=TRUE,"  ",G30)</f>
        <v xml:space="preserve">  </v>
      </c>
      <c r="AG30" t="str">
        <f>IF(ISBLANK(I30)=TRUE,"  ",I30)</f>
        <v xml:space="preserve">  </v>
      </c>
      <c r="AH30" t="str">
        <f>IF(ISBLANK(K30)=TRUE,"  ",K30)</f>
        <v xml:space="preserve">  </v>
      </c>
      <c r="AI30" t="str">
        <f>IF(ISBLANK(M30)=TRUE,"  ",M30)</f>
        <v xml:space="preserve">  </v>
      </c>
      <c r="AJ30" t="str">
        <f>IF(ISBLANK(O30)=TRUE,"  ",O30)</f>
        <v xml:space="preserve">  </v>
      </c>
      <c r="AK30" t="str">
        <f>IF(ISBLANK(Q30)=TRUE,"  ",Q30)</f>
        <v xml:space="preserve">  </v>
      </c>
    </row>
    <row r="32">
      <c r="A32">
        <v>15</v>
      </c>
      <c r="B32">
        <f>DATE($E$1,$D$2,A32)</f>
        <v>46461</v>
      </c>
      <c r="C32">
        <f>WEEKDAY(B32,1)</f>
        <v>2</v>
      </c>
      <c r="D32" t="str">
        <f>TEXT(C32,"aaa")</f>
        <v>月</v>
      </c>
      <c r="Z32">
        <v>15</v>
      </c>
      <c r="AA32">
        <f>IF(ISBLANK(B32)=TRUE,"  ",B32)</f>
        <v>46461</v>
      </c>
      <c r="AB32">
        <f>WEEKDAY(AA32,1)</f>
        <v>2</v>
      </c>
      <c r="AC32" t="str">
        <f>TEXT(AB32,"aaa")</f>
        <v>月</v>
      </c>
      <c r="AD32" t="e">
        <f>IF(ISBLANK(#REF!)=TRUE,"  ",#REF!)</f>
        <v>#REF!</v>
      </c>
      <c r="AE32" t="str">
        <f>IF(ISBLANK(E32)=TRUE,"  ",E32)</f>
        <v xml:space="preserve">  </v>
      </c>
      <c r="AF32" t="str">
        <f>IF(ISBLANK(G32)=TRUE,"  ",G32)</f>
        <v xml:space="preserve">  </v>
      </c>
      <c r="AG32" t="str">
        <f>IF(ISBLANK(I32)=TRUE,"  ",I32)</f>
        <v xml:space="preserve">  </v>
      </c>
      <c r="AH32" t="str">
        <f>IF(ISBLANK(K32)=TRUE,"  ",K32)</f>
        <v xml:space="preserve">  </v>
      </c>
      <c r="AI32" t="str">
        <f>IF(ISBLANK(M32)=TRUE,"  ",M32)</f>
        <v xml:space="preserve">  </v>
      </c>
      <c r="AJ32" t="str">
        <f>IF(ISBLANK(O32)=TRUE,"  ",O32)</f>
        <v xml:space="preserve">  </v>
      </c>
      <c r="AK32" t="str">
        <f>IF(ISBLANK(Q32)=TRUE,"  ",Q32)</f>
        <v xml:space="preserve">  </v>
      </c>
    </row>
    <row r="34">
      <c r="A34">
        <v>16</v>
      </c>
      <c r="B34">
        <f>DATE($E$1,$D$2,A34)</f>
        <v>46462</v>
      </c>
      <c r="C34">
        <f>WEEKDAY(B34,1)</f>
        <v>3</v>
      </c>
      <c r="D34" t="str">
        <f>TEXT(C34,"aaa")</f>
        <v>火</v>
      </c>
      <c r="Z34">
        <v>16</v>
      </c>
      <c r="AA34">
        <f>IF(ISBLANK(B34)=TRUE,"  ",B34)</f>
        <v>46462</v>
      </c>
      <c r="AB34">
        <f>WEEKDAY(AA34,1)</f>
        <v>3</v>
      </c>
      <c r="AC34" t="str">
        <f>TEXT(AB34,"aaa")</f>
        <v>火</v>
      </c>
      <c r="AD34" t="e">
        <f>IF(ISBLANK(#REF!)=TRUE,"  ",#REF!)</f>
        <v>#REF!</v>
      </c>
      <c r="AE34" t="str">
        <f>IF(ISBLANK(E34)=TRUE,"  ",E34)</f>
        <v xml:space="preserve">  </v>
      </c>
      <c r="AF34" t="str">
        <f>IF(ISBLANK(G34)=TRUE,"  ",G34)</f>
        <v xml:space="preserve">  </v>
      </c>
      <c r="AG34" t="str">
        <f>IF(ISBLANK(I34)=TRUE,"  ",I34)</f>
        <v xml:space="preserve">  </v>
      </c>
      <c r="AH34" t="str">
        <f>IF(ISBLANK(K34)=TRUE,"  ",K34)</f>
        <v xml:space="preserve">  </v>
      </c>
      <c r="AI34" t="str">
        <f>IF(ISBLANK(M34)=TRUE,"  ",M34)</f>
        <v xml:space="preserve">  </v>
      </c>
      <c r="AJ34" t="str">
        <f>IF(ISBLANK(O34)=TRUE,"  ",O34)</f>
        <v xml:space="preserve">  </v>
      </c>
      <c r="AK34" t="str">
        <f>IF(ISBLANK(Q34)=TRUE,"  ",Q34)</f>
        <v xml:space="preserve">  </v>
      </c>
    </row>
    <row r="36">
      <c r="A36">
        <v>17</v>
      </c>
      <c r="B36">
        <f>DATE($E$1,$D$2,A36)</f>
        <v>46463</v>
      </c>
      <c r="C36">
        <f>WEEKDAY(B36,1)</f>
        <v>4</v>
      </c>
      <c r="D36" t="str">
        <f>TEXT(C36,"aaa")</f>
        <v>水</v>
      </c>
      <c r="Z36">
        <v>17</v>
      </c>
      <c r="AA36">
        <f>IF(ISBLANK(B36)=TRUE,"  ",B36)</f>
        <v>46463</v>
      </c>
      <c r="AB36">
        <f>WEEKDAY(AA36,1)</f>
        <v>4</v>
      </c>
      <c r="AC36" t="str">
        <f>TEXT(AB36,"aaa")</f>
        <v>水</v>
      </c>
      <c r="AD36" t="e">
        <f>IF(ISBLANK(#REF!)=TRUE,"  ",#REF!)</f>
        <v>#REF!</v>
      </c>
      <c r="AE36" t="str">
        <f>IF(ISBLANK(E36)=TRUE,"  ",E36)</f>
        <v xml:space="preserve">  </v>
      </c>
      <c r="AF36" t="str">
        <f>IF(ISBLANK(G36)=TRUE,"  ",G36)</f>
        <v xml:space="preserve">  </v>
      </c>
      <c r="AG36" t="str">
        <f>IF(ISBLANK(I36)=TRUE,"  ",I36)</f>
        <v xml:space="preserve">  </v>
      </c>
      <c r="AH36" t="str">
        <f>IF(ISBLANK(K36)=TRUE,"  ",K36)</f>
        <v xml:space="preserve">  </v>
      </c>
      <c r="AI36" t="str">
        <f>IF(ISBLANK(M36)=TRUE,"  ",M36)</f>
        <v xml:space="preserve">  </v>
      </c>
      <c r="AJ36" t="str">
        <f>IF(ISBLANK(O36)=TRUE,"  ",O36)</f>
        <v xml:space="preserve">  </v>
      </c>
      <c r="AK36" t="str">
        <f>IF(ISBLANK(Q36)=TRUE,"  ",Q36)</f>
        <v xml:space="preserve">  </v>
      </c>
    </row>
    <row r="38">
      <c r="A38">
        <v>18</v>
      </c>
      <c r="B38">
        <f>DATE($E$1,$D$2,A38)</f>
        <v>46464</v>
      </c>
      <c r="C38">
        <f>WEEKDAY(B38,1)</f>
        <v>5</v>
      </c>
      <c r="D38" t="str">
        <f>TEXT(C38,"aaa")</f>
        <v>木</v>
      </c>
      <c r="Z38">
        <v>18</v>
      </c>
      <c r="AA38">
        <f>IF(ISBLANK(B38)=TRUE,"  ",B38)</f>
        <v>46464</v>
      </c>
      <c r="AB38">
        <f>WEEKDAY(AA38,1)</f>
        <v>5</v>
      </c>
      <c r="AC38" t="str">
        <f>TEXT(AB38,"aaa")</f>
        <v>木</v>
      </c>
      <c r="AD38" t="e">
        <f>IF(ISBLANK(#REF!)=TRUE,"  ",#REF!)</f>
        <v>#REF!</v>
      </c>
      <c r="AE38" t="str">
        <f>IF(ISBLANK(E38)=TRUE,"  ",E38)</f>
        <v xml:space="preserve">  </v>
      </c>
      <c r="AF38" t="str">
        <f>IF(ISBLANK(G38)=TRUE,"  ",G38)</f>
        <v xml:space="preserve">  </v>
      </c>
      <c r="AG38" t="str">
        <f>IF(ISBLANK(I38)=TRUE,"  ",I38)</f>
        <v xml:space="preserve">  </v>
      </c>
      <c r="AH38" t="str">
        <f>IF(ISBLANK(K38)=TRUE,"  ",K38)</f>
        <v xml:space="preserve">  </v>
      </c>
      <c r="AI38" t="str">
        <f>IF(ISBLANK(M38)=TRUE,"  ",M38)</f>
        <v xml:space="preserve">  </v>
      </c>
      <c r="AJ38" t="str">
        <f>IF(ISBLANK(O38)=TRUE,"  ",O38)</f>
        <v xml:space="preserve">  </v>
      </c>
      <c r="AK38" t="str">
        <f>IF(ISBLANK(Q38)=TRUE,"  ",Q38)</f>
        <v xml:space="preserve">  </v>
      </c>
    </row>
    <row r="40">
      <c r="A40">
        <v>19</v>
      </c>
      <c r="B40">
        <f>DATE($E$1,$D$2,A40)</f>
        <v>46465</v>
      </c>
      <c r="C40">
        <f>WEEKDAY(B40,1)</f>
        <v>6</v>
      </c>
      <c r="D40" t="str">
        <f>TEXT(C40,"aaa")</f>
        <v>金</v>
      </c>
      <c r="Z40">
        <v>19</v>
      </c>
      <c r="AA40">
        <f>IF(ISBLANK(B40)=TRUE,"  ",B40)</f>
        <v>46465</v>
      </c>
      <c r="AB40">
        <f>WEEKDAY(AA40,1)</f>
        <v>6</v>
      </c>
      <c r="AC40" t="str">
        <f>TEXT(AB40,"aaa")</f>
        <v>金</v>
      </c>
      <c r="AD40" t="e">
        <f>IF(ISBLANK(#REF!)=TRUE,"  ",#REF!)</f>
        <v>#REF!</v>
      </c>
      <c r="AE40" t="str">
        <f>IF(ISBLANK(E40)=TRUE,"  ",E40)</f>
        <v xml:space="preserve">  </v>
      </c>
      <c r="AF40" t="str">
        <f>IF(ISBLANK(G40)=TRUE,"  ",G40)</f>
        <v xml:space="preserve">  </v>
      </c>
      <c r="AG40" t="str">
        <f>IF(ISBLANK(I40)=TRUE,"  ",I40)</f>
        <v xml:space="preserve">  </v>
      </c>
      <c r="AH40" t="str">
        <f>IF(ISBLANK(K40)=TRUE,"  ",K40)</f>
        <v xml:space="preserve">  </v>
      </c>
      <c r="AI40" t="str">
        <f>IF(ISBLANK(M40)=TRUE,"  ",M40)</f>
        <v xml:space="preserve">  </v>
      </c>
      <c r="AJ40" t="str">
        <f>IF(ISBLANK(O40)=TRUE,"  ",O40)</f>
        <v xml:space="preserve">  </v>
      </c>
      <c r="AK40" t="str">
        <f>IF(ISBLANK(Q40)=TRUE,"  ",Q40)</f>
        <v xml:space="preserve">  </v>
      </c>
    </row>
    <row r="42">
      <c r="A42">
        <v>20</v>
      </c>
      <c r="B42">
        <f>DATE($E$1,$D$2,A42)</f>
        <v>46466</v>
      </c>
      <c r="C42">
        <f>WEEKDAY(B42,1)</f>
        <v>7</v>
      </c>
      <c r="D42" t="str">
        <f>TEXT(C42,"aaa")</f>
        <v>土</v>
      </c>
      <c r="Z42">
        <v>20</v>
      </c>
      <c r="AA42">
        <f>IF(ISBLANK(B42)=TRUE,"  ",B42)</f>
        <v>46466</v>
      </c>
      <c r="AB42">
        <f>WEEKDAY(AA42,1)</f>
        <v>7</v>
      </c>
      <c r="AC42" t="str">
        <f>TEXT(AB42,"aaa")</f>
        <v>土</v>
      </c>
      <c r="AD42" t="e">
        <f>IF(ISBLANK(#REF!)=TRUE,"  ",#REF!)</f>
        <v>#REF!</v>
      </c>
      <c r="AE42" t="str">
        <f>IF(ISBLANK(E42)=TRUE,"  ",E42)</f>
        <v xml:space="preserve">  </v>
      </c>
      <c r="AF42" t="str">
        <f>IF(ISBLANK(G42)=TRUE,"  ",G42)</f>
        <v xml:space="preserve">  </v>
      </c>
      <c r="AG42" t="str">
        <f>IF(ISBLANK(I42)=TRUE,"  ",I42)</f>
        <v xml:space="preserve">  </v>
      </c>
      <c r="AH42" t="str">
        <f>IF(ISBLANK(K42)=TRUE,"  ",K42)</f>
        <v xml:space="preserve">  </v>
      </c>
      <c r="AI42" t="str">
        <f>IF(ISBLANK(M42)=TRUE,"  ",M42)</f>
        <v xml:space="preserve">  </v>
      </c>
      <c r="AJ42" t="str">
        <f>IF(ISBLANK(O42)=TRUE,"  ",O42)</f>
        <v xml:space="preserve">  </v>
      </c>
      <c r="AK42" t="str">
        <f>IF(ISBLANK(Q42)=TRUE,"  ",Q42)</f>
        <v xml:space="preserve">  </v>
      </c>
    </row>
    <row r="44">
      <c r="A44">
        <v>21</v>
      </c>
      <c r="B44">
        <f>DATE($E$1,$D$2,A44)</f>
        <v>46467</v>
      </c>
      <c r="C44">
        <f>WEEKDAY(B44,1)</f>
        <v>1</v>
      </c>
      <c r="D44" t="str">
        <f>TEXT(C44,"aaa")</f>
        <v>日</v>
      </c>
      <c r="Z44">
        <v>21</v>
      </c>
      <c r="AA44">
        <f>IF(ISBLANK(B44)=TRUE,"  ",B44)</f>
        <v>46467</v>
      </c>
      <c r="AB44">
        <f>WEEKDAY(AA44,1)</f>
        <v>1</v>
      </c>
      <c r="AC44" t="str">
        <f>TEXT(AB44,"aaa")</f>
        <v>日</v>
      </c>
      <c r="AD44" t="e">
        <f>IF(ISBLANK(#REF!)=TRUE,"  ",#REF!)</f>
        <v>#REF!</v>
      </c>
      <c r="AE44" t="str">
        <f>IF(ISBLANK(E44)=TRUE,"  ",E44)</f>
        <v xml:space="preserve">  </v>
      </c>
      <c r="AF44" t="str">
        <f>IF(ISBLANK(G44)=TRUE,"  ",G44)</f>
        <v xml:space="preserve">  </v>
      </c>
      <c r="AG44" t="str">
        <f>IF(ISBLANK(I44)=TRUE,"  ",I44)</f>
        <v xml:space="preserve">  </v>
      </c>
      <c r="AH44" t="str">
        <f>IF(ISBLANK(K44)=TRUE,"  ",K44)</f>
        <v xml:space="preserve">  </v>
      </c>
      <c r="AI44" t="str">
        <f>IF(ISBLANK(M44)=TRUE,"  ",M44)</f>
        <v xml:space="preserve">  </v>
      </c>
      <c r="AJ44" t="str">
        <f>IF(ISBLANK(O44)=TRUE,"  ",O44)</f>
        <v xml:space="preserve">  </v>
      </c>
      <c r="AK44" t="str">
        <f>IF(ISBLANK(Q44)=TRUE,"  ",Q44)</f>
        <v xml:space="preserve">  </v>
      </c>
    </row>
    <row r="46">
      <c r="A46">
        <v>22</v>
      </c>
      <c r="B46">
        <f>DATE($E$1,$D$2,A46)</f>
        <v>46468</v>
      </c>
      <c r="C46">
        <f>WEEKDAY(B46,1)</f>
        <v>2</v>
      </c>
      <c r="D46" t="str">
        <f>TEXT(C46,"aaa")</f>
        <v>月</v>
      </c>
      <c r="Z46">
        <v>22</v>
      </c>
      <c r="AA46">
        <f>IF(ISBLANK(B46)=TRUE,"  ",B46)</f>
        <v>46468</v>
      </c>
      <c r="AB46">
        <f>WEEKDAY(AA46,1)</f>
        <v>2</v>
      </c>
      <c r="AC46" t="str">
        <f>TEXT(AB46,"aaa")</f>
        <v>月</v>
      </c>
      <c r="AD46" t="e">
        <f>IF(ISBLANK(#REF!)=TRUE,"  ",#REF!)</f>
        <v>#REF!</v>
      </c>
      <c r="AE46" t="str">
        <f>IF(ISBLANK(E46)=TRUE,"  ",E46)</f>
        <v xml:space="preserve">  </v>
      </c>
      <c r="AF46" t="str">
        <f>IF(ISBLANK(G46)=TRUE,"  ",G46)</f>
        <v xml:space="preserve">  </v>
      </c>
      <c r="AG46" t="str">
        <f>IF(ISBLANK(I46)=TRUE,"  ",I46)</f>
        <v xml:space="preserve">  </v>
      </c>
      <c r="AH46" t="str">
        <f>IF(ISBLANK(K46)=TRUE,"  ",K46)</f>
        <v xml:space="preserve">  </v>
      </c>
      <c r="AI46" t="str">
        <f>IF(ISBLANK(M46)=TRUE,"  ",M46)</f>
        <v xml:space="preserve">  </v>
      </c>
      <c r="AJ46" t="str">
        <f>IF(ISBLANK(O46)=TRUE,"  ",O46)</f>
        <v xml:space="preserve">  </v>
      </c>
      <c r="AK46" t="str">
        <f>IF(ISBLANK(Q46)=TRUE,"  ",Q46)</f>
        <v xml:space="preserve">  </v>
      </c>
    </row>
    <row r="48">
      <c r="A48">
        <v>23</v>
      </c>
      <c r="B48">
        <f>DATE($E$1,$D$2,A48)</f>
        <v>46469</v>
      </c>
      <c r="C48">
        <f>WEEKDAY(B48,1)</f>
        <v>3</v>
      </c>
      <c r="D48" t="str">
        <f>TEXT(C48,"aaa")</f>
        <v>火</v>
      </c>
      <c r="Z48">
        <v>23</v>
      </c>
      <c r="AA48">
        <f>IF(ISBLANK(B48)=TRUE,"  ",B48)</f>
        <v>46469</v>
      </c>
      <c r="AB48">
        <f>WEEKDAY(AA48,1)</f>
        <v>3</v>
      </c>
      <c r="AC48" t="str">
        <f>TEXT(AB48,"aaa")</f>
        <v>火</v>
      </c>
      <c r="AD48" t="e">
        <f>IF(ISBLANK(#REF!)=TRUE,"  ",#REF!)</f>
        <v>#REF!</v>
      </c>
      <c r="AE48" t="str">
        <f>IF(ISBLANK(E48)=TRUE,"  ",E48)</f>
        <v xml:space="preserve">  </v>
      </c>
      <c r="AF48" t="str">
        <f>IF(ISBLANK(G48)=TRUE,"  ",G48)</f>
        <v xml:space="preserve">  </v>
      </c>
      <c r="AG48" t="str">
        <f>IF(ISBLANK(I48)=TRUE,"  ",I48)</f>
        <v xml:space="preserve">  </v>
      </c>
      <c r="AH48" t="str">
        <f>IF(ISBLANK(K48)=TRUE,"  ",K48)</f>
        <v xml:space="preserve">  </v>
      </c>
      <c r="AI48" t="str">
        <f>IF(ISBLANK(M48)=TRUE,"  ",M48)</f>
        <v xml:space="preserve">  </v>
      </c>
      <c r="AJ48" t="str">
        <f>IF(ISBLANK(O48)=TRUE,"  ",O48)</f>
        <v xml:space="preserve">  </v>
      </c>
      <c r="AK48" t="str">
        <f>IF(ISBLANK(Q48)=TRUE,"  ",Q48)</f>
        <v xml:space="preserve">  </v>
      </c>
    </row>
    <row r="50">
      <c r="A50">
        <v>24</v>
      </c>
      <c r="B50">
        <f>DATE($E$1,$D$2,A50)</f>
        <v>46470</v>
      </c>
      <c r="C50">
        <f>WEEKDAY(B50,1)</f>
        <v>4</v>
      </c>
      <c r="D50" t="str">
        <f>TEXT(C50,"aaa")</f>
        <v>水</v>
      </c>
      <c r="Z50">
        <v>24</v>
      </c>
      <c r="AA50">
        <f>IF(ISBLANK(B50)=TRUE,"  ",B50)</f>
        <v>46470</v>
      </c>
      <c r="AB50">
        <f>WEEKDAY(AA50,1)</f>
        <v>4</v>
      </c>
      <c r="AC50" t="str">
        <f>TEXT(AB50,"aaa")</f>
        <v>水</v>
      </c>
      <c r="AD50" t="e">
        <f>IF(ISBLANK(#REF!)=TRUE,"  ",#REF!)</f>
        <v>#REF!</v>
      </c>
      <c r="AE50" t="str">
        <f>IF(ISBLANK(E50)=TRUE,"  ",E50)</f>
        <v xml:space="preserve">  </v>
      </c>
      <c r="AF50" t="str">
        <f>IF(ISBLANK(G50)=TRUE,"  ",G50)</f>
        <v xml:space="preserve">  </v>
      </c>
      <c r="AG50" t="str">
        <f>IF(ISBLANK(I50)=TRUE,"  ",I50)</f>
        <v xml:space="preserve">  </v>
      </c>
      <c r="AH50" t="str">
        <f>IF(ISBLANK(K50)=TRUE,"  ",K50)</f>
        <v xml:space="preserve">  </v>
      </c>
      <c r="AI50" t="str">
        <f>IF(ISBLANK(M50)=TRUE,"  ",M50)</f>
        <v xml:space="preserve">  </v>
      </c>
      <c r="AJ50" t="str">
        <f>IF(ISBLANK(O50)=TRUE,"  ",O50)</f>
        <v xml:space="preserve">  </v>
      </c>
      <c r="AK50" t="str">
        <f>IF(ISBLANK(Q50)=TRUE,"  ",Q50)</f>
        <v xml:space="preserve">  </v>
      </c>
    </row>
    <row r="52">
      <c r="A52">
        <v>25</v>
      </c>
      <c r="B52">
        <f>DATE($E$1,$D$2,A52)</f>
        <v>46471</v>
      </c>
      <c r="C52">
        <f>WEEKDAY(B52,1)</f>
        <v>5</v>
      </c>
      <c r="D52" t="str">
        <f>TEXT(C52,"aaa")</f>
        <v>木</v>
      </c>
      <c r="Z52">
        <v>25</v>
      </c>
      <c r="AA52">
        <f>IF(ISBLANK(B52)=TRUE,"  ",B52)</f>
        <v>46471</v>
      </c>
      <c r="AB52">
        <f>WEEKDAY(AA52,1)</f>
        <v>5</v>
      </c>
      <c r="AC52" t="str">
        <f>TEXT(AB52,"aaa")</f>
        <v>木</v>
      </c>
      <c r="AD52" t="e">
        <f>IF(ISBLANK(#REF!)=TRUE,"  ",#REF!)</f>
        <v>#REF!</v>
      </c>
      <c r="AE52" t="str">
        <f>IF(ISBLANK(E52)=TRUE,"  ",E52)</f>
        <v xml:space="preserve">  </v>
      </c>
      <c r="AF52" t="str">
        <f>IF(ISBLANK(G52)=TRUE,"  ",G52)</f>
        <v xml:space="preserve">  </v>
      </c>
      <c r="AG52" t="str">
        <f>IF(ISBLANK(I52)=TRUE,"  ",I52)</f>
        <v xml:space="preserve">  </v>
      </c>
      <c r="AH52" t="str">
        <f>IF(ISBLANK(K52)=TRUE,"  ",K52)</f>
        <v xml:space="preserve">  </v>
      </c>
      <c r="AI52" t="str">
        <f>IF(ISBLANK(M52)=TRUE,"  ",M52)</f>
        <v xml:space="preserve">  </v>
      </c>
      <c r="AJ52" t="str">
        <f>IF(ISBLANK(O52)=TRUE,"  ",O52)</f>
        <v xml:space="preserve">  </v>
      </c>
      <c r="AK52" t="str">
        <f>IF(ISBLANK(Q52)=TRUE,"  ",Q52)</f>
        <v xml:space="preserve">  </v>
      </c>
    </row>
    <row r="54">
      <c r="A54">
        <v>26</v>
      </c>
      <c r="B54">
        <f>DATE($E$1,$D$2,A54)</f>
        <v>46472</v>
      </c>
      <c r="C54">
        <f>WEEKDAY(B54,1)</f>
        <v>6</v>
      </c>
      <c r="D54" t="str">
        <f>TEXT(C54,"aaa")</f>
        <v>金</v>
      </c>
      <c r="Z54">
        <v>26</v>
      </c>
      <c r="AA54">
        <f>IF(ISBLANK(B54)=TRUE,"  ",B54)</f>
        <v>46472</v>
      </c>
      <c r="AB54">
        <f>WEEKDAY(AA54,1)</f>
        <v>6</v>
      </c>
      <c r="AC54" t="str">
        <f>TEXT(AB54,"aaa")</f>
        <v>金</v>
      </c>
      <c r="AD54" t="e">
        <f>IF(ISBLANK(#REF!)=TRUE,"  ",#REF!)</f>
        <v>#REF!</v>
      </c>
      <c r="AE54" t="str">
        <f>IF(ISBLANK(E54)=TRUE,"  ",E54)</f>
        <v xml:space="preserve">  </v>
      </c>
      <c r="AF54" t="str">
        <f>IF(ISBLANK(G54)=TRUE,"  ",G54)</f>
        <v xml:space="preserve">  </v>
      </c>
      <c r="AG54" t="str">
        <f>IF(ISBLANK(I54)=TRUE,"  ",I54)</f>
        <v xml:space="preserve">  </v>
      </c>
      <c r="AH54" t="str">
        <f>IF(ISBLANK(K54)=TRUE,"  ",K54)</f>
        <v xml:space="preserve">  </v>
      </c>
      <c r="AI54" t="str">
        <f>IF(ISBLANK(M54)=TRUE,"  ",M54)</f>
        <v xml:space="preserve">  </v>
      </c>
      <c r="AJ54" t="str">
        <f>IF(ISBLANK(O54)=TRUE,"  ",O54)</f>
        <v xml:space="preserve">  </v>
      </c>
      <c r="AK54" t="str">
        <f>IF(ISBLANK(Q54)=TRUE,"  ",Q54)</f>
        <v xml:space="preserve">  </v>
      </c>
    </row>
    <row r="56">
      <c r="A56">
        <v>27</v>
      </c>
      <c r="B56">
        <f>DATE($E$1,$D$2,A56)</f>
        <v>46473</v>
      </c>
      <c r="C56">
        <f>WEEKDAY(B56,1)</f>
        <v>7</v>
      </c>
      <c r="D56" t="str">
        <f>TEXT(C56,"aaa")</f>
        <v>土</v>
      </c>
      <c r="Z56">
        <v>27</v>
      </c>
      <c r="AA56">
        <f>IF(ISBLANK(B56)=TRUE,"  ",B56)</f>
        <v>46473</v>
      </c>
      <c r="AB56">
        <f>WEEKDAY(AA56,1)</f>
        <v>7</v>
      </c>
      <c r="AC56" t="str">
        <f>TEXT(AB56,"aaa")</f>
        <v>土</v>
      </c>
      <c r="AD56" t="e">
        <f>IF(ISBLANK(#REF!)=TRUE,"  ",#REF!)</f>
        <v>#REF!</v>
      </c>
      <c r="AE56" t="str">
        <f>IF(ISBLANK(E56)=TRUE,"  ",E56)</f>
        <v xml:space="preserve">  </v>
      </c>
      <c r="AF56" t="str">
        <f>IF(ISBLANK(G56)=TRUE,"  ",G56)</f>
        <v xml:space="preserve">  </v>
      </c>
      <c r="AG56" t="str">
        <f>IF(ISBLANK(I56)=TRUE,"  ",I56)</f>
        <v xml:space="preserve">  </v>
      </c>
      <c r="AH56" t="str">
        <f>IF(ISBLANK(K56)=TRUE,"  ",K56)</f>
        <v xml:space="preserve">  </v>
      </c>
      <c r="AI56" t="str">
        <f>IF(ISBLANK(M56)=TRUE,"  ",M56)</f>
        <v xml:space="preserve">  </v>
      </c>
      <c r="AJ56" t="str">
        <f>IF(ISBLANK(O56)=TRUE,"  ",O56)</f>
        <v xml:space="preserve">  </v>
      </c>
      <c r="AK56" t="str">
        <f>IF(ISBLANK(Q56)=TRUE,"  ",Q56)</f>
        <v xml:space="preserve">  </v>
      </c>
    </row>
    <row r="58">
      <c r="A58">
        <v>28</v>
      </c>
      <c r="B58">
        <f>DATE($E$1,$D$2,A58)</f>
        <v>46474</v>
      </c>
      <c r="C58">
        <f>WEEKDAY(B58,1)</f>
        <v>1</v>
      </c>
      <c r="D58" t="str">
        <f>TEXT(C58,"aaa")</f>
        <v>日</v>
      </c>
      <c r="Z58">
        <v>28</v>
      </c>
      <c r="AA58">
        <f>IF(ISBLANK(B58)=TRUE,"  ",B58)</f>
        <v>46474</v>
      </c>
      <c r="AB58">
        <f>WEEKDAY(AA58,1)</f>
        <v>1</v>
      </c>
      <c r="AC58" t="str">
        <f>IF(ISBLANK(Z58)=TRUE,"  ",D58)</f>
        <v>日</v>
      </c>
      <c r="AD58" t="e">
        <f>IF(ISBLANK(#REF!)=TRUE,"  ",#REF!)</f>
        <v>#REF!</v>
      </c>
      <c r="AE58" t="str">
        <f>IF(ISBLANK(E58)=TRUE,"  ",E58)</f>
        <v xml:space="preserve">  </v>
      </c>
      <c r="AF58" t="str">
        <f>IF(ISBLANK(G58)=TRUE,"  ",G58)</f>
        <v xml:space="preserve">  </v>
      </c>
      <c r="AG58" t="str">
        <f>IF(ISBLANK(I58)=TRUE,"  ",I58)</f>
        <v xml:space="preserve">  </v>
      </c>
      <c r="AH58" t="str">
        <f>IF(ISBLANK(K58)=TRUE,"  ",K58)</f>
        <v xml:space="preserve">  </v>
      </c>
      <c r="AI58" t="str">
        <f>IF(ISBLANK(M58)=TRUE,"  ",M58)</f>
        <v xml:space="preserve">  </v>
      </c>
      <c r="AJ58" t="str">
        <f>IF(ISBLANK(O58)=TRUE,"  ",O58)</f>
        <v xml:space="preserve">  </v>
      </c>
      <c r="AK58" t="str">
        <f>IF(ISBLANK(Q58)=TRUE,"  ",Q58)</f>
        <v xml:space="preserve">  </v>
      </c>
    </row>
    <row r="60">
      <c r="A60">
        <v>29</v>
      </c>
      <c r="B60">
        <f>DATE($E$1,$D$2,A60)</f>
        <v>46475</v>
      </c>
      <c r="C60">
        <f>WEEKDAY(B60,1)</f>
        <v>2</v>
      </c>
      <c r="D60" t="str">
        <f>TEXT(C60,"aaa")</f>
        <v>月</v>
      </c>
      <c r="Z60">
        <v>29</v>
      </c>
      <c r="AA60">
        <f>IF(ISBLANK(B60)=TRUE,"  ",B60)</f>
        <v>46475</v>
      </c>
      <c r="AB60">
        <f>WEEKDAY(AA60,1)</f>
        <v>2</v>
      </c>
      <c r="AC60" t="str">
        <f>IF(ISBLANK(Z60)=TRUE,"  ",D60)</f>
        <v>月</v>
      </c>
      <c r="AD60" t="e">
        <f>IF(ISBLANK(#REF!)=TRUE,"  ",#REF!)</f>
        <v>#REF!</v>
      </c>
      <c r="AE60" t="str">
        <f>IF(ISBLANK(E60)=TRUE,"  ",E60)</f>
        <v xml:space="preserve">  </v>
      </c>
      <c r="AF60" t="str">
        <f>IF(ISBLANK(G60)=TRUE,"  ",G60)</f>
        <v xml:space="preserve">  </v>
      </c>
      <c r="AG60" t="str">
        <f>IF(ISBLANK(I60)=TRUE,"  ",I60)</f>
        <v xml:space="preserve">  </v>
      </c>
      <c r="AH60" t="str">
        <f>IF(ISBLANK(K60)=TRUE,"  ",K60)</f>
        <v xml:space="preserve">  </v>
      </c>
      <c r="AI60" t="str">
        <f>IF(ISBLANK(M60)=TRUE,"  ",M60)</f>
        <v xml:space="preserve">  </v>
      </c>
      <c r="AJ60" t="str">
        <f>IF(ISBLANK(O60)=TRUE,"  ",O60)</f>
        <v xml:space="preserve">  </v>
      </c>
      <c r="AK60" t="str">
        <f>IF(ISBLANK(Q60)=TRUE,"  ",Q60)</f>
        <v xml:space="preserve">  </v>
      </c>
    </row>
    <row r="62">
      <c r="A62">
        <v>30</v>
      </c>
      <c r="B62">
        <f>DATE($E$1,$D$2,A62)</f>
        <v>46476</v>
      </c>
      <c r="C62">
        <f>WEEKDAY(B62,1)</f>
        <v>3</v>
      </c>
      <c r="D62" t="str">
        <f>TEXT(C62,"aaa")</f>
        <v>火</v>
      </c>
      <c r="Z62">
        <v>30</v>
      </c>
      <c r="AA62">
        <f>IF(ISBLANK(B62)=TRUE,"  ",B62)</f>
        <v>46476</v>
      </c>
      <c r="AB62">
        <f>WEEKDAY(AA62,1)</f>
        <v>3</v>
      </c>
      <c r="AC62" t="str">
        <f>IF(ISBLANK(Z62)=TRUE,"  ",D62)</f>
        <v>火</v>
      </c>
      <c r="AD62" t="e">
        <f>IF(ISBLANK(#REF!)=TRUE,"  ",#REF!)</f>
        <v>#REF!</v>
      </c>
      <c r="AE62" t="str">
        <f>IF(ISBLANK(E62)=TRUE,"  ",E62)</f>
        <v xml:space="preserve">  </v>
      </c>
      <c r="AF62" t="str">
        <f>IF(ISBLANK(G62)=TRUE,"  ",G62)</f>
        <v xml:space="preserve">  </v>
      </c>
      <c r="AG62" t="str">
        <f>IF(ISBLANK(I62)=TRUE,"  ",I62)</f>
        <v xml:space="preserve">  </v>
      </c>
      <c r="AH62" t="str">
        <f>IF(ISBLANK(K62)=TRUE,"  ",K62)</f>
        <v xml:space="preserve">  </v>
      </c>
      <c r="AI62" t="str">
        <f>IF(ISBLANK(M62)=TRUE,"  ",M62)</f>
        <v xml:space="preserve">  </v>
      </c>
      <c r="AJ62" t="str">
        <f>IF(ISBLANK(O62)=TRUE,"  ",O62)</f>
        <v xml:space="preserve">  </v>
      </c>
      <c r="AK62" t="str">
        <f>IF(ISBLANK(Q62)=TRUE,"  ",Q62)</f>
        <v xml:space="preserve">  </v>
      </c>
    </row>
    <row r="64">
      <c r="A64">
        <v>31</v>
      </c>
      <c r="B64">
        <f>DATE($E$1,$D$2,A64)</f>
        <v>46477</v>
      </c>
      <c r="C64">
        <f>WEEKDAY(B64,1)</f>
        <v>4</v>
      </c>
      <c r="D64" t="str">
        <f>IF(ISBLANK(A64)=TRUE," ",TEXT(C64,"aaa"))</f>
        <v>水</v>
      </c>
      <c r="Z64">
        <v>31</v>
      </c>
      <c r="AA64">
        <f>IF(ISBLANK(B64)=TRUE,"  ",B64)</f>
        <v>46477</v>
      </c>
      <c r="AB64">
        <f>WEEKDAY(AA64,1)</f>
        <v>4</v>
      </c>
      <c r="AC64" t="str">
        <f>IF(ISBLANK(Z64)=TRUE,"  ",D64)</f>
        <v>水</v>
      </c>
      <c r="AD64" t="e">
        <f>IF(ISBLANK(#REF!)=TRUE,"  ",#REF!)</f>
        <v>#REF!</v>
      </c>
      <c r="AE64" t="str">
        <f>IF(ISBLANK(E64)=TRUE,"  ",E64)</f>
        <v xml:space="preserve">  </v>
      </c>
      <c r="AF64" t="str">
        <f>IF(ISBLANK(G64)=TRUE,"  ",G64)</f>
        <v xml:space="preserve">  </v>
      </c>
      <c r="AG64" t="str">
        <f>IF(ISBLANK(I64)=TRUE,"  ",I64)</f>
        <v xml:space="preserve">  </v>
      </c>
      <c r="AH64" t="str">
        <f>IF(ISBLANK(K64)=TRUE,"  ",K64)</f>
        <v xml:space="preserve">  </v>
      </c>
      <c r="AI64" t="str">
        <f>IF(ISBLANK(M64)=TRUE,"  ",M64)</f>
        <v xml:space="preserve">  </v>
      </c>
      <c r="AJ64" t="str">
        <f>IF(ISBLANK(O64)=TRUE,"  ",O64)</f>
        <v xml:space="preserve">  </v>
      </c>
      <c r="AK64" t="str">
        <f>IF(ISBLANK(Q64)=TRUE,"  ",Q64)</f>
        <v xml:space="preserve">  </v>
      </c>
    </row>
    <row r="66">
      <c r="S66" t="str">
        <v>校　長</v>
      </c>
      <c r="T66" t="str">
        <v>教　頭</v>
      </c>
      <c r="U66" t="str">
        <v>教　務</v>
      </c>
      <c r="V66" t="str">
        <v>担　任</v>
      </c>
    </row>
    <row r="67">
      <c r="D67">
        <f>D2</f>
        <v>3</v>
      </c>
      <c r="E67" t="str">
        <v>月　授業実施報告書</v>
      </c>
      <c r="K67" t="str">
        <f>CELL("prefix",G69)</f>
        <v/>
      </c>
      <c r="M67" t="str">
        <f>IF(ISBLANK(M2)=TRUE,"　",M2)</f>
        <v>5年2組</v>
      </c>
      <c r="Z67">
        <f>D67</f>
        <v>3</v>
      </c>
      <c r="AD67" t="str">
        <v xml:space="preserve">月　</v>
      </c>
      <c r="AE67" t="str">
        <v>月</v>
      </c>
      <c r="AF67" t="str">
        <v>学習予定表</v>
      </c>
      <c r="AH67" t="str">
        <f>IF(ISBLANK(M67)=TRUE,"　",M67)</f>
        <v>5年2組</v>
      </c>
    </row>
    <row r="68">
      <c r="A68" t="str">
        <v>日</v>
      </c>
      <c r="D68" t="str">
        <v>曜</v>
      </c>
      <c r="E68" t="str">
        <v>１校時</v>
      </c>
      <c r="G68" t="str">
        <v>２校時</v>
      </c>
      <c r="I68" t="str">
        <v>３校時</v>
      </c>
      <c r="K68" t="str">
        <v>４校時</v>
      </c>
      <c r="M68" t="str">
        <v>５校時</v>
      </c>
      <c r="O68" t="str">
        <v>６校時</v>
      </c>
      <c r="Q68" t="str">
        <v>備考</v>
      </c>
      <c r="R68" t="str">
        <v>M</v>
      </c>
      <c r="S68" t="str">
        <v>計画時数集計</v>
      </c>
      <c r="Z68" t="str">
        <v>日</v>
      </c>
      <c r="AC68" t="str">
        <v>曜</v>
      </c>
      <c r="AD68" t="str">
        <v>モジュール</v>
      </c>
      <c r="AE68" t="str">
        <v>１校時</v>
      </c>
      <c r="AF68" t="str">
        <v>２校時</v>
      </c>
      <c r="AG68" t="str">
        <v>３校時</v>
      </c>
      <c r="AH68" t="str">
        <v>４校時</v>
      </c>
      <c r="AI68" t="str">
        <v>５校時</v>
      </c>
      <c r="AJ68" t="str">
        <v>６校時</v>
      </c>
      <c r="AK68" t="str">
        <v>その他</v>
      </c>
      <c r="AL68" t="str">
        <v>下校時刻</v>
      </c>
    </row>
    <row r="69">
      <c r="A69">
        <f>IF(ISBLANK(A4)=TRUE,"　",A4)</f>
        <v>1</v>
      </c>
      <c r="B69" t="e">
        <f>DATE($E$1,#REF!,A69)</f>
        <v>#REF!</v>
      </c>
      <c r="C69" t="e">
        <f>WEEKDAY(B69,1)</f>
        <v>#REF!</v>
      </c>
      <c r="D69" t="str">
        <f>IF(ISBLANK(D4)=TRUE,"　",D4)</f>
        <v>月</v>
      </c>
      <c r="E69" t="str">
        <f>IF(ISBLANK(E4)=TRUE,"　",E4)</f>
        <v xml:space="preserve">　</v>
      </c>
      <c r="F69" t="str">
        <f>IF(ISBLANK(F4)=TRUE,"　",F4)</f>
        <v xml:space="preserve">　</v>
      </c>
      <c r="G69" t="str">
        <f>IF(ISBLANK(G4)=TRUE,"　",G4)</f>
        <v xml:space="preserve">　</v>
      </c>
      <c r="H69" t="str">
        <f>IF(ISBLANK(H4)=TRUE,"　",H4)</f>
        <v xml:space="preserve">　</v>
      </c>
      <c r="I69" t="str">
        <f>IF(ISBLANK(I4)=TRUE,"　",I4)</f>
        <v xml:space="preserve">　</v>
      </c>
      <c r="J69" t="str">
        <f>IF(ISBLANK(J4)=TRUE,"　",J4)</f>
        <v xml:space="preserve">　</v>
      </c>
      <c r="K69" t="str">
        <f>IF(ISBLANK(K4)=TRUE,"　",K4)</f>
        <v xml:space="preserve">　</v>
      </c>
      <c r="L69" t="str">
        <f>IF(ISBLANK(L4)=TRUE,"　",L4)</f>
        <v xml:space="preserve">　</v>
      </c>
      <c r="M69" t="str">
        <f>IF(ISBLANK(M4)=TRUE,"　",M4)</f>
        <v xml:space="preserve">　</v>
      </c>
      <c r="N69" t="str">
        <f>IF(ISBLANK(N4)=TRUE,"　",N4)</f>
        <v xml:space="preserve">　</v>
      </c>
      <c r="O69" t="str">
        <f>IF(ISBLANK(O4)=TRUE,"　",O4)</f>
        <v xml:space="preserve">　</v>
      </c>
      <c r="P69" t="str">
        <f>IF(ISBLANK(P4)=TRUE,"　",P4)</f>
        <v xml:space="preserve">　</v>
      </c>
      <c r="Q69" t="str">
        <f>IF(ISBLANK(Q4)=TRUE,"　",Q4)</f>
        <v xml:space="preserve">　</v>
      </c>
      <c r="R69" t="str">
        <f>IF(R4="","",R4)</f>
        <v/>
      </c>
      <c r="S69" t="str">
        <v>教科</v>
      </c>
      <c r="T69" t="str">
        <v>予定</v>
      </c>
      <c r="U69" t="str">
        <v>計画</v>
      </c>
      <c r="V69" t="str">
        <v>過不足</v>
      </c>
      <c r="Z69">
        <v>1</v>
      </c>
      <c r="AA69" t="e">
        <f>IF(ISBLANK(B69)=TRUE,"  ",B69)</f>
        <v>#REF!</v>
      </c>
      <c r="AB69" t="e">
        <f>WEEKDAY(AA69,1)</f>
        <v>#REF!</v>
      </c>
      <c r="AC69" t="str">
        <f>AC4</f>
        <v>月</v>
      </c>
      <c r="AD69" t="e">
        <f>IF(ISBLANK(#REF!)=TRUE,"  ",#REF!)</f>
        <v>#REF!</v>
      </c>
      <c r="AE69" t="str">
        <f>IF(ISBLANK(E4)=TRUE,"  ",VLOOKUP(E4,ひらがな変換,2))</f>
        <v xml:space="preserve">  </v>
      </c>
      <c r="AF69" t="str">
        <f>IF(ISBLANK(G4)=TRUE,"  ",VLOOKUP(G4,ひらがな変換,2))</f>
        <v xml:space="preserve">  </v>
      </c>
      <c r="AG69" t="str">
        <f>IF(ISBLANK(I4)=TRUE,"  ",VLOOKUP(I4,ひらがな変換,2))</f>
        <v xml:space="preserve">  </v>
      </c>
      <c r="AH69" t="str">
        <f>IF(ISBLANK(K4)=TRUE,"  ",VLOOKUP(K4,ひらがな変換,2))</f>
        <v xml:space="preserve">  </v>
      </c>
      <c r="AI69" t="str">
        <f>IF(ISBLANK(M4)=TRUE,"  ",VLOOKUP(M4,ひらがな変換,2))</f>
        <v xml:space="preserve">  </v>
      </c>
      <c r="AJ69" t="str">
        <f>IF(ISBLANK(O4)=TRUE,"  ",VLOOKUP(O4,ひらがな変換,2))</f>
        <v xml:space="preserve">  </v>
      </c>
    </row>
    <row r="70">
      <c r="A70" t="str">
        <f>IF(ISBLANK(A5)=TRUE,"　",A5)</f>
        <v xml:space="preserve">　</v>
      </c>
      <c r="D70" t="str">
        <f>IF(ISBLANK(D5)=TRUE,"　",D5)</f>
        <v xml:space="preserve">　</v>
      </c>
      <c r="E70" t="str">
        <f>IF(ISBLANK(E5)=TRUE,"　",E5)</f>
        <v xml:space="preserve">　</v>
      </c>
      <c r="G70" t="str">
        <f>IF(ISBLANK(G5)=TRUE,"　",G5)</f>
        <v xml:space="preserve">　</v>
      </c>
      <c r="I70" t="str">
        <f>IF(ISBLANK(I5)=TRUE,"　",I5)</f>
        <v xml:space="preserve">　</v>
      </c>
      <c r="K70" t="str">
        <f>IF(ISBLANK(K5)=TRUE,"　",K5)</f>
        <v xml:space="preserve">　</v>
      </c>
      <c r="M70" t="str">
        <f>IF(ISBLANK(M5)=TRUE,"　",M5)</f>
        <v xml:space="preserve">　</v>
      </c>
      <c r="O70" t="str">
        <f>IF(ISBLANK(O5)=TRUE,"　",O5)</f>
        <v xml:space="preserve">　</v>
      </c>
      <c r="Q70" t="str">
        <f>IF(ISBLANK(Q5)=TRUE,"　",Q5)</f>
        <v xml:space="preserve">　</v>
      </c>
      <c r="S70" t="str">
        <v>国語</v>
      </c>
      <c r="T70">
        <f>IF(ISBLANK(T5)=TRUE,"　",T5)</f>
        <v>13</v>
      </c>
      <c r="U70">
        <f>IF(ISBLANK(U5)=TRUE,"　",U5)</f>
        <v>0</v>
      </c>
      <c r="V70">
        <f>U70-T70</f>
        <v>-13</v>
      </c>
    </row>
    <row r="71">
      <c r="A71">
        <f>IF(ISBLANK(A6)=TRUE,"　",A6)</f>
        <v>2</v>
      </c>
      <c r="B71" t="e">
        <f>DATE($E$1,#REF!,A71)</f>
        <v>#REF!</v>
      </c>
      <c r="C71" t="e">
        <f>WEEKDAY(B71,1)</f>
        <v>#REF!</v>
      </c>
      <c r="D71" t="str">
        <f>IF(ISBLANK(D6)=TRUE,"　",D6)</f>
        <v>火</v>
      </c>
      <c r="E71" t="str">
        <f>IF(ISBLANK(E6)=TRUE,"　",E6)</f>
        <v xml:space="preserve">　</v>
      </c>
      <c r="F71" t="str">
        <f>IF(ISBLANK(F6)=TRUE,"　",F6)</f>
        <v xml:space="preserve">　</v>
      </c>
      <c r="G71" t="str">
        <f>IF(ISBLANK(G6)=TRUE,"　",G6)</f>
        <v xml:space="preserve">　</v>
      </c>
      <c r="H71" t="str">
        <f>IF(ISBLANK(H6)=TRUE,"　",H6)</f>
        <v xml:space="preserve">　</v>
      </c>
      <c r="I71" t="str">
        <f>IF(ISBLANK(I6)=TRUE,"　",I6)</f>
        <v xml:space="preserve">　</v>
      </c>
      <c r="J71" t="str">
        <f>IF(ISBLANK(J6)=TRUE,"　",J6)</f>
        <v xml:space="preserve">　</v>
      </c>
      <c r="K71" t="str">
        <f>IF(ISBLANK(K6)=TRUE,"　",K6)</f>
        <v xml:space="preserve">　</v>
      </c>
      <c r="L71" t="str">
        <f>IF(ISBLANK(L6)=TRUE,"　",L6)</f>
        <v xml:space="preserve">　</v>
      </c>
      <c r="M71" t="str">
        <f>IF(ISBLANK(M6)=TRUE,"　",M6)</f>
        <v xml:space="preserve">　</v>
      </c>
      <c r="N71" t="str">
        <f>IF(ISBLANK(N6)=TRUE,"　",N6)</f>
        <v xml:space="preserve">　</v>
      </c>
      <c r="O71" t="str">
        <f>IF(ISBLANK(O6)=TRUE,"　",O6)</f>
        <v xml:space="preserve">　</v>
      </c>
      <c r="P71" t="str">
        <f>IF(ISBLANK(P6)=TRUE,"　",P6)</f>
        <v xml:space="preserve">　</v>
      </c>
      <c r="Q71" t="str">
        <f>IF(ISBLANK(Q6)=TRUE,"　",Q6)</f>
        <v xml:space="preserve">　</v>
      </c>
      <c r="R71" t="str">
        <f>IF(R6="","",R6)</f>
        <v/>
      </c>
      <c r="S71" t="str">
        <v>社会</v>
      </c>
      <c r="T71">
        <f>IF(ISBLANK(T6)=TRUE,"　",T6)</f>
        <v>7</v>
      </c>
      <c r="U71">
        <f>IF(ISBLANK(U6)=TRUE,"　",U6)</f>
        <v>0</v>
      </c>
      <c r="V71">
        <f>U71-T71</f>
        <v>-7</v>
      </c>
      <c r="Z71">
        <v>2</v>
      </c>
      <c r="AA71" t="e">
        <f>IF(ISBLANK(B71)=TRUE,"  ",B71)</f>
        <v>#REF!</v>
      </c>
      <c r="AB71" t="e">
        <f>WEEKDAY(AA71,1)</f>
        <v>#REF!</v>
      </c>
      <c r="AC71" t="str">
        <f>AC6</f>
        <v>火</v>
      </c>
      <c r="AD71" t="e">
        <f>IF(ISBLANK(#REF!)=TRUE,"  ",#REF!)</f>
        <v>#REF!</v>
      </c>
      <c r="AE71" t="str">
        <f>IF(ISBLANK(E6)=TRUE,"  ",VLOOKUP(E6,ひらがな変換,2))</f>
        <v xml:space="preserve">  </v>
      </c>
      <c r="AF71" t="str">
        <f>IF(ISBLANK(G6)=TRUE,"  ",VLOOKUP(G6,ひらがな変換,2))</f>
        <v xml:space="preserve">  </v>
      </c>
      <c r="AG71" t="str">
        <f>IF(ISBLANK(I6)=TRUE,"  ",VLOOKUP(I6,ひらがな変換,2))</f>
        <v xml:space="preserve">  </v>
      </c>
      <c r="AH71" t="str">
        <f>IF(ISBLANK(K6)=TRUE,"  ",VLOOKUP(K6,ひらがな変換,2))</f>
        <v xml:space="preserve">  </v>
      </c>
      <c r="AI71" t="str">
        <f>IF(ISBLANK(M6)=TRUE,"  ",VLOOKUP(M6,ひらがな変換,2))</f>
        <v xml:space="preserve">  </v>
      </c>
      <c r="AJ71" t="str">
        <f>IF(ISBLANK(O6)=TRUE,"  ",VLOOKUP(O6,ひらがな変換,2))</f>
        <v xml:space="preserve">  </v>
      </c>
    </row>
    <row r="72">
      <c r="A72" t="str">
        <f>IF(ISBLANK(A7)=TRUE,"　",A7)</f>
        <v xml:space="preserve">　</v>
      </c>
      <c r="D72" t="str">
        <f>IF(ISBLANK(D7)=TRUE,"　",D7)</f>
        <v xml:space="preserve">　</v>
      </c>
      <c r="E72" t="str">
        <f>IF(ISBLANK(E7)=TRUE,"　",E7)</f>
        <v xml:space="preserve">　</v>
      </c>
      <c r="G72" t="str">
        <f>IF(ISBLANK(G7)=TRUE,"　",G7)</f>
        <v xml:space="preserve">　</v>
      </c>
      <c r="I72" t="str">
        <f>IF(ISBLANK(I7)=TRUE,"　",I7)</f>
        <v xml:space="preserve">　</v>
      </c>
      <c r="K72" t="str">
        <f>IF(ISBLANK(K7)=TRUE,"　",K7)</f>
        <v xml:space="preserve">　</v>
      </c>
      <c r="M72" t="str">
        <f>IF(ISBLANK(M7)=TRUE,"　",M7)</f>
        <v xml:space="preserve">　</v>
      </c>
      <c r="O72" t="str">
        <f>IF(ISBLANK(O7)=TRUE,"　",O7)</f>
        <v xml:space="preserve">　</v>
      </c>
      <c r="Q72" t="str">
        <f>IF(ISBLANK(Q7)=TRUE,"　",Q7)</f>
        <v xml:space="preserve">　</v>
      </c>
      <c r="S72" t="str">
        <v>算数</v>
      </c>
      <c r="T72">
        <f>IF(ISBLANK(T7)=TRUE,"　",T7)</f>
        <v>13</v>
      </c>
      <c r="U72">
        <f>IF(ISBLANK(U7)=TRUE,"　",U7)</f>
        <v>0</v>
      </c>
      <c r="V72">
        <f>U72-T72</f>
        <v>-13</v>
      </c>
    </row>
    <row r="73">
      <c r="A73">
        <f>IF(ISBLANK(A8)=TRUE,"　",A8)</f>
        <v>3</v>
      </c>
      <c r="B73" t="e">
        <f>DATE($E$1,#REF!,A73)</f>
        <v>#REF!</v>
      </c>
      <c r="C73" t="e">
        <f>WEEKDAY(B73,1)</f>
        <v>#REF!</v>
      </c>
      <c r="D73" t="str">
        <f>IF(ISBLANK(D8)=TRUE,"　",D8)</f>
        <v>水</v>
      </c>
      <c r="E73" t="str">
        <f>IF(ISBLANK(E8)=TRUE,"　",E8)</f>
        <v xml:space="preserve">　</v>
      </c>
      <c r="F73" t="str">
        <f>IF(ISBLANK(F8)=TRUE,"　",F8)</f>
        <v xml:space="preserve">　</v>
      </c>
      <c r="G73" t="str">
        <f>IF(ISBLANK(G8)=TRUE,"　",G8)</f>
        <v xml:space="preserve">　</v>
      </c>
      <c r="H73" t="str">
        <f>IF(ISBLANK(H8)=TRUE,"　",H8)</f>
        <v xml:space="preserve">　</v>
      </c>
      <c r="I73" t="str">
        <f>IF(ISBLANK(I8)=TRUE,"　",I8)</f>
        <v xml:space="preserve">　</v>
      </c>
      <c r="J73" t="str">
        <f>IF(ISBLANK(J8)=TRUE,"　",J8)</f>
        <v xml:space="preserve">　</v>
      </c>
      <c r="K73" t="str">
        <f>IF(ISBLANK(K8)=TRUE,"　",K8)</f>
        <v xml:space="preserve">　</v>
      </c>
      <c r="L73" t="str">
        <f>IF(ISBLANK(L8)=TRUE,"　",L8)</f>
        <v xml:space="preserve">　</v>
      </c>
      <c r="M73" t="str">
        <f>IF(ISBLANK(M8)=TRUE,"　",M8)</f>
        <v xml:space="preserve">　</v>
      </c>
      <c r="N73" t="str">
        <f>IF(ISBLANK(N8)=TRUE,"　",N8)</f>
        <v xml:space="preserve">　</v>
      </c>
      <c r="O73" t="str">
        <f>IF(ISBLANK(O8)=TRUE,"　",O8)</f>
        <v xml:space="preserve">　</v>
      </c>
      <c r="P73" t="str">
        <f>IF(ISBLANK(P8)=TRUE,"　",P8)</f>
        <v xml:space="preserve">　</v>
      </c>
      <c r="Q73" t="str">
        <f>IF(ISBLANK(Q8)=TRUE,"　",Q8)</f>
        <v xml:space="preserve">　</v>
      </c>
      <c r="R73" t="str">
        <f>IF(R8="","",R8)</f>
        <v/>
      </c>
      <c r="S73" t="str">
        <v>理科</v>
      </c>
      <c r="T73">
        <f>IF(ISBLANK(T8)=TRUE,"　",T8)</f>
        <v>8</v>
      </c>
      <c r="U73">
        <f>IF(ISBLANK(U8)=TRUE,"　",U8)</f>
        <v>0</v>
      </c>
      <c r="V73">
        <f>U73-T73</f>
        <v>-8</v>
      </c>
      <c r="Z73">
        <v>3</v>
      </c>
      <c r="AA73" t="e">
        <f>IF(ISBLANK(B73)=TRUE,"  ",B73)</f>
        <v>#REF!</v>
      </c>
      <c r="AB73" t="e">
        <f>WEEKDAY(AA73,1)</f>
        <v>#REF!</v>
      </c>
      <c r="AC73" t="str">
        <f>AC8</f>
        <v>水</v>
      </c>
      <c r="AD73" t="e">
        <f>IF(ISBLANK(#REF!)=TRUE,"  ",#REF!)</f>
        <v>#REF!</v>
      </c>
      <c r="AE73" t="str">
        <f>IF(ISBLANK(E8)=TRUE,"  ",VLOOKUP(E8,ひらがな変換,2))</f>
        <v xml:space="preserve">  </v>
      </c>
      <c r="AF73" t="str">
        <f>IF(ISBLANK(G8)=TRUE,"  ",VLOOKUP(G8,ひらがな変換,2))</f>
        <v xml:space="preserve">  </v>
      </c>
      <c r="AG73" t="str">
        <f>IF(ISBLANK(I8)=TRUE,"  ",VLOOKUP(I8,ひらがな変換,2))</f>
        <v xml:space="preserve">  </v>
      </c>
      <c r="AH73" t="str">
        <f>IF(ISBLANK(K8)=TRUE,"  ",VLOOKUP(K8,ひらがな変換,2))</f>
        <v xml:space="preserve">  </v>
      </c>
      <c r="AI73" t="str">
        <f>IF(ISBLANK(M8)=TRUE,"  ",VLOOKUP(M8,ひらがな変換,2))</f>
        <v xml:space="preserve">  </v>
      </c>
      <c r="AJ73" t="str">
        <f>IF(ISBLANK(O8)=TRUE,"  ",VLOOKUP(O8,ひらがな変換,2))</f>
        <v xml:space="preserve">  </v>
      </c>
    </row>
    <row r="74">
      <c r="A74" t="str">
        <f>IF(ISBLANK(A9)=TRUE,"　",A9)</f>
        <v xml:space="preserve">　</v>
      </c>
      <c r="D74" t="str">
        <f>IF(ISBLANK(D9)=TRUE,"　",D9)</f>
        <v xml:space="preserve">　</v>
      </c>
      <c r="E74" t="str">
        <f>IF(ISBLANK(E9)=TRUE,"　",E9)</f>
        <v xml:space="preserve">　</v>
      </c>
      <c r="G74" t="str">
        <f>IF(ISBLANK(G9)=TRUE,"　",G9)</f>
        <v xml:space="preserve">　</v>
      </c>
      <c r="I74" t="str">
        <f>IF(ISBLANK(I9)=TRUE,"　",I9)</f>
        <v xml:space="preserve">　</v>
      </c>
      <c r="K74" t="str">
        <f>IF(ISBLANK(K9)=TRUE,"　",K9)</f>
        <v xml:space="preserve">　</v>
      </c>
      <c r="M74" t="str">
        <f>IF(ISBLANK(M9)=TRUE,"　",M9)</f>
        <v xml:space="preserve">　</v>
      </c>
      <c r="O74" t="str">
        <f>IF(ISBLANK(O9)=TRUE,"　",O9)</f>
        <v xml:space="preserve">　</v>
      </c>
      <c r="Q74" t="str">
        <f>IF(ISBLANK(Q9)=TRUE,"　",Q9)</f>
        <v xml:space="preserve">　</v>
      </c>
      <c r="S74" t="str">
        <v>生活</v>
      </c>
      <c r="T74">
        <f>IF(ISBLANK(T9)=TRUE,"　",T9)</f>
        <v>0</v>
      </c>
      <c r="U74">
        <f>IF(ISBLANK(U9)=TRUE,"　",U9)</f>
        <v>0</v>
      </c>
      <c r="V74">
        <f>U74-T74</f>
        <v>0</v>
      </c>
    </row>
    <row r="75">
      <c r="A75">
        <f>IF(ISBLANK(A10)=TRUE,"　",A10)</f>
        <v>4</v>
      </c>
      <c r="B75" t="e">
        <f>DATE($E$1,#REF!,A75)</f>
        <v>#REF!</v>
      </c>
      <c r="C75" t="e">
        <f>WEEKDAY(B75,1)</f>
        <v>#REF!</v>
      </c>
      <c r="D75" t="str">
        <f>IF(ISBLANK(D10)=TRUE,"　",D10)</f>
        <v>木</v>
      </c>
      <c r="E75" t="str">
        <f>IF(ISBLANK(E10)=TRUE,"　",E10)</f>
        <v xml:space="preserve">　</v>
      </c>
      <c r="F75" t="str">
        <f>IF(ISBLANK(F10)=TRUE,"　",F10)</f>
        <v xml:space="preserve">　</v>
      </c>
      <c r="G75" t="str">
        <f>IF(ISBLANK(G10)=TRUE,"　",G10)</f>
        <v xml:space="preserve">　</v>
      </c>
      <c r="H75" t="str">
        <f>IF(ISBLANK(H10)=TRUE,"　",H10)</f>
        <v xml:space="preserve">　</v>
      </c>
      <c r="I75" t="str">
        <f>IF(ISBLANK(I10)=TRUE,"　",I10)</f>
        <v xml:space="preserve">　</v>
      </c>
      <c r="J75" t="str">
        <f>IF(ISBLANK(J10)=TRUE,"　",J10)</f>
        <v xml:space="preserve">　</v>
      </c>
      <c r="K75" t="str">
        <f>IF(ISBLANK(K10)=TRUE,"　",K10)</f>
        <v xml:space="preserve">　</v>
      </c>
      <c r="L75" t="str">
        <f>IF(ISBLANK(L10)=TRUE,"　",L10)</f>
        <v xml:space="preserve">　</v>
      </c>
      <c r="M75" t="str">
        <f>IF(ISBLANK(M10)=TRUE,"　",M10)</f>
        <v xml:space="preserve">　</v>
      </c>
      <c r="N75" t="str">
        <f>IF(ISBLANK(N10)=TRUE,"　",N10)</f>
        <v xml:space="preserve">　</v>
      </c>
      <c r="O75" t="str">
        <f>IF(ISBLANK(O10)=TRUE,"　",O10)</f>
        <v xml:space="preserve">　</v>
      </c>
      <c r="P75" t="str">
        <f>IF(ISBLANK(P10)=TRUE,"　",P10)</f>
        <v xml:space="preserve">　</v>
      </c>
      <c r="Q75" t="str">
        <f>IF(ISBLANK(Q10)=TRUE,"　",Q10)</f>
        <v xml:space="preserve">　</v>
      </c>
      <c r="R75" t="str">
        <f>IF(R10="","",R10)</f>
        <v/>
      </c>
      <c r="S75" t="str">
        <v>音楽</v>
      </c>
      <c r="T75">
        <f>IF(ISBLANK(T10)=TRUE,"　",T10)</f>
        <v>4</v>
      </c>
      <c r="U75">
        <f>IF(ISBLANK(U10)=TRUE,"　",U10)</f>
        <v>0</v>
      </c>
      <c r="V75">
        <f>U75-T75</f>
        <v>-4</v>
      </c>
      <c r="Z75">
        <v>4</v>
      </c>
      <c r="AA75" t="e">
        <f>IF(ISBLANK(B75)=TRUE,"  ",B75)</f>
        <v>#REF!</v>
      </c>
      <c r="AB75" t="e">
        <f>WEEKDAY(AA75,1)</f>
        <v>#REF!</v>
      </c>
      <c r="AC75" t="str">
        <f>AC10</f>
        <v>木</v>
      </c>
      <c r="AD75" t="e">
        <f>IF(ISBLANK(#REF!)=TRUE,"  ",#REF!)</f>
        <v>#REF!</v>
      </c>
      <c r="AE75" t="str">
        <f>IF(ISBLANK(E10)=TRUE,"  ",VLOOKUP(E10,ひらがな変換,2))</f>
        <v xml:space="preserve">  </v>
      </c>
      <c r="AF75" t="str">
        <f>IF(ISBLANK(G10)=TRUE,"  ",VLOOKUP(G10,ひらがな変換,2))</f>
        <v xml:space="preserve">  </v>
      </c>
      <c r="AG75" t="str">
        <f>IF(ISBLANK(I10)=TRUE,"  ",VLOOKUP(I10,ひらがな変換,2))</f>
        <v xml:space="preserve">  </v>
      </c>
      <c r="AH75" t="str">
        <f>IF(ISBLANK(K10)=TRUE,"  ",VLOOKUP(K10,ひらがな変換,2))</f>
        <v xml:space="preserve">  </v>
      </c>
      <c r="AI75" t="str">
        <f>IF(ISBLANK(M10)=TRUE,"  ",VLOOKUP(M10,ひらがな変換,2))</f>
        <v xml:space="preserve">  </v>
      </c>
      <c r="AJ75" t="str">
        <f>IF(ISBLANK(O10)=TRUE,"  ",VLOOKUP(O10,ひらがな変換,2))</f>
        <v xml:space="preserve">  </v>
      </c>
    </row>
    <row r="76">
      <c r="A76" t="str">
        <f>IF(ISBLANK(A11)=TRUE,"　",A11)</f>
        <v xml:space="preserve">　</v>
      </c>
      <c r="D76" t="str">
        <f>IF(ISBLANK(D11)=TRUE,"　",D11)</f>
        <v xml:space="preserve">　</v>
      </c>
      <c r="E76" t="str">
        <f>IF(ISBLANK(E11)=TRUE,"　",E11)</f>
        <v xml:space="preserve">　</v>
      </c>
      <c r="G76" t="str">
        <f>IF(ISBLANK(G11)=TRUE,"　",G11)</f>
        <v xml:space="preserve">　</v>
      </c>
      <c r="I76" t="str">
        <f>IF(ISBLANK(I11)=TRUE,"　",I11)</f>
        <v xml:space="preserve">　</v>
      </c>
      <c r="K76" t="str">
        <f>IF(ISBLANK(K11)=TRUE,"　",K11)</f>
        <v xml:space="preserve">　</v>
      </c>
      <c r="M76" t="str">
        <f>IF(ISBLANK(M11)=TRUE,"　",M11)</f>
        <v xml:space="preserve">　</v>
      </c>
      <c r="O76" t="str">
        <f>IF(ISBLANK(O11)=TRUE,"　",O11)</f>
        <v xml:space="preserve">　</v>
      </c>
      <c r="Q76" t="str">
        <f>IF(ISBLANK(Q11)=TRUE,"　",Q11)</f>
        <v xml:space="preserve">　</v>
      </c>
      <c r="S76" t="str">
        <v>図工</v>
      </c>
      <c r="T76">
        <f>IF(ISBLANK(T11)=TRUE,"　",T11)</f>
        <v>4</v>
      </c>
      <c r="U76">
        <f>IF(ISBLANK(U11)=TRUE,"　",U11)</f>
        <v>0</v>
      </c>
      <c r="V76">
        <f>U76-T76</f>
        <v>-4</v>
      </c>
    </row>
    <row r="77">
      <c r="A77">
        <f>IF(ISBLANK(A12)=TRUE,"　",A12)</f>
        <v>5</v>
      </c>
      <c r="B77" t="e">
        <f>DATE($E$1,#REF!,A77)</f>
        <v>#REF!</v>
      </c>
      <c r="C77" t="e">
        <f>WEEKDAY(B77,1)</f>
        <v>#REF!</v>
      </c>
      <c r="D77" t="str">
        <f>IF(ISBLANK(D12)=TRUE,"　",D12)</f>
        <v>金</v>
      </c>
      <c r="E77" t="str">
        <f>IF(ISBLANK(E12)=TRUE,"　",E12)</f>
        <v xml:space="preserve">　</v>
      </c>
      <c r="F77" t="str">
        <f>IF(ISBLANK(F12)=TRUE,"　",F12)</f>
        <v xml:space="preserve">　</v>
      </c>
      <c r="G77" t="str">
        <f>IF(ISBLANK(G12)=TRUE,"　",G12)</f>
        <v xml:space="preserve">　</v>
      </c>
      <c r="H77" t="str">
        <f>IF(ISBLANK(H12)=TRUE,"　",H12)</f>
        <v xml:space="preserve">　</v>
      </c>
      <c r="I77" t="str">
        <f>IF(ISBLANK(I12)=TRUE,"　",I12)</f>
        <v xml:space="preserve">　</v>
      </c>
      <c r="J77" t="str">
        <f>IF(ISBLANK(J12)=TRUE,"　",J12)</f>
        <v xml:space="preserve">　</v>
      </c>
      <c r="K77" t="str">
        <f>IF(ISBLANK(K12)=TRUE,"　",K12)</f>
        <v xml:space="preserve">　</v>
      </c>
      <c r="L77" t="str">
        <f>IF(ISBLANK(L12)=TRUE,"　",L12)</f>
        <v xml:space="preserve">　</v>
      </c>
      <c r="M77" t="str">
        <f>IF(ISBLANK(M12)=TRUE,"　",M12)</f>
        <v xml:space="preserve">　</v>
      </c>
      <c r="N77" t="str">
        <f>IF(ISBLANK(N12)=TRUE,"　",N12)</f>
        <v xml:space="preserve">　</v>
      </c>
      <c r="O77" t="str">
        <f>IF(ISBLANK(O12)=TRUE,"　",O12)</f>
        <v xml:space="preserve">　</v>
      </c>
      <c r="P77" t="str">
        <f>IF(ISBLANK(P12)=TRUE,"　",P12)</f>
        <v xml:space="preserve">　</v>
      </c>
      <c r="Q77" t="str">
        <f>IF(ISBLANK(Q12)=TRUE,"　",Q12)</f>
        <v xml:space="preserve">　</v>
      </c>
      <c r="R77" t="str">
        <f>IF(R12="","",R12)</f>
        <v/>
      </c>
      <c r="S77" t="str">
        <v>家庭</v>
      </c>
      <c r="T77">
        <f>IF(ISBLANK(T12)=TRUE,"　",T12)</f>
        <v>5</v>
      </c>
      <c r="U77">
        <f>IF(ISBLANK(U12)=TRUE,"　",U12)</f>
        <v>0</v>
      </c>
      <c r="V77">
        <f>U77-T77</f>
        <v>-5</v>
      </c>
      <c r="Z77">
        <v>5</v>
      </c>
      <c r="AA77" t="e">
        <f>IF(ISBLANK(B77)=TRUE,"  ",B77)</f>
        <v>#REF!</v>
      </c>
      <c r="AB77" t="e">
        <f>WEEKDAY(AA77,1)</f>
        <v>#REF!</v>
      </c>
      <c r="AC77" t="str">
        <f>AC12</f>
        <v>金</v>
      </c>
      <c r="AD77" t="e">
        <f>IF(ISBLANK(#REF!)=TRUE,"  ",#REF!)</f>
        <v>#REF!</v>
      </c>
      <c r="AE77" t="str">
        <f>IF(ISBLANK(E12)=TRUE,"  ",VLOOKUP(E12,ひらがな変換,2))</f>
        <v xml:space="preserve">  </v>
      </c>
      <c r="AF77" t="str">
        <f>IF(ISBLANK(G12)=TRUE,"  ",VLOOKUP(G12,ひらがな変換,2))</f>
        <v xml:space="preserve">  </v>
      </c>
      <c r="AG77" t="str">
        <f>IF(ISBLANK(I12)=TRUE,"  ",VLOOKUP(I12,ひらがな変換,2))</f>
        <v xml:space="preserve">  </v>
      </c>
      <c r="AH77" t="str">
        <f>IF(ISBLANK(K12)=TRUE,"  ",VLOOKUP(K12,ひらがな変換,2))</f>
        <v xml:space="preserve">  </v>
      </c>
      <c r="AI77" t="str">
        <f>IF(ISBLANK(M12)=TRUE,"  ",VLOOKUP(M12,ひらがな変換,2))</f>
        <v xml:space="preserve">  </v>
      </c>
      <c r="AJ77" t="str">
        <f>IF(ISBLANK(O12)=TRUE,"  ",VLOOKUP(O12,ひらがな変換,2))</f>
        <v xml:space="preserve">  </v>
      </c>
    </row>
    <row r="78">
      <c r="A78" t="str">
        <f>IF(ISBLANK(A13)=TRUE,"　",A13)</f>
        <v xml:space="preserve">　</v>
      </c>
      <c r="D78" t="str">
        <f>IF(ISBLANK(D13)=TRUE,"　",D13)</f>
        <v xml:space="preserve">　</v>
      </c>
      <c r="E78" t="str">
        <f>IF(ISBLANK(E13)=TRUE,"　",E13)</f>
        <v xml:space="preserve">　</v>
      </c>
      <c r="G78" t="str">
        <f>IF(ISBLANK(G13)=TRUE,"　",G13)</f>
        <v xml:space="preserve">　</v>
      </c>
      <c r="I78" t="str">
        <f>IF(ISBLANK(I13)=TRUE,"　",I13)</f>
        <v xml:space="preserve">　</v>
      </c>
      <c r="K78" t="str">
        <f>IF(ISBLANK(K13)=TRUE,"　",K13)</f>
        <v xml:space="preserve">　</v>
      </c>
      <c r="M78" t="str">
        <f>IF(ISBLANK(M13)=TRUE,"　",M13)</f>
        <v xml:space="preserve">　</v>
      </c>
      <c r="O78" t="str">
        <f>IF(ISBLANK(O13)=TRUE,"　",O13)</f>
        <v xml:space="preserve">　</v>
      </c>
      <c r="Q78" t="str">
        <f>IF(ISBLANK(Q13)=TRUE,"　",Q13)</f>
        <v xml:space="preserve">　</v>
      </c>
      <c r="S78" t="str">
        <v>体育</v>
      </c>
      <c r="T78">
        <f>IF(ISBLANK(T13)=TRUE,"　",T13)</f>
        <v>6</v>
      </c>
      <c r="U78">
        <f>IF(ISBLANK(U13)=TRUE,"　",U13)</f>
        <v>0</v>
      </c>
      <c r="V78">
        <f>U78-T78</f>
        <v>-6</v>
      </c>
    </row>
    <row r="79">
      <c r="A79">
        <f>IF(ISBLANK(A14)=TRUE,"　",A14)</f>
        <v>6</v>
      </c>
      <c r="B79" t="e">
        <f>DATE($E$1,#REF!,A79)</f>
        <v>#REF!</v>
      </c>
      <c r="C79" t="e">
        <f>WEEKDAY(B79,1)</f>
        <v>#REF!</v>
      </c>
      <c r="D79" t="str">
        <f>IF(ISBLANK(D14)=TRUE,"　",D14)</f>
        <v>土</v>
      </c>
      <c r="E79" t="str">
        <f>IF(ISBLANK(E14)=TRUE,"　",E14)</f>
        <v xml:space="preserve">　</v>
      </c>
      <c r="F79" t="str">
        <f>IF(ISBLANK(F14)=TRUE,"　",F14)</f>
        <v xml:space="preserve">　</v>
      </c>
      <c r="G79" t="str">
        <f>IF(ISBLANK(G14)=TRUE,"　",G14)</f>
        <v xml:space="preserve">　</v>
      </c>
      <c r="H79" t="str">
        <f>IF(ISBLANK(H14)=TRUE,"　",H14)</f>
        <v xml:space="preserve">　</v>
      </c>
      <c r="I79" t="str">
        <f>IF(ISBLANK(I14)=TRUE,"　",I14)</f>
        <v xml:space="preserve">　</v>
      </c>
      <c r="J79" t="str">
        <f>IF(ISBLANK(J14)=TRUE,"　",J14)</f>
        <v xml:space="preserve">　</v>
      </c>
      <c r="K79" t="str">
        <f>IF(ISBLANK(K14)=TRUE,"　",K14)</f>
        <v xml:space="preserve">　</v>
      </c>
      <c r="L79" t="str">
        <f>IF(ISBLANK(L14)=TRUE,"　",L14)</f>
        <v xml:space="preserve">　</v>
      </c>
      <c r="M79" t="str">
        <f>IF(ISBLANK(M14)=TRUE,"　",M14)</f>
        <v xml:space="preserve">　</v>
      </c>
      <c r="N79" t="str">
        <f>IF(ISBLANK(N14)=TRUE,"　",N14)</f>
        <v xml:space="preserve">　</v>
      </c>
      <c r="O79" t="str">
        <f>IF(ISBLANK(O14)=TRUE,"　",O14)</f>
        <v xml:space="preserve">　</v>
      </c>
      <c r="P79" t="str">
        <f>IF(ISBLANK(P14)=TRUE,"　",P14)</f>
        <v xml:space="preserve">　</v>
      </c>
      <c r="Q79" t="str">
        <f>IF(ISBLANK(Q14)=TRUE,"　",Q14)</f>
        <v xml:space="preserve">　</v>
      </c>
      <c r="R79" t="str">
        <f>IF(R14="","",R14)</f>
        <v/>
      </c>
      <c r="S79" t="str">
        <v>道徳</v>
      </c>
      <c r="T79">
        <f>IF(ISBLANK(T14)=TRUE,"　",T14)</f>
        <v>2</v>
      </c>
      <c r="U79">
        <f>IF(ISBLANK(U14)=TRUE,"　",U14)</f>
        <v>0</v>
      </c>
      <c r="V79">
        <f>U79-T79</f>
        <v>-2</v>
      </c>
      <c r="Z79">
        <v>6</v>
      </c>
      <c r="AA79" t="e">
        <f>IF(ISBLANK(B79)=TRUE,"  ",B79)</f>
        <v>#REF!</v>
      </c>
      <c r="AB79" t="e">
        <f>WEEKDAY(AA79,1)</f>
        <v>#REF!</v>
      </c>
      <c r="AC79" t="str">
        <f>AC14</f>
        <v>土</v>
      </c>
      <c r="AD79" t="e">
        <f>IF(ISBLANK(#REF!)=TRUE,"  ",#REF!)</f>
        <v>#REF!</v>
      </c>
      <c r="AE79" t="str">
        <f>IF(ISBLANK(E14)=TRUE,"  ",VLOOKUP(E14,ひらがな変換,2))</f>
        <v xml:space="preserve">  </v>
      </c>
      <c r="AF79" t="str">
        <f>IF(ISBLANK(G14)=TRUE,"  ",VLOOKUP(G14,ひらがな変換,2))</f>
        <v xml:space="preserve">  </v>
      </c>
      <c r="AG79" t="str">
        <f>IF(ISBLANK(I14)=TRUE,"  ",VLOOKUP(I14,ひらがな変換,2))</f>
        <v xml:space="preserve">  </v>
      </c>
      <c r="AH79" t="str">
        <f>IF(ISBLANK(K14)=TRUE,"  ",VLOOKUP(K14,ひらがな変換,2))</f>
        <v xml:space="preserve">  </v>
      </c>
      <c r="AI79" t="str">
        <f>IF(ISBLANK(M14)=TRUE,"  ",VLOOKUP(M14,ひらがな変換,2))</f>
        <v xml:space="preserve">  </v>
      </c>
      <c r="AJ79" t="str">
        <f>IF(ISBLANK(O14)=TRUE,"  ",VLOOKUP(O14,ひらがな変換,2))</f>
        <v xml:space="preserve">  </v>
      </c>
    </row>
    <row r="80">
      <c r="A80" t="str">
        <f>IF(ISBLANK(A15)=TRUE,"　",A15)</f>
        <v xml:space="preserve">　</v>
      </c>
      <c r="D80" t="str">
        <f>IF(ISBLANK(D15)=TRUE,"　",D15)</f>
        <v xml:space="preserve">　</v>
      </c>
      <c r="E80" t="str">
        <f>IF(ISBLANK(E15)=TRUE,"　",E15)</f>
        <v xml:space="preserve">　</v>
      </c>
      <c r="G80" t="str">
        <f>IF(ISBLANK(G15)=TRUE,"　",G15)</f>
        <v xml:space="preserve">　</v>
      </c>
      <c r="I80" t="str">
        <f>IF(ISBLANK(I15)=TRUE,"　",I15)</f>
        <v xml:space="preserve">　</v>
      </c>
      <c r="K80" t="str">
        <f>IF(ISBLANK(K15)=TRUE,"　",K15)</f>
        <v xml:space="preserve">　</v>
      </c>
      <c r="M80" t="str">
        <f>IF(ISBLANK(M15)=TRUE,"　",M15)</f>
        <v xml:space="preserve">　</v>
      </c>
      <c r="O80" t="str">
        <f>IF(ISBLANK(O15)=TRUE,"　",O15)</f>
        <v xml:space="preserve">　</v>
      </c>
      <c r="Q80" t="str">
        <f>IF(ISBLANK(Q15)=TRUE,"　",Q15)</f>
        <v xml:space="preserve">　</v>
      </c>
      <c r="S80" t="str">
        <v>外国語</v>
      </c>
      <c r="T80">
        <f>IF(ISBLANK(T15)=TRUE,"　",T15)</f>
        <v>5</v>
      </c>
      <c r="U80">
        <f>IF(ISBLANK(U15)=TRUE,"　",U15)</f>
        <v>0</v>
      </c>
      <c r="V80">
        <f>U80-T80</f>
        <v>-5</v>
      </c>
    </row>
    <row r="81">
      <c r="A81">
        <f>IF(ISBLANK(A16)=TRUE,"　",A16)</f>
        <v>7</v>
      </c>
      <c r="B81" t="e">
        <f>DATE($E$1,#REF!,A81)</f>
        <v>#REF!</v>
      </c>
      <c r="C81" t="e">
        <f>WEEKDAY(B81,1)</f>
        <v>#REF!</v>
      </c>
      <c r="D81" t="str">
        <f>IF(ISBLANK(D16)=TRUE,"　",D16)</f>
        <v>日</v>
      </c>
      <c r="E81" t="str">
        <f>IF(ISBLANK(E16)=TRUE,"　",E16)</f>
        <v xml:space="preserve">　</v>
      </c>
      <c r="F81" t="str">
        <f>IF(ISBLANK(F16)=TRUE,"　",F16)</f>
        <v xml:space="preserve">　</v>
      </c>
      <c r="G81" t="str">
        <f>IF(ISBLANK(G16)=TRUE,"　",G16)</f>
        <v xml:space="preserve">　</v>
      </c>
      <c r="H81" t="str">
        <f>IF(ISBLANK(H16)=TRUE,"　",H16)</f>
        <v xml:space="preserve">　</v>
      </c>
      <c r="I81" t="str">
        <f>IF(ISBLANK(I16)=TRUE,"　",I16)</f>
        <v xml:space="preserve">　</v>
      </c>
      <c r="J81" t="str">
        <f>IF(ISBLANK(J16)=TRUE,"　",J16)</f>
        <v xml:space="preserve">　</v>
      </c>
      <c r="K81" t="str">
        <f>IF(ISBLANK(K16)=TRUE,"　",K16)</f>
        <v xml:space="preserve">　</v>
      </c>
      <c r="L81" t="str">
        <f>IF(ISBLANK(L16)=TRUE,"　",L16)</f>
        <v xml:space="preserve">　</v>
      </c>
      <c r="M81" t="str">
        <f>IF(ISBLANK(M16)=TRUE,"　",M16)</f>
        <v xml:space="preserve">　</v>
      </c>
      <c r="N81" t="str">
        <f>IF(ISBLANK(N16)=TRUE,"　",N16)</f>
        <v xml:space="preserve">　</v>
      </c>
      <c r="O81" t="str">
        <f>IF(ISBLANK(O16)=TRUE,"　",O16)</f>
        <v xml:space="preserve">　</v>
      </c>
      <c r="P81" t="str">
        <f>IF(ISBLANK(P16)=TRUE,"　",P16)</f>
        <v xml:space="preserve">　</v>
      </c>
      <c r="Q81" t="str">
        <f>IF(ISBLANK(Q16)=TRUE,"　",Q16)</f>
        <v xml:space="preserve">　</v>
      </c>
      <c r="R81" t="str">
        <f>IF(R16="","",R16)</f>
        <v/>
      </c>
      <c r="S81" t="str">
        <v>総合</v>
      </c>
      <c r="T81">
        <f>IF(ISBLANK(T16)=TRUE,"　",T16)</f>
        <v>5</v>
      </c>
      <c r="U81">
        <f>IF(ISBLANK(U16)=TRUE,"　",U16)</f>
        <v>0</v>
      </c>
      <c r="V81">
        <f>U81-T81</f>
        <v>-5</v>
      </c>
      <c r="Z81">
        <v>7</v>
      </c>
      <c r="AA81" t="e">
        <f>IF(ISBLANK(B81)=TRUE,"  ",B81)</f>
        <v>#REF!</v>
      </c>
      <c r="AB81" t="e">
        <f>WEEKDAY(AA81,1)</f>
        <v>#REF!</v>
      </c>
      <c r="AC81" t="str">
        <f>AC16</f>
        <v>日</v>
      </c>
      <c r="AD81" t="e">
        <f>IF(ISBLANK(#REF!)=TRUE,"  ",#REF!)</f>
        <v>#REF!</v>
      </c>
      <c r="AE81" t="str">
        <f>IF(ISBLANK(E16)=TRUE,"  ",VLOOKUP(E16,ひらがな変換,2))</f>
        <v xml:space="preserve">  </v>
      </c>
      <c r="AF81" t="str">
        <f>IF(ISBLANK(G16)=TRUE,"  ",VLOOKUP(G16,ひらがな変換,2))</f>
        <v xml:space="preserve">  </v>
      </c>
      <c r="AG81" t="str">
        <f>IF(ISBLANK(I16)=TRUE,"  ",VLOOKUP(I16,ひらがな変換,2))</f>
        <v xml:space="preserve">  </v>
      </c>
      <c r="AH81" t="str">
        <f>IF(ISBLANK(K16)=TRUE,"  ",VLOOKUP(K16,ひらがな変換,2))</f>
        <v xml:space="preserve">  </v>
      </c>
      <c r="AI81" t="str">
        <f>IF(ISBLANK(M16)=TRUE,"  ",VLOOKUP(M16,ひらがな変換,2))</f>
        <v xml:space="preserve">  </v>
      </c>
      <c r="AJ81" t="str">
        <f>IF(ISBLANK(O16)=TRUE,"  ",VLOOKUP(O16,ひらがな変換,2))</f>
        <v xml:space="preserve">  </v>
      </c>
    </row>
    <row r="82">
      <c r="A82" t="str">
        <f>IF(ISBLANK(A17)=TRUE,"　",A17)</f>
        <v xml:space="preserve">　</v>
      </c>
      <c r="D82" t="str">
        <f>IF(ISBLANK(D17)=TRUE,"　",D17)</f>
        <v xml:space="preserve">　</v>
      </c>
      <c r="E82" t="str">
        <f>IF(ISBLANK(E17)=TRUE,"　",E17)</f>
        <v xml:space="preserve">　</v>
      </c>
      <c r="G82" t="str">
        <f>IF(ISBLANK(G17)=TRUE,"　",G17)</f>
        <v xml:space="preserve">　</v>
      </c>
      <c r="I82" t="str">
        <f>IF(ISBLANK(I17)=TRUE,"　",I17)</f>
        <v xml:space="preserve">　</v>
      </c>
      <c r="K82" t="str">
        <f>IF(ISBLANK(K17)=TRUE,"　",K17)</f>
        <v xml:space="preserve">　</v>
      </c>
      <c r="M82" t="str">
        <f>IF(ISBLANK(M17)=TRUE,"　",M17)</f>
        <v xml:space="preserve">　</v>
      </c>
      <c r="O82" t="str">
        <f>IF(ISBLANK(O17)=TRUE,"　",O17)</f>
        <v xml:space="preserve">　</v>
      </c>
      <c r="Q82" t="str">
        <f>IF(ISBLANK(Q17)=TRUE,"　",Q17)</f>
        <v xml:space="preserve">　</v>
      </c>
      <c r="S82" t="str">
        <v>小　計</v>
      </c>
      <c r="T82">
        <f>SUM(T70:T81)</f>
        <v>72</v>
      </c>
      <c r="U82">
        <f>SUM(U70:U81)</f>
        <v>0</v>
      </c>
      <c r="V82">
        <f>U82-T82</f>
        <v>-72</v>
      </c>
    </row>
    <row r="83">
      <c r="A83">
        <f>IF(ISBLANK(A18)=TRUE,"　",A18)</f>
        <v>8</v>
      </c>
      <c r="B83" t="e">
        <f>DATE($E$1,#REF!,A83)</f>
        <v>#REF!</v>
      </c>
      <c r="C83" t="e">
        <f>WEEKDAY(B83,1)</f>
        <v>#REF!</v>
      </c>
      <c r="D83" t="str">
        <f>IF(ISBLANK(D18)=TRUE,"　",D18)</f>
        <v>月</v>
      </c>
      <c r="E83" t="str">
        <f>IF(ISBLANK(E18)=TRUE,"　",E18)</f>
        <v xml:space="preserve">　</v>
      </c>
      <c r="F83" t="str">
        <f>IF(ISBLANK(F18)=TRUE,"　",F18)</f>
        <v xml:space="preserve">　</v>
      </c>
      <c r="G83" t="str">
        <f>IF(ISBLANK(G18)=TRUE,"　",G18)</f>
        <v xml:space="preserve">　</v>
      </c>
      <c r="H83" t="str">
        <f>IF(ISBLANK(H18)=TRUE,"　",H18)</f>
        <v xml:space="preserve">　</v>
      </c>
      <c r="I83" t="str">
        <f>IF(ISBLANK(I18)=TRUE,"　",I18)</f>
        <v xml:space="preserve">　</v>
      </c>
      <c r="J83" t="str">
        <f>IF(ISBLANK(J18)=TRUE,"　",J18)</f>
        <v xml:space="preserve">　</v>
      </c>
      <c r="K83" t="str">
        <f>IF(ISBLANK(K18)=TRUE,"　",K18)</f>
        <v xml:space="preserve">　</v>
      </c>
      <c r="L83" t="str">
        <f>IF(ISBLANK(L18)=TRUE,"　",L18)</f>
        <v xml:space="preserve">　</v>
      </c>
      <c r="M83" t="str">
        <f>IF(ISBLANK(M18)=TRUE,"　",M18)</f>
        <v xml:space="preserve">　</v>
      </c>
      <c r="N83" t="str">
        <f>IF(ISBLANK(N18)=TRUE,"　",N18)</f>
        <v xml:space="preserve">　</v>
      </c>
      <c r="O83" t="str">
        <f>IF(ISBLANK(O18)=TRUE,"　",O18)</f>
        <v xml:space="preserve">　</v>
      </c>
      <c r="P83" t="str">
        <f>IF(ISBLANK(P18)=TRUE,"　",P18)</f>
        <v xml:space="preserve">　</v>
      </c>
      <c r="Q83" t="str">
        <f>IF(ISBLANK(Q18)=TRUE,"　",Q18)</f>
        <v xml:space="preserve">　</v>
      </c>
      <c r="R83" t="str">
        <f>IF(R18="","",R18)</f>
        <v/>
      </c>
      <c r="S83" t="str">
        <v>学活</v>
      </c>
      <c r="T83">
        <f>IF(ISBLANK(T18)=TRUE,"　",T18)</f>
        <v>3</v>
      </c>
      <c r="U83">
        <f>IF(ISBLANK(U18)=TRUE,"　",U18)</f>
        <v>0</v>
      </c>
      <c r="V83">
        <f>U83-T83</f>
        <v>-3</v>
      </c>
      <c r="Z83">
        <v>8</v>
      </c>
      <c r="AA83" t="e">
        <f>IF(ISBLANK(B83)=TRUE,"  ",B83)</f>
        <v>#REF!</v>
      </c>
      <c r="AB83" t="e">
        <f>WEEKDAY(AA83,1)</f>
        <v>#REF!</v>
      </c>
      <c r="AC83" t="str">
        <f>AC18</f>
        <v>月</v>
      </c>
      <c r="AD83" t="e">
        <f>IF(ISBLANK(#REF!)=TRUE,"  ",#REF!)</f>
        <v>#REF!</v>
      </c>
      <c r="AE83" t="str">
        <f>IF(ISBLANK(E18)=TRUE,"  ",VLOOKUP(E18,ひらがな変換,2))</f>
        <v xml:space="preserve">  </v>
      </c>
      <c r="AF83" t="str">
        <f>IF(ISBLANK(G18)=TRUE,"  ",VLOOKUP(G18,ひらがな変換,2))</f>
        <v xml:space="preserve">  </v>
      </c>
      <c r="AG83" t="str">
        <f>IF(ISBLANK(I18)=TRUE,"  ",VLOOKUP(I18,ひらがな変換,2))</f>
        <v xml:space="preserve">  </v>
      </c>
      <c r="AH83" t="str">
        <f>IF(ISBLANK(K18)=TRUE,"  ",VLOOKUP(K18,ひらがな変換,2))</f>
        <v xml:space="preserve">  </v>
      </c>
      <c r="AI83" t="str">
        <f>IF(ISBLANK(M18)=TRUE,"  ",VLOOKUP(M18,ひらがな変換,2))</f>
        <v xml:space="preserve">  </v>
      </c>
      <c r="AJ83" t="str">
        <f>IF(ISBLANK(O18)=TRUE,"  ",VLOOKUP(O18,ひらがな変換,2))</f>
        <v xml:space="preserve">  </v>
      </c>
    </row>
    <row r="84">
      <c r="A84" t="str">
        <f>IF(ISBLANK(A19)=TRUE,"　",A19)</f>
        <v xml:space="preserve">　</v>
      </c>
      <c r="D84" t="str">
        <f>IF(ISBLANK(D19)=TRUE,"　",D19)</f>
        <v xml:space="preserve">　</v>
      </c>
      <c r="E84" t="str">
        <f>IF(ISBLANK(E19)=TRUE,"　",E19)</f>
        <v xml:space="preserve">　</v>
      </c>
      <c r="G84" t="str">
        <f>IF(ISBLANK(G19)=TRUE,"　",G19)</f>
        <v xml:space="preserve">　</v>
      </c>
      <c r="I84" t="str">
        <f>IF(ISBLANK(I19)=TRUE,"　",I19)</f>
        <v xml:space="preserve">　</v>
      </c>
      <c r="K84" t="str">
        <f>IF(ISBLANK(K19)=TRUE,"　",K19)</f>
        <v xml:space="preserve">　</v>
      </c>
      <c r="M84" t="str">
        <f>IF(ISBLANK(M19)=TRUE,"　",M19)</f>
        <v xml:space="preserve">　</v>
      </c>
      <c r="O84" t="str">
        <f>IF(ISBLANK(O19)=TRUE,"　",O19)</f>
        <v xml:space="preserve">　</v>
      </c>
      <c r="Q84" t="str">
        <f>IF(ISBLANK(Q19)=TRUE,"　",Q19)</f>
        <v xml:space="preserve">　</v>
      </c>
      <c r="S84" t="str">
        <v>児童会</v>
      </c>
      <c r="T84">
        <f>IF(ISBLANK(T19)=TRUE,"　",T19)</f>
        <v>1</v>
      </c>
      <c r="U84">
        <f>IF(ISBLANK(U19)=TRUE,"　",U19)</f>
        <v>0</v>
      </c>
      <c r="V84">
        <f>U84-T84</f>
        <v>-1</v>
      </c>
    </row>
    <row r="85">
      <c r="A85">
        <f>IF(ISBLANK(A20)=TRUE,"　",A20)</f>
        <v>9</v>
      </c>
      <c r="B85" t="e">
        <f>DATE($E$1,#REF!,A85)</f>
        <v>#REF!</v>
      </c>
      <c r="C85" t="e">
        <f>WEEKDAY(B85,1)</f>
        <v>#REF!</v>
      </c>
      <c r="D85" t="str">
        <f>IF(ISBLANK(D20)=TRUE,"　",D20)</f>
        <v>火</v>
      </c>
      <c r="E85" t="str">
        <f>IF(ISBLANK(E20)=TRUE,"　",E20)</f>
        <v xml:space="preserve">　</v>
      </c>
      <c r="F85" t="str">
        <f>IF(ISBLANK(F20)=TRUE,"　",F20)</f>
        <v xml:space="preserve">　</v>
      </c>
      <c r="G85" t="str">
        <f>IF(ISBLANK(G20)=TRUE,"　",G20)</f>
        <v xml:space="preserve">　</v>
      </c>
      <c r="H85" t="str">
        <f>IF(ISBLANK(H20)=TRUE,"　",H20)</f>
        <v xml:space="preserve">　</v>
      </c>
      <c r="I85" t="str">
        <f>IF(ISBLANK(I20)=TRUE,"　",I20)</f>
        <v xml:space="preserve">　</v>
      </c>
      <c r="J85" t="str">
        <f>IF(ISBLANK(J20)=TRUE,"　",J20)</f>
        <v xml:space="preserve">　</v>
      </c>
      <c r="K85" t="str">
        <f>IF(ISBLANK(K20)=TRUE,"　",K20)</f>
        <v xml:space="preserve">　</v>
      </c>
      <c r="L85" t="str">
        <f>IF(ISBLANK(L20)=TRUE,"　",L20)</f>
        <v xml:space="preserve">　</v>
      </c>
      <c r="M85" t="str">
        <f>IF(ISBLANK(M20)=TRUE,"　",M20)</f>
        <v xml:space="preserve">　</v>
      </c>
      <c r="N85" t="str">
        <f>IF(ISBLANK(N20)=TRUE,"　",N20)</f>
        <v xml:space="preserve">　</v>
      </c>
      <c r="O85" t="str">
        <f>IF(ISBLANK(O20)=TRUE,"　",O20)</f>
        <v xml:space="preserve">　</v>
      </c>
      <c r="P85" t="str">
        <f>IF(ISBLANK(P20)=TRUE,"　",P20)</f>
        <v xml:space="preserve">　</v>
      </c>
      <c r="Q85" t="str">
        <f>IF(ISBLANK(Q20)=TRUE,"　",Q20)</f>
        <v xml:space="preserve">　</v>
      </c>
      <c r="R85" t="str">
        <f>IF(R20="","",R20)</f>
        <v/>
      </c>
      <c r="S85" t="str">
        <v>クラブ</v>
      </c>
      <c r="T85">
        <f>IF(ISBLANK(T20)=TRUE,"　",T20)</f>
        <v>0</v>
      </c>
      <c r="U85">
        <f>IF(ISBLANK(U20)=TRUE,"　",U20)</f>
        <v>0</v>
      </c>
      <c r="V85">
        <f>U85-T85</f>
        <v>0</v>
      </c>
      <c r="Z85">
        <v>9</v>
      </c>
      <c r="AA85" t="e">
        <f>IF(ISBLANK(B85)=TRUE,"  ",B85)</f>
        <v>#REF!</v>
      </c>
      <c r="AB85" t="e">
        <f>WEEKDAY(AA85,1)</f>
        <v>#REF!</v>
      </c>
      <c r="AC85" t="str">
        <f>AC20</f>
        <v>火</v>
      </c>
      <c r="AD85" t="e">
        <f>IF(ISBLANK(#REF!)=TRUE,"  ",#REF!)</f>
        <v>#REF!</v>
      </c>
      <c r="AE85" t="str">
        <f>IF(ISBLANK(E20)=TRUE,"  ",VLOOKUP(E20,ひらがな変換,2))</f>
        <v xml:space="preserve">  </v>
      </c>
      <c r="AF85" t="str">
        <f>IF(ISBLANK(G20)=TRUE,"  ",VLOOKUP(G20,ひらがな変換,2))</f>
        <v xml:space="preserve">  </v>
      </c>
      <c r="AG85" t="str">
        <f>IF(ISBLANK(I20)=TRUE,"  ",VLOOKUP(I20,ひらがな変換,2))</f>
        <v xml:space="preserve">  </v>
      </c>
      <c r="AH85" t="str">
        <f>IF(ISBLANK(K20)=TRUE,"  ",VLOOKUP(K20,ひらがな変換,2))</f>
        <v xml:space="preserve">  </v>
      </c>
      <c r="AI85" t="str">
        <f>IF(ISBLANK(M20)=TRUE,"  ",VLOOKUP(M20,ひらがな変換,2))</f>
        <v xml:space="preserve">  </v>
      </c>
      <c r="AJ85" t="str">
        <f>IF(ISBLANK(O20)=TRUE,"  ",VLOOKUP(O20,ひらがな変換,2))</f>
        <v xml:space="preserve">  </v>
      </c>
    </row>
    <row r="86">
      <c r="A86" t="str">
        <f>IF(ISBLANK(A21)=TRUE,"　",A21)</f>
        <v xml:space="preserve">　</v>
      </c>
      <c r="D86" t="str">
        <f>IF(ISBLANK(D21)=TRUE,"　",D21)</f>
        <v xml:space="preserve">　</v>
      </c>
      <c r="E86" t="str">
        <f>IF(ISBLANK(E21)=TRUE,"　",E21)</f>
        <v xml:space="preserve">　</v>
      </c>
      <c r="G86" t="str">
        <f>IF(ISBLANK(G21)=TRUE,"　",G21)</f>
        <v xml:space="preserve">　</v>
      </c>
      <c r="I86" t="str">
        <f>IF(ISBLANK(I21)=TRUE,"　",I21)</f>
        <v xml:space="preserve">　</v>
      </c>
      <c r="K86" t="str">
        <f>IF(ISBLANK(K21)=TRUE,"　",K21)</f>
        <v xml:space="preserve">　</v>
      </c>
      <c r="M86" t="str">
        <f>IF(ISBLANK(M21)=TRUE,"　",M21)</f>
        <v xml:space="preserve">　</v>
      </c>
      <c r="O86" t="str">
        <f>IF(ISBLANK(O21)=TRUE,"　",O21)</f>
        <v xml:space="preserve">　</v>
      </c>
      <c r="Q86" t="str">
        <f>IF(ISBLANK(Q21)=TRUE,"　",Q21)</f>
        <v xml:space="preserve">　</v>
      </c>
      <c r="S86" t="str">
        <v>行事（日）</v>
      </c>
      <c r="T86">
        <f>IF(ISBLANK(T21)=TRUE,"　",T21)</f>
        <v>0</v>
      </c>
      <c r="U86">
        <f>IF(ISBLANK(U21)=TRUE,"　",U21)</f>
        <v>0</v>
      </c>
      <c r="V86">
        <f>U86-T86</f>
        <v>0</v>
      </c>
    </row>
    <row r="87">
      <c r="A87">
        <f>IF(ISBLANK(A22)=TRUE,"　",A22)</f>
        <v>10</v>
      </c>
      <c r="B87" t="e">
        <f>DATE($E$1,#REF!,A87)</f>
        <v>#REF!</v>
      </c>
      <c r="C87" t="e">
        <f>WEEKDAY(B87,1)</f>
        <v>#REF!</v>
      </c>
      <c r="D87" t="str">
        <f>IF(ISBLANK(D22)=TRUE,"　",D22)</f>
        <v>水</v>
      </c>
      <c r="E87" t="str">
        <f>IF(ISBLANK(E22)=TRUE,"　",E22)</f>
        <v xml:space="preserve">　</v>
      </c>
      <c r="F87" t="str">
        <f>IF(ISBLANK(F22)=TRUE,"　",F22)</f>
        <v xml:space="preserve">　</v>
      </c>
      <c r="G87" t="str">
        <f>IF(ISBLANK(G22)=TRUE,"　",G22)</f>
        <v xml:space="preserve">　</v>
      </c>
      <c r="H87" t="str">
        <f>IF(ISBLANK(H22)=TRUE,"　",H22)</f>
        <v xml:space="preserve">　</v>
      </c>
      <c r="I87" t="str">
        <f>IF(ISBLANK(I22)=TRUE,"　",I22)</f>
        <v xml:space="preserve">　</v>
      </c>
      <c r="J87" t="str">
        <f>IF(ISBLANK(J22)=TRUE,"　",J22)</f>
        <v xml:space="preserve">　</v>
      </c>
      <c r="K87" t="str">
        <f>IF(ISBLANK(K22)=TRUE,"　",K22)</f>
        <v xml:space="preserve">　</v>
      </c>
      <c r="L87" t="str">
        <f>IF(ISBLANK(L22)=TRUE,"　",L22)</f>
        <v xml:space="preserve">　</v>
      </c>
      <c r="M87" t="str">
        <f>IF(ISBLANK(M22)=TRUE,"　",M22)</f>
        <v xml:space="preserve">　</v>
      </c>
      <c r="N87" t="str">
        <f>IF(ISBLANK(N22)=TRUE,"　",N22)</f>
        <v xml:space="preserve">　</v>
      </c>
      <c r="O87" t="str">
        <f>IF(ISBLANK(O22)=TRUE,"　",O22)</f>
        <v xml:space="preserve">　</v>
      </c>
      <c r="P87" t="str">
        <f>IF(ISBLANK(P22)=TRUE,"　",P22)</f>
        <v xml:space="preserve">　</v>
      </c>
      <c r="Q87" t="str">
        <f>IF(ISBLANK(Q22)=TRUE,"　",Q22)</f>
        <v xml:space="preserve">　</v>
      </c>
      <c r="R87" t="str">
        <f>IF(R22="","",R22)</f>
        <v/>
      </c>
      <c r="S87" t="str">
        <v>行事（時）</v>
      </c>
      <c r="T87">
        <f>IF(ISBLANK(T22)=TRUE,"　",T22)</f>
        <v>7</v>
      </c>
      <c r="U87">
        <f>IF(ISBLANK(U22)=TRUE,"　",U22)</f>
        <v>0</v>
      </c>
      <c r="V87">
        <f>U87-T87</f>
        <v>-7</v>
      </c>
      <c r="Z87">
        <v>10</v>
      </c>
      <c r="AA87" t="e">
        <f>IF(ISBLANK(B87)=TRUE,"  ",B87)</f>
        <v>#REF!</v>
      </c>
      <c r="AB87" t="e">
        <f>WEEKDAY(AA87,1)</f>
        <v>#REF!</v>
      </c>
      <c r="AC87" t="str">
        <f>AC22</f>
        <v>水</v>
      </c>
      <c r="AD87" t="e">
        <f>IF(ISBLANK(#REF!)=TRUE,"  ",#REF!)</f>
        <v>#REF!</v>
      </c>
      <c r="AE87" t="str">
        <f>IF(ISBLANK(E22)=TRUE,"  ",VLOOKUP(E22,ひらがな変換,2))</f>
        <v xml:space="preserve">  </v>
      </c>
      <c r="AF87" t="str">
        <f>IF(ISBLANK(G22)=TRUE,"  ",VLOOKUP(G22,ひらがな変換,2))</f>
        <v xml:space="preserve">  </v>
      </c>
      <c r="AG87" t="str">
        <f>IF(ISBLANK(I22)=TRUE,"  ",VLOOKUP(I22,ひらがな変換,2))</f>
        <v xml:space="preserve">  </v>
      </c>
      <c r="AH87" t="str">
        <f>IF(ISBLANK(K22)=TRUE,"  ",VLOOKUP(K22,ひらがな変換,2))</f>
        <v xml:space="preserve">  </v>
      </c>
      <c r="AI87" t="str">
        <f>IF(ISBLANK(M22)=TRUE,"  ",VLOOKUP(M22,ひらがな変換,2))</f>
        <v xml:space="preserve">  </v>
      </c>
      <c r="AJ87" t="str">
        <f>IF(ISBLANK(O22)=TRUE,"  ",VLOOKUP(O22,ひらがな変換,2))</f>
        <v xml:space="preserve">  </v>
      </c>
    </row>
    <row r="88" xml:space="preserve">
      <c r="A88" t="str">
        <f>IF(ISBLANK(A23)=TRUE,"　",A23)</f>
        <v xml:space="preserve">　</v>
      </c>
      <c r="D88" t="str">
        <f>IF(ISBLANK(D23)=TRUE,"　",D23)</f>
        <v xml:space="preserve">　</v>
      </c>
      <c r="E88" t="str">
        <f>IF(ISBLANK(E23)=TRUE,"　",E23)</f>
        <v xml:space="preserve">　</v>
      </c>
      <c r="G88" t="str">
        <f>IF(ISBLANK(G23)=TRUE,"　",G23)</f>
        <v xml:space="preserve">　</v>
      </c>
      <c r="I88" t="str">
        <f>IF(ISBLANK(I23)=TRUE,"　",I23)</f>
        <v xml:space="preserve">　</v>
      </c>
      <c r="K88" t="str">
        <f>IF(ISBLANK(K23)=TRUE,"　",K23)</f>
        <v xml:space="preserve">　</v>
      </c>
      <c r="M88" t="str">
        <f>IF(ISBLANK(M23)=TRUE,"　",M23)</f>
        <v xml:space="preserve">　</v>
      </c>
      <c r="O88" t="str">
        <f>IF(ISBLANK(O23)=TRUE,"　",O23)</f>
        <v xml:space="preserve">　</v>
      </c>
      <c r="Q88" t="str">
        <f>IF(ISBLANK(Q23)=TRUE,"　",Q23)</f>
        <v xml:space="preserve">　</v>
      </c>
      <c r="S88" t="str" xml:space="preserve">
        <v xml:space="preserve">小計　日_x000d_
時</v>
      </c>
      <c r="T88">
        <f>T86</f>
        <v>0</v>
      </c>
      <c r="U88">
        <f>U86</f>
        <v>0</v>
      </c>
      <c r="V88">
        <f>U88-T88</f>
        <v>0</v>
      </c>
    </row>
    <row r="89">
      <c r="A89">
        <f>IF(ISBLANK(A24)=TRUE,"　",A24)</f>
        <v>11</v>
      </c>
      <c r="B89" t="e">
        <f>DATE($E$1,#REF!,A89)</f>
        <v>#REF!</v>
      </c>
      <c r="C89" t="e">
        <f>WEEKDAY(B89,1)</f>
        <v>#REF!</v>
      </c>
      <c r="D89" t="str">
        <f>IF(ISBLANK(D24)=TRUE,"　",D24)</f>
        <v>木</v>
      </c>
      <c r="E89" t="str">
        <f>IF(ISBLANK(E24)=TRUE,"　",E24)</f>
        <v xml:space="preserve">　</v>
      </c>
      <c r="F89" t="str">
        <f>IF(ISBLANK(F24)=TRUE,"　",F24)</f>
        <v xml:space="preserve">　</v>
      </c>
      <c r="G89" t="str">
        <f>IF(ISBLANK(G24)=TRUE,"　",G24)</f>
        <v xml:space="preserve">　</v>
      </c>
      <c r="H89" t="str">
        <f>IF(ISBLANK(H24)=TRUE,"　",H24)</f>
        <v xml:space="preserve">　</v>
      </c>
      <c r="I89" t="str">
        <f>IF(ISBLANK(I24)=TRUE,"　",I24)</f>
        <v xml:space="preserve">　</v>
      </c>
      <c r="J89" t="str">
        <f>IF(ISBLANK(J24)=TRUE,"　",J24)</f>
        <v xml:space="preserve">　</v>
      </c>
      <c r="K89" t="str">
        <f>IF(ISBLANK(K24)=TRUE,"　",K24)</f>
        <v xml:space="preserve">　</v>
      </c>
      <c r="L89" t="str">
        <f>IF(ISBLANK(L24)=TRUE,"　",L24)</f>
        <v xml:space="preserve">　</v>
      </c>
      <c r="M89" t="str">
        <f>IF(ISBLANK(M24)=TRUE,"　",M24)</f>
        <v xml:space="preserve">　</v>
      </c>
      <c r="N89" t="str">
        <f>IF(ISBLANK(N24)=TRUE,"　",N24)</f>
        <v xml:space="preserve">　</v>
      </c>
      <c r="O89" t="str">
        <f>IF(ISBLANK(O24)=TRUE,"　",O24)</f>
        <v xml:space="preserve">　</v>
      </c>
      <c r="P89" t="str">
        <f>IF(ISBLANK(P24)=TRUE,"　",P24)</f>
        <v xml:space="preserve">　</v>
      </c>
      <c r="Q89" t="str">
        <f>IF(ISBLANK(Q24)=TRUE,"　",Q24)</f>
        <v xml:space="preserve">　</v>
      </c>
      <c r="R89" t="str">
        <f>IF(R24="","",R24)</f>
        <v/>
      </c>
      <c r="T89">
        <f>SUM(T83:T85)+T87</f>
        <v>11</v>
      </c>
      <c r="U89">
        <f>SUM(U83:U85)+U87</f>
        <v>0</v>
      </c>
      <c r="V89">
        <f>U89-T89</f>
        <v>-11</v>
      </c>
      <c r="Z89">
        <v>11</v>
      </c>
      <c r="AA89" t="e">
        <f>IF(ISBLANK(B89)=TRUE,"  ",B89)</f>
        <v>#REF!</v>
      </c>
      <c r="AB89" t="e">
        <f>WEEKDAY(AA89,1)</f>
        <v>#REF!</v>
      </c>
      <c r="AC89" t="str">
        <f>AC24</f>
        <v>木</v>
      </c>
      <c r="AD89" t="e">
        <f>IF(ISBLANK(#REF!)=TRUE,"  ",#REF!)</f>
        <v>#REF!</v>
      </c>
      <c r="AE89" t="str">
        <f>IF(ISBLANK(E24)=TRUE,"  ",VLOOKUP(E24,ひらがな変換,2))</f>
        <v xml:space="preserve">  </v>
      </c>
      <c r="AF89" t="str">
        <f>IF(ISBLANK(G24)=TRUE,"  ",VLOOKUP(G24,ひらがな変換,2))</f>
        <v xml:space="preserve">  </v>
      </c>
      <c r="AG89" t="str">
        <f>IF(ISBLANK(I24)=TRUE,"  ",VLOOKUP(I24,ひらがな変換,2))</f>
        <v xml:space="preserve">  </v>
      </c>
      <c r="AH89" t="str">
        <f>IF(ISBLANK(K24)=TRUE,"  ",VLOOKUP(K24,ひらがな変換,2))</f>
        <v xml:space="preserve">  </v>
      </c>
      <c r="AI89" t="str">
        <f>IF(ISBLANK(M24)=TRUE,"  ",VLOOKUP(M24,ひらがな変換,2))</f>
        <v xml:space="preserve">  </v>
      </c>
      <c r="AJ89" t="str">
        <f>IF(ISBLANK(O24)=TRUE,"  ",VLOOKUP(O24,ひらがな変換,2))</f>
        <v xml:space="preserve">  </v>
      </c>
    </row>
    <row r="90" xml:space="preserve">
      <c r="A90" t="str">
        <f>IF(ISBLANK(A25)=TRUE,"　",A25)</f>
        <v xml:space="preserve">　</v>
      </c>
      <c r="D90" t="str">
        <f>IF(ISBLANK(D25)=TRUE,"　",D25)</f>
        <v xml:space="preserve">　</v>
      </c>
      <c r="E90" t="str">
        <f>IF(ISBLANK(E25)=TRUE,"　",E25)</f>
        <v xml:space="preserve">　</v>
      </c>
      <c r="G90" t="str">
        <f>IF(ISBLANK(G25)=TRUE,"　",G25)</f>
        <v xml:space="preserve">　</v>
      </c>
      <c r="I90" t="str">
        <f>IF(ISBLANK(I25)=TRUE,"　",I25)</f>
        <v xml:space="preserve">　</v>
      </c>
      <c r="K90" t="str">
        <f>IF(ISBLANK(K25)=TRUE,"　",K25)</f>
        <v xml:space="preserve">　</v>
      </c>
      <c r="M90" t="str">
        <f>IF(ISBLANK(M25)=TRUE,"　",M25)</f>
        <v xml:space="preserve">　</v>
      </c>
      <c r="O90" t="str">
        <f>IF(ISBLANK(O25)=TRUE,"　",O25)</f>
        <v xml:space="preserve">　</v>
      </c>
      <c r="Q90" t="str">
        <f>IF(ISBLANK(Q25)=TRUE,"　",Q25)</f>
        <v xml:space="preserve">　</v>
      </c>
      <c r="S90" t="str" xml:space="preserve">
        <v xml:space="preserve">合計　日_x000d_
時</v>
      </c>
      <c r="T90">
        <f>T88</f>
        <v>0</v>
      </c>
      <c r="U90">
        <f>U88</f>
        <v>0</v>
      </c>
      <c r="V90">
        <f>U90-T90</f>
        <v>0</v>
      </c>
    </row>
    <row r="91">
      <c r="A91">
        <f>IF(ISBLANK(A26)=TRUE,"　",A26)</f>
        <v>12</v>
      </c>
      <c r="B91" t="e">
        <f>DATE($E$1,#REF!,A91)</f>
        <v>#REF!</v>
      </c>
      <c r="C91" t="e">
        <f>WEEKDAY(B91,1)</f>
        <v>#REF!</v>
      </c>
      <c r="D91" t="str">
        <f>IF(ISBLANK(D26)=TRUE,"　",D26)</f>
        <v>金</v>
      </c>
      <c r="E91" t="str">
        <f>IF(ISBLANK(E26)=TRUE,"　",E26)</f>
        <v xml:space="preserve">　</v>
      </c>
      <c r="F91" t="str">
        <f>IF(ISBLANK(F26)=TRUE,"　",F26)</f>
        <v xml:space="preserve">　</v>
      </c>
      <c r="G91" t="str">
        <f>IF(ISBLANK(G26)=TRUE,"　",G26)</f>
        <v xml:space="preserve">　</v>
      </c>
      <c r="H91" t="str">
        <f>IF(ISBLANK(H26)=TRUE,"　",H26)</f>
        <v xml:space="preserve">　</v>
      </c>
      <c r="I91" t="str">
        <f>IF(ISBLANK(I26)=TRUE,"　",I26)</f>
        <v xml:space="preserve">　</v>
      </c>
      <c r="J91" t="str">
        <f>IF(ISBLANK(J26)=TRUE,"　",J26)</f>
        <v xml:space="preserve">　</v>
      </c>
      <c r="K91" t="str">
        <f>IF(ISBLANK(K26)=TRUE,"　",K26)</f>
        <v xml:space="preserve">　</v>
      </c>
      <c r="L91" t="str">
        <f>IF(ISBLANK(L26)=TRUE,"　",L26)</f>
        <v xml:space="preserve">　</v>
      </c>
      <c r="M91" t="str">
        <f>IF(ISBLANK(M26)=TRUE,"　",M26)</f>
        <v xml:space="preserve">　</v>
      </c>
      <c r="N91" t="str">
        <f>IF(ISBLANK(N26)=TRUE,"　",N26)</f>
        <v xml:space="preserve">　</v>
      </c>
      <c r="O91" t="str">
        <f>IF(ISBLANK(O26)=TRUE,"　",O26)</f>
        <v xml:space="preserve">　</v>
      </c>
      <c r="P91" t="str">
        <f>IF(ISBLANK(P26)=TRUE,"　",P26)</f>
        <v xml:space="preserve">　</v>
      </c>
      <c r="Q91" t="str">
        <f>IF(ISBLANK(Q26)=TRUE,"　",Q26)</f>
        <v xml:space="preserve">　</v>
      </c>
      <c r="R91" t="str">
        <f>IF(R26="","",R26)</f>
        <v/>
      </c>
      <c r="T91">
        <f>SUM(T82,T89)</f>
        <v>83</v>
      </c>
      <c r="U91">
        <f>SUM(U82,U89)</f>
        <v>0</v>
      </c>
      <c r="V91">
        <f>U91-T91</f>
        <v>-83</v>
      </c>
      <c r="Z91">
        <v>12</v>
      </c>
      <c r="AA91" t="e">
        <f>IF(ISBLANK(B91)=TRUE,"  ",B91)</f>
        <v>#REF!</v>
      </c>
      <c r="AB91" t="e">
        <f>WEEKDAY(AA91,1)</f>
        <v>#REF!</v>
      </c>
      <c r="AC91" t="str">
        <f>AC26</f>
        <v>金</v>
      </c>
      <c r="AD91" t="e">
        <f>IF(ISBLANK(#REF!)=TRUE,"  ",#REF!)</f>
        <v>#REF!</v>
      </c>
      <c r="AE91" t="str">
        <f>IF(ISBLANK(E26)=TRUE,"  ",VLOOKUP(E26,ひらがな変換,2))</f>
        <v xml:space="preserve">  </v>
      </c>
      <c r="AF91" t="str">
        <f>IF(ISBLANK(G26)=TRUE,"  ",VLOOKUP(G26,ひらがな変換,2))</f>
        <v xml:space="preserve">  </v>
      </c>
      <c r="AG91" t="str">
        <f>IF(ISBLANK(I26)=TRUE,"  ",VLOOKUP(I26,ひらがな変換,2))</f>
        <v xml:space="preserve">  </v>
      </c>
      <c r="AH91" t="str">
        <f>IF(ISBLANK(K26)=TRUE,"  ",VLOOKUP(K26,ひらがな変換,2))</f>
        <v xml:space="preserve">  </v>
      </c>
      <c r="AI91" t="str">
        <f>IF(ISBLANK(M26)=TRUE,"  ",VLOOKUP(M26,ひらがな変換,2))</f>
        <v xml:space="preserve">  </v>
      </c>
      <c r="AJ91" t="str">
        <f>IF(ISBLANK(O26)=TRUE,"  ",VLOOKUP(O26,ひらがな変換,2))</f>
        <v xml:space="preserve">  </v>
      </c>
    </row>
    <row r="92">
      <c r="A92" t="str">
        <f>IF(ISBLANK(A27)=TRUE,"　",A27)</f>
        <v xml:space="preserve">　</v>
      </c>
      <c r="D92" t="str">
        <f>IF(ISBLANK(D27)=TRUE,"　",D27)</f>
        <v xml:space="preserve">　</v>
      </c>
      <c r="E92" t="str">
        <f>IF(ISBLANK(E27)=TRUE,"　",E27)</f>
        <v xml:space="preserve">　</v>
      </c>
      <c r="G92" t="str">
        <f>IF(ISBLANK(G27)=TRUE,"　",G27)</f>
        <v xml:space="preserve">　</v>
      </c>
      <c r="I92" t="str">
        <f>IF(ISBLANK(I27)=TRUE,"　",I27)</f>
        <v xml:space="preserve">　</v>
      </c>
      <c r="K92" t="str">
        <f>IF(ISBLANK(K27)=TRUE,"　",K27)</f>
        <v xml:space="preserve">　</v>
      </c>
      <c r="M92" t="str">
        <f>IF(ISBLANK(M27)=TRUE,"　",M27)</f>
        <v xml:space="preserve">　</v>
      </c>
      <c r="O92" t="str">
        <f>IF(ISBLANK(O27)=TRUE,"　",O27)</f>
        <v xml:space="preserve">　</v>
      </c>
      <c r="Q92" t="str">
        <f>IF(ISBLANK(Q27)=TRUE,"　",Q27)</f>
        <v xml:space="preserve">　</v>
      </c>
      <c r="S92" t="str">
        <v>実施時数集計</v>
      </c>
    </row>
    <row r="93">
      <c r="A93">
        <f>IF(ISBLANK(A28)=TRUE,"　",A28)</f>
        <v>13</v>
      </c>
      <c r="B93" t="e">
        <f>DATE($E$1,#REF!,A93)</f>
        <v>#REF!</v>
      </c>
      <c r="C93" t="e">
        <f>WEEKDAY(B93,1)</f>
        <v>#REF!</v>
      </c>
      <c r="D93" t="str">
        <f>IF(ISBLANK(D28)=TRUE,"　",D28)</f>
        <v>土</v>
      </c>
      <c r="E93" t="str">
        <f>IF(ISBLANK(E28)=TRUE,"　",E28)</f>
        <v xml:space="preserve">　</v>
      </c>
      <c r="F93" t="str">
        <f>IF(ISBLANK(F28)=TRUE,"　",F28)</f>
        <v xml:space="preserve">　</v>
      </c>
      <c r="G93" t="str">
        <f>IF(ISBLANK(G28)=TRUE,"　",G28)</f>
        <v xml:space="preserve">　</v>
      </c>
      <c r="H93" t="str">
        <f>IF(ISBLANK(H28)=TRUE,"　",H28)</f>
        <v xml:space="preserve">　</v>
      </c>
      <c r="I93" t="str">
        <f>IF(ISBLANK(I28)=TRUE,"　",I28)</f>
        <v xml:space="preserve">　</v>
      </c>
      <c r="J93" t="str">
        <f>IF(ISBLANK(J28)=TRUE,"　",J28)</f>
        <v xml:space="preserve">　</v>
      </c>
      <c r="K93" t="str">
        <f>IF(ISBLANK(K28)=TRUE,"　",K28)</f>
        <v xml:space="preserve">　</v>
      </c>
      <c r="L93" t="str">
        <f>IF(ISBLANK(L28)=TRUE,"　",L28)</f>
        <v xml:space="preserve">　</v>
      </c>
      <c r="M93" t="str">
        <f>IF(ISBLANK(M28)=TRUE,"　",M28)</f>
        <v xml:space="preserve">　</v>
      </c>
      <c r="N93" t="str">
        <f>IF(ISBLANK(N28)=TRUE,"　",N28)</f>
        <v xml:space="preserve">　</v>
      </c>
      <c r="O93" t="str">
        <f>IF(ISBLANK(O28)=TRUE,"　",O28)</f>
        <v xml:space="preserve">　</v>
      </c>
      <c r="P93" t="str">
        <f>IF(ISBLANK(P28)=TRUE,"　",P28)</f>
        <v xml:space="preserve">　</v>
      </c>
      <c r="Q93" t="str">
        <f>IF(ISBLANK(Q28)=TRUE,"　",Q28)</f>
        <v xml:space="preserve">　</v>
      </c>
      <c r="R93" t="str">
        <f>IF(R28="","",R28)</f>
        <v/>
      </c>
      <c r="S93" t="str">
        <v>教科</v>
      </c>
      <c r="T93" t="str">
        <v>予定</v>
      </c>
      <c r="U93" t="str">
        <v>実施</v>
      </c>
      <c r="V93" t="str">
        <v>過不足</v>
      </c>
      <c r="Z93">
        <v>13</v>
      </c>
      <c r="AA93" t="e">
        <f>IF(ISBLANK(B93)=TRUE,"  ",B93)</f>
        <v>#REF!</v>
      </c>
      <c r="AB93" t="e">
        <f>WEEKDAY(AA93,1)</f>
        <v>#REF!</v>
      </c>
      <c r="AC93" t="str">
        <f>AC28</f>
        <v>土</v>
      </c>
      <c r="AD93" t="e">
        <f>IF(ISBLANK(#REF!)=TRUE,"  ",#REF!)</f>
        <v>#REF!</v>
      </c>
      <c r="AE93" t="str">
        <f>IF(ISBLANK(E28)=TRUE,"  ",VLOOKUP(E28,ひらがな変換,2))</f>
        <v xml:space="preserve">  </v>
      </c>
      <c r="AF93" t="str">
        <f>IF(ISBLANK(G28)=TRUE,"  ",VLOOKUP(G28,ひらがな変換,2))</f>
        <v xml:space="preserve">  </v>
      </c>
      <c r="AG93" t="str">
        <f>IF(ISBLANK(I28)=TRUE,"  ",VLOOKUP(I28,ひらがな変換,2))</f>
        <v xml:space="preserve">  </v>
      </c>
      <c r="AH93" t="str">
        <f>IF(ISBLANK(K28)=TRUE,"  ",VLOOKUP(K28,ひらがな変換,2))</f>
        <v xml:space="preserve">  </v>
      </c>
      <c r="AI93" t="str">
        <f>IF(ISBLANK(M28)=TRUE,"  ",VLOOKUP(M28,ひらがな変換,2))</f>
        <v xml:space="preserve">  </v>
      </c>
      <c r="AJ93" t="str">
        <f>IF(ISBLANK(O28)=TRUE,"  ",VLOOKUP(O28,ひらがな変換,2))</f>
        <v xml:space="preserve">  </v>
      </c>
    </row>
    <row r="94">
      <c r="A94" t="str">
        <f>IF(ISBLANK(A29)=TRUE,"　",A29)</f>
        <v xml:space="preserve">　</v>
      </c>
      <c r="D94" t="str">
        <f>IF(ISBLANK(D29)=TRUE,"　",D29)</f>
        <v xml:space="preserve">　</v>
      </c>
      <c r="E94" t="str">
        <f>IF(ISBLANK(E29)=TRUE,"　",E29)</f>
        <v xml:space="preserve">　</v>
      </c>
      <c r="G94" t="str">
        <f>IF(ISBLANK(G29)=TRUE,"　",G29)</f>
        <v xml:space="preserve">　</v>
      </c>
      <c r="I94" t="str">
        <f>IF(ISBLANK(I29)=TRUE,"　",I29)</f>
        <v xml:space="preserve">　</v>
      </c>
      <c r="K94" t="str">
        <f>IF(ISBLANK(K29)=TRUE,"　",K29)</f>
        <v xml:space="preserve">　</v>
      </c>
      <c r="M94" t="str">
        <f>IF(ISBLANK(M29)=TRUE,"　",M29)</f>
        <v xml:space="preserve">　</v>
      </c>
      <c r="O94" t="str">
        <f>IF(ISBLANK(O29)=TRUE,"　",O29)</f>
        <v xml:space="preserve">　</v>
      </c>
      <c r="Q94" t="str">
        <f>IF(ISBLANK(Q29)=TRUE,"　",Q29)</f>
        <v xml:space="preserve">　</v>
      </c>
      <c r="S94" t="str">
        <v>国語</v>
      </c>
      <c r="T94">
        <f>IF(ISBLANK(T5)=TRUE,"　",T5)</f>
        <v>13</v>
      </c>
      <c r="U94">
        <f>COUNTIF($E$69:$P$130,"国語")+COUNTIF($E$69:$P$130,"書写")+COUNTIF($R$69:$R$130,"国語")/3+COUNTIF($R$69:$R$130,"書写")/3</f>
        <v>0</v>
      </c>
      <c r="V94">
        <f>U94-T94</f>
        <v>-13</v>
      </c>
    </row>
    <row r="95">
      <c r="A95">
        <f>IF(ISBLANK(A30)=TRUE,"　",A30)</f>
        <v>14</v>
      </c>
      <c r="B95" t="e">
        <f>DATE($E$1,#REF!,A95)</f>
        <v>#REF!</v>
      </c>
      <c r="C95" t="e">
        <f>WEEKDAY(B95,1)</f>
        <v>#REF!</v>
      </c>
      <c r="D95" t="str">
        <f>IF(ISBLANK(D30)=TRUE,"　",D30)</f>
        <v>日</v>
      </c>
      <c r="E95" t="str">
        <f>IF(ISBLANK(E30)=TRUE,"　",E30)</f>
        <v xml:space="preserve">　</v>
      </c>
      <c r="F95" t="str">
        <f>IF(ISBLANK(F30)=TRUE,"　",F30)</f>
        <v xml:space="preserve">　</v>
      </c>
      <c r="G95" t="str">
        <f>IF(ISBLANK(G30)=TRUE,"　",G30)</f>
        <v xml:space="preserve">　</v>
      </c>
      <c r="H95" t="str">
        <f>IF(ISBLANK(H30)=TRUE,"　",H30)</f>
        <v xml:space="preserve">　</v>
      </c>
      <c r="I95" t="str">
        <f>IF(ISBLANK(I30)=TRUE,"　",I30)</f>
        <v xml:space="preserve">　</v>
      </c>
      <c r="J95" t="str">
        <f>IF(ISBLANK(J30)=TRUE,"　",J30)</f>
        <v xml:space="preserve">　</v>
      </c>
      <c r="K95" t="str">
        <f>IF(ISBLANK(K30)=TRUE,"　",K30)</f>
        <v xml:space="preserve">　</v>
      </c>
      <c r="L95" t="str">
        <f>IF(ISBLANK(L30)=TRUE,"　",L30)</f>
        <v xml:space="preserve">　</v>
      </c>
      <c r="M95" t="str">
        <f>IF(ISBLANK(M30)=TRUE,"　",M30)</f>
        <v xml:space="preserve">　</v>
      </c>
      <c r="N95" t="str">
        <f>IF(ISBLANK(N30)=TRUE,"　",N30)</f>
        <v xml:space="preserve">　</v>
      </c>
      <c r="O95" t="str">
        <f>IF(ISBLANK(O30)=TRUE,"　",O30)</f>
        <v xml:space="preserve">　</v>
      </c>
      <c r="P95" t="str">
        <f>IF(ISBLANK(P30)=TRUE,"　",P30)</f>
        <v xml:space="preserve">　</v>
      </c>
      <c r="Q95" t="str">
        <f>IF(ISBLANK(Q30)=TRUE,"　",Q30)</f>
        <v xml:space="preserve">　</v>
      </c>
      <c r="R95" t="str">
        <f>IF(R30="","",R30)</f>
        <v/>
      </c>
      <c r="S95" t="str">
        <v>社会</v>
      </c>
      <c r="T95">
        <f>IF(ISBLANK(T6)=TRUE,"　",T6)</f>
        <v>7</v>
      </c>
      <c r="U95">
        <f>COUNTIF($E$69:$P$130,S95)+COUNTIF($R$69:$R$130,S95)/3</f>
        <v>0</v>
      </c>
      <c r="V95">
        <f>U95-T95</f>
        <v>-7</v>
      </c>
      <c r="Z95">
        <v>14</v>
      </c>
      <c r="AA95" t="e">
        <f>IF(ISBLANK(B95)=TRUE,"  ",B95)</f>
        <v>#REF!</v>
      </c>
      <c r="AB95" t="e">
        <f>WEEKDAY(AA95,1)</f>
        <v>#REF!</v>
      </c>
      <c r="AC95" t="str">
        <f>AC30</f>
        <v>日</v>
      </c>
      <c r="AD95" t="e">
        <f>IF(ISBLANK(#REF!)=TRUE,"  ",#REF!)</f>
        <v>#REF!</v>
      </c>
      <c r="AE95" t="str">
        <f>IF(ISBLANK(E30)=TRUE,"  ",VLOOKUP(E30,ひらがな変換,2))</f>
        <v xml:space="preserve">  </v>
      </c>
      <c r="AF95" t="str">
        <f>IF(ISBLANK(G30)=TRUE,"  ",VLOOKUP(G30,ひらがな変換,2))</f>
        <v xml:space="preserve">  </v>
      </c>
      <c r="AG95" t="str">
        <f>IF(ISBLANK(I30)=TRUE,"  ",VLOOKUP(I30,ひらがな変換,2))</f>
        <v xml:space="preserve">  </v>
      </c>
      <c r="AH95" t="str">
        <f>IF(ISBLANK(K30)=TRUE,"  ",VLOOKUP(K30,ひらがな変換,2))</f>
        <v xml:space="preserve">  </v>
      </c>
      <c r="AI95" t="str">
        <f>IF(ISBLANK(M30)=TRUE,"  ",VLOOKUP(M30,ひらがな変換,2))</f>
        <v xml:space="preserve">  </v>
      </c>
      <c r="AJ95" t="str">
        <f>IF(ISBLANK(O30)=TRUE,"  ",VLOOKUP(O30,ひらがな変換,2))</f>
        <v xml:space="preserve">  </v>
      </c>
    </row>
    <row r="96">
      <c r="A96" t="str">
        <f>IF(ISBLANK(A31)=TRUE,"　",A31)</f>
        <v xml:space="preserve">　</v>
      </c>
      <c r="D96" t="str">
        <f>IF(ISBLANK(D31)=TRUE,"　",D31)</f>
        <v xml:space="preserve">　</v>
      </c>
      <c r="E96" t="str">
        <f>IF(ISBLANK(E31)=TRUE,"　",E31)</f>
        <v xml:space="preserve">　</v>
      </c>
      <c r="G96" t="str">
        <f>IF(ISBLANK(G31)=TRUE,"　",G31)</f>
        <v xml:space="preserve">　</v>
      </c>
      <c r="I96" t="str">
        <f>IF(ISBLANK(I31)=TRUE,"　",I31)</f>
        <v xml:space="preserve">　</v>
      </c>
      <c r="K96" t="str">
        <f>IF(ISBLANK(K31)=TRUE,"　",K31)</f>
        <v xml:space="preserve">　</v>
      </c>
      <c r="M96" t="str">
        <f>IF(ISBLANK(M31)=TRUE,"　",M31)</f>
        <v xml:space="preserve">　</v>
      </c>
      <c r="O96" t="str">
        <f>IF(ISBLANK(O31)=TRUE,"　",O31)</f>
        <v xml:space="preserve">　</v>
      </c>
      <c r="Q96" t="str">
        <f>IF(ISBLANK(Q31)=TRUE,"　",Q31)</f>
        <v xml:space="preserve">　</v>
      </c>
      <c r="S96" t="str">
        <v>算数</v>
      </c>
      <c r="T96">
        <f>IF(ISBLANK(T7)=TRUE,"　",T7)</f>
        <v>13</v>
      </c>
      <c r="U96">
        <f>COUNTIF($E$69:$P$130,S96)+COUNTIF($R$69:$R$130,S96)/3</f>
        <v>0</v>
      </c>
      <c r="V96">
        <f>U96-T96</f>
        <v>-13</v>
      </c>
    </row>
    <row r="97">
      <c r="A97">
        <f>IF(ISBLANK(A32)=TRUE,"　",A32)</f>
        <v>15</v>
      </c>
      <c r="B97" t="e">
        <f>DATE($E$1,#REF!,A97)</f>
        <v>#REF!</v>
      </c>
      <c r="C97" t="e">
        <f>WEEKDAY(B97,1)</f>
        <v>#REF!</v>
      </c>
      <c r="D97" t="str">
        <f>IF(ISBLANK(D32)=TRUE,"　",D32)</f>
        <v>月</v>
      </c>
      <c r="E97" t="str">
        <f>IF(ISBLANK(E32)=TRUE,"　",E32)</f>
        <v xml:space="preserve">　</v>
      </c>
      <c r="F97" t="str">
        <f>IF(ISBLANK(F32)=TRUE,"　",F32)</f>
        <v xml:space="preserve">　</v>
      </c>
      <c r="G97" t="str">
        <f>IF(ISBLANK(G32)=TRUE,"　",G32)</f>
        <v xml:space="preserve">　</v>
      </c>
      <c r="H97" t="str">
        <f>IF(ISBLANK(H32)=TRUE,"　",H32)</f>
        <v xml:space="preserve">　</v>
      </c>
      <c r="I97" t="str">
        <f>IF(ISBLANK(I32)=TRUE,"　",I32)</f>
        <v xml:space="preserve">　</v>
      </c>
      <c r="J97" t="str">
        <f>IF(ISBLANK(J32)=TRUE,"　",J32)</f>
        <v xml:space="preserve">　</v>
      </c>
      <c r="K97" t="str">
        <f>IF(ISBLANK(K32)=TRUE,"　",K32)</f>
        <v xml:space="preserve">　</v>
      </c>
      <c r="L97" t="str">
        <f>IF(ISBLANK(L32)=TRUE,"　",L32)</f>
        <v xml:space="preserve">　</v>
      </c>
      <c r="M97" t="str">
        <f>IF(ISBLANK(M32)=TRUE,"　",M32)</f>
        <v xml:space="preserve">　</v>
      </c>
      <c r="N97" t="str">
        <f>IF(ISBLANK(N32)=TRUE,"　",N32)</f>
        <v xml:space="preserve">　</v>
      </c>
      <c r="O97" t="str">
        <f>IF(ISBLANK(O32)=TRUE,"　",O32)</f>
        <v xml:space="preserve">　</v>
      </c>
      <c r="P97" t="str">
        <f>IF(ISBLANK(P32)=TRUE,"　",P32)</f>
        <v xml:space="preserve">　</v>
      </c>
      <c r="Q97" t="str">
        <f>IF(ISBLANK(Q32)=TRUE,"　",Q32)</f>
        <v xml:space="preserve">　</v>
      </c>
      <c r="R97" t="str">
        <f>IF(R32="","",R32)</f>
        <v/>
      </c>
      <c r="S97" t="str">
        <v>理科</v>
      </c>
      <c r="T97">
        <f>IF(ISBLANK(T8)=TRUE,"　",T8)</f>
        <v>8</v>
      </c>
      <c r="U97">
        <f>COUNTIF($E$69:$P$130,S97)+COUNTIF($R$69:$R$130,S97)/3</f>
        <v>0</v>
      </c>
      <c r="V97">
        <f>U97-T97</f>
        <v>-8</v>
      </c>
      <c r="Z97">
        <v>15</v>
      </c>
      <c r="AA97" t="e">
        <f>IF(ISBLANK(B97)=TRUE,"  ",B97)</f>
        <v>#REF!</v>
      </c>
      <c r="AB97" t="e">
        <f>WEEKDAY(AA97,1)</f>
        <v>#REF!</v>
      </c>
      <c r="AC97" t="str">
        <f>AC32</f>
        <v>月</v>
      </c>
      <c r="AD97" t="e">
        <f>IF(ISBLANK(#REF!)=TRUE,"  ",#REF!)</f>
        <v>#REF!</v>
      </c>
      <c r="AE97" t="str">
        <f>IF(ISBLANK(E32)=TRUE,"  ",VLOOKUP(E32,ひらがな変換,2))</f>
        <v xml:space="preserve">  </v>
      </c>
      <c r="AF97" t="str">
        <f>IF(ISBLANK(G32)=TRUE,"  ",VLOOKUP(G32,ひらがな変換,2))</f>
        <v xml:space="preserve">  </v>
      </c>
      <c r="AG97" t="str">
        <f>IF(ISBLANK(I32)=TRUE,"  ",VLOOKUP(I32,ひらがな変換,2))</f>
        <v xml:space="preserve">  </v>
      </c>
      <c r="AH97" t="str">
        <f>IF(ISBLANK(K32)=TRUE,"  ",VLOOKUP(K32,ひらがな変換,2))</f>
        <v xml:space="preserve">  </v>
      </c>
      <c r="AI97" t="str">
        <f>IF(ISBLANK(M32)=TRUE,"  ",VLOOKUP(M32,ひらがな変換,2))</f>
        <v xml:space="preserve">  </v>
      </c>
      <c r="AJ97" t="str">
        <f>IF(ISBLANK(O32)=TRUE,"  ",VLOOKUP(O32,ひらがな変換,2))</f>
        <v xml:space="preserve">  </v>
      </c>
    </row>
    <row r="98">
      <c r="A98" t="str">
        <f>IF(ISBLANK(A33)=TRUE,"　",A33)</f>
        <v xml:space="preserve">　</v>
      </c>
      <c r="D98" t="str">
        <f>IF(ISBLANK(D33)=TRUE,"　",D33)</f>
        <v xml:space="preserve">　</v>
      </c>
      <c r="E98" t="str">
        <f>IF(ISBLANK(E33)=TRUE,"　",E33)</f>
        <v xml:space="preserve">　</v>
      </c>
      <c r="G98" t="str">
        <f>IF(ISBLANK(G33)=TRUE,"　",G33)</f>
        <v xml:space="preserve">　</v>
      </c>
      <c r="I98" t="str">
        <f>IF(ISBLANK(I33)=TRUE,"　",I33)</f>
        <v xml:space="preserve">　</v>
      </c>
      <c r="K98" t="str">
        <f>IF(ISBLANK(K33)=TRUE,"　",K33)</f>
        <v xml:space="preserve">　</v>
      </c>
      <c r="M98" t="str">
        <f>IF(ISBLANK(M33)=TRUE,"　",M33)</f>
        <v xml:space="preserve">　</v>
      </c>
      <c r="O98" t="str">
        <f>IF(ISBLANK(O33)=TRUE,"　",O33)</f>
        <v xml:space="preserve">　</v>
      </c>
      <c r="Q98" t="str">
        <f>IF(ISBLANK(Q33)=TRUE,"　",Q33)</f>
        <v xml:space="preserve">　</v>
      </c>
      <c r="S98" t="str">
        <v>生活</v>
      </c>
      <c r="T98">
        <f>IF(ISBLANK(T9)=TRUE,"　",T9)</f>
        <v>0</v>
      </c>
      <c r="U98">
        <f>COUNTIF($E$69:$P$130,S98)+COUNTIF($R$69:$R$130,S98)/3</f>
        <v>0</v>
      </c>
      <c r="V98">
        <f>U98-T98</f>
        <v>0</v>
      </c>
    </row>
    <row r="99">
      <c r="A99">
        <f>IF(ISBLANK(A34)=TRUE,"　",A34)</f>
        <v>16</v>
      </c>
      <c r="B99" t="e">
        <f>DATE($E$1,#REF!,A99)</f>
        <v>#REF!</v>
      </c>
      <c r="C99" t="e">
        <f>WEEKDAY(B99,1)</f>
        <v>#REF!</v>
      </c>
      <c r="D99" t="str">
        <f>IF(ISBLANK(D34)=TRUE,"　",D34)</f>
        <v>火</v>
      </c>
      <c r="E99" t="str">
        <f>IF(ISBLANK(E34)=TRUE,"　",E34)</f>
        <v xml:space="preserve">　</v>
      </c>
      <c r="F99" t="str">
        <f>IF(ISBLANK(F34)=TRUE,"　",F34)</f>
        <v xml:space="preserve">　</v>
      </c>
      <c r="G99" t="str">
        <f>IF(ISBLANK(G34)=TRUE,"　",G34)</f>
        <v xml:space="preserve">　</v>
      </c>
      <c r="H99" t="str">
        <f>IF(ISBLANK(H34)=TRUE,"　",H34)</f>
        <v xml:space="preserve">　</v>
      </c>
      <c r="I99" t="str">
        <f>IF(ISBLANK(I34)=TRUE,"　",I34)</f>
        <v xml:space="preserve">　</v>
      </c>
      <c r="J99" t="str">
        <f>IF(ISBLANK(J34)=TRUE,"　",J34)</f>
        <v xml:space="preserve">　</v>
      </c>
      <c r="K99" t="str">
        <f>IF(ISBLANK(K34)=TRUE,"　",K34)</f>
        <v xml:space="preserve">　</v>
      </c>
      <c r="L99" t="str">
        <f>IF(ISBLANK(L34)=TRUE,"　",L34)</f>
        <v xml:space="preserve">　</v>
      </c>
      <c r="M99" t="str">
        <f>IF(ISBLANK(M34)=TRUE,"　",M34)</f>
        <v xml:space="preserve">　</v>
      </c>
      <c r="N99" t="str">
        <f>IF(ISBLANK(N34)=TRUE,"　",N34)</f>
        <v xml:space="preserve">　</v>
      </c>
      <c r="O99" t="str">
        <f>IF(ISBLANK(O34)=TRUE,"　",O34)</f>
        <v xml:space="preserve">　</v>
      </c>
      <c r="P99" t="str">
        <f>IF(ISBLANK(P34)=TRUE,"　",P34)</f>
        <v xml:space="preserve">　</v>
      </c>
      <c r="Q99" t="str">
        <f>IF(ISBLANK(Q34)=TRUE,"　",Q34)</f>
        <v xml:space="preserve">　</v>
      </c>
      <c r="R99" t="str">
        <f>IF(R34="","",R34)</f>
        <v/>
      </c>
      <c r="S99" t="str">
        <v>音楽</v>
      </c>
      <c r="T99">
        <f>IF(ISBLANK(T10)=TRUE,"　",T10)</f>
        <v>4</v>
      </c>
      <c r="U99">
        <f>COUNTIF($E$69:$P$130,S99)+COUNTIF($R$69:$R$130,S99)/3</f>
        <v>0</v>
      </c>
      <c r="V99">
        <f>U99-T99</f>
        <v>-4</v>
      </c>
      <c r="Z99">
        <v>16</v>
      </c>
      <c r="AA99" t="e">
        <f>IF(ISBLANK(B99)=TRUE,"  ",B99)</f>
        <v>#REF!</v>
      </c>
      <c r="AB99" t="e">
        <f>WEEKDAY(AA99,1)</f>
        <v>#REF!</v>
      </c>
      <c r="AC99" t="str">
        <f>AC34</f>
        <v>火</v>
      </c>
      <c r="AD99" t="e">
        <f>IF(ISBLANK(#REF!)=TRUE,"  ",#REF!)</f>
        <v>#REF!</v>
      </c>
      <c r="AE99" t="str">
        <f>IF(ISBLANK(E34)=TRUE,"  ",VLOOKUP(E34,ひらがな変換,2))</f>
        <v xml:space="preserve">  </v>
      </c>
      <c r="AF99" t="str">
        <f>IF(ISBLANK(G34)=TRUE,"  ",VLOOKUP(G34,ひらがな変換,2))</f>
        <v xml:space="preserve">  </v>
      </c>
      <c r="AG99" t="str">
        <f>IF(ISBLANK(I34)=TRUE,"  ",VLOOKUP(I34,ひらがな変換,2))</f>
        <v xml:space="preserve">  </v>
      </c>
      <c r="AH99" t="str">
        <f>IF(ISBLANK(K34)=TRUE,"  ",VLOOKUP(K34,ひらがな変換,2))</f>
        <v xml:space="preserve">  </v>
      </c>
      <c r="AI99" t="str">
        <f>IF(ISBLANK(M34)=TRUE,"  ",VLOOKUP(M34,ひらがな変換,2))</f>
        <v xml:space="preserve">  </v>
      </c>
      <c r="AJ99" t="str">
        <f>IF(ISBLANK(O34)=TRUE,"  ",VLOOKUP(O34,ひらがな変換,2))</f>
        <v xml:space="preserve">  </v>
      </c>
    </row>
    <row r="100">
      <c r="A100" t="str">
        <f>IF(ISBLANK(A35)=TRUE,"　",A35)</f>
        <v xml:space="preserve">　</v>
      </c>
      <c r="D100" t="str">
        <f>IF(ISBLANK(D35)=TRUE,"　",D35)</f>
        <v xml:space="preserve">　</v>
      </c>
      <c r="E100" t="str">
        <f>IF(ISBLANK(E35)=TRUE,"　",E35)</f>
        <v xml:space="preserve">　</v>
      </c>
      <c r="G100" t="str">
        <f>IF(ISBLANK(G35)=TRUE,"　",G35)</f>
        <v xml:space="preserve">　</v>
      </c>
      <c r="I100" t="str">
        <f>IF(ISBLANK(I35)=TRUE,"　",I35)</f>
        <v xml:space="preserve">　</v>
      </c>
      <c r="K100" t="str">
        <f>IF(ISBLANK(K35)=TRUE,"　",K35)</f>
        <v xml:space="preserve">　</v>
      </c>
      <c r="M100" t="str">
        <f>IF(ISBLANK(M35)=TRUE,"　",M35)</f>
        <v xml:space="preserve">　</v>
      </c>
      <c r="O100" t="str">
        <f>IF(ISBLANK(O35)=TRUE,"　",O35)</f>
        <v xml:space="preserve">　</v>
      </c>
      <c r="Q100" t="str">
        <f>IF(ISBLANK(Q35)=TRUE,"　",Q35)</f>
        <v xml:space="preserve">　</v>
      </c>
      <c r="S100" t="str">
        <v>図工</v>
      </c>
      <c r="T100">
        <f>IF(ISBLANK(T11)=TRUE,"　",T11)</f>
        <v>4</v>
      </c>
      <c r="U100">
        <f>COUNTIF($E$69:$P$130,S100)+COUNTIF($R$69:$R$130,S100)/3</f>
        <v>0</v>
      </c>
      <c r="V100">
        <f>U100-T100</f>
        <v>-4</v>
      </c>
    </row>
    <row r="101">
      <c r="A101">
        <f>IF(ISBLANK(A36)=TRUE,"　",A36)</f>
        <v>17</v>
      </c>
      <c r="B101" t="e">
        <f>DATE($E$1,#REF!,A101)</f>
        <v>#REF!</v>
      </c>
      <c r="C101" t="e">
        <f>WEEKDAY(B101,1)</f>
        <v>#REF!</v>
      </c>
      <c r="D101" t="str">
        <f>IF(ISBLANK(D36)=TRUE,"　",D36)</f>
        <v>水</v>
      </c>
      <c r="E101" t="str">
        <f>IF(ISBLANK(E36)=TRUE,"　",E36)</f>
        <v xml:space="preserve">　</v>
      </c>
      <c r="F101" t="str">
        <f>IF(ISBLANK(F36)=TRUE,"　",F36)</f>
        <v xml:space="preserve">　</v>
      </c>
      <c r="G101" t="str">
        <f>IF(ISBLANK(G36)=TRUE,"　",G36)</f>
        <v xml:space="preserve">　</v>
      </c>
      <c r="H101" t="str">
        <f>IF(ISBLANK(H36)=TRUE,"　",H36)</f>
        <v xml:space="preserve">　</v>
      </c>
      <c r="I101" t="str">
        <f>IF(ISBLANK(I36)=TRUE,"　",I36)</f>
        <v xml:space="preserve">　</v>
      </c>
      <c r="J101" t="str">
        <f>IF(ISBLANK(J36)=TRUE,"　",J36)</f>
        <v xml:space="preserve">　</v>
      </c>
      <c r="K101" t="str">
        <f>IF(ISBLANK(K36)=TRUE,"　",K36)</f>
        <v xml:space="preserve">　</v>
      </c>
      <c r="L101" t="str">
        <f>IF(ISBLANK(L36)=TRUE,"　",L36)</f>
        <v xml:space="preserve">　</v>
      </c>
      <c r="M101" t="str">
        <f>IF(ISBLANK(M36)=TRUE,"　",M36)</f>
        <v xml:space="preserve">　</v>
      </c>
      <c r="N101" t="str">
        <f>IF(ISBLANK(N36)=TRUE,"　",N36)</f>
        <v xml:space="preserve">　</v>
      </c>
      <c r="O101" t="str">
        <f>IF(ISBLANK(O36)=TRUE,"　",O36)</f>
        <v xml:space="preserve">　</v>
      </c>
      <c r="P101" t="str">
        <f>IF(ISBLANK(P36)=TRUE,"　",P36)</f>
        <v xml:space="preserve">　</v>
      </c>
      <c r="Q101" t="str">
        <f>IF(ISBLANK(Q36)=TRUE,"　",Q36)</f>
        <v xml:space="preserve">　</v>
      </c>
      <c r="R101" t="str">
        <f>IF(R36="","",R36)</f>
        <v/>
      </c>
      <c r="S101" t="str">
        <v>家庭</v>
      </c>
      <c r="T101">
        <f>IF(ISBLANK(T12)=TRUE,"　",T12)</f>
        <v>5</v>
      </c>
      <c r="U101">
        <f>COUNTIF($E$69:$P$130,S101)+COUNTIF($R$69:$R$130,S101)/3</f>
        <v>0</v>
      </c>
      <c r="V101">
        <f>U101-T101</f>
        <v>-5</v>
      </c>
      <c r="Z101">
        <v>17</v>
      </c>
      <c r="AA101" t="e">
        <f>IF(ISBLANK(B101)=TRUE,"  ",B101)</f>
        <v>#REF!</v>
      </c>
      <c r="AB101" t="e">
        <f>WEEKDAY(AA101,1)</f>
        <v>#REF!</v>
      </c>
      <c r="AC101" t="str">
        <f>AC36</f>
        <v>水</v>
      </c>
      <c r="AD101" t="e">
        <f>IF(ISBLANK(#REF!)=TRUE,"  ",#REF!)</f>
        <v>#REF!</v>
      </c>
      <c r="AE101" t="str">
        <f>IF(ISBLANK(E36)=TRUE,"  ",VLOOKUP(E36,ひらがな変換,2))</f>
        <v xml:space="preserve">  </v>
      </c>
      <c r="AF101" t="str">
        <f>IF(ISBLANK(G36)=TRUE,"  ",VLOOKUP(G36,ひらがな変換,2))</f>
        <v xml:space="preserve">  </v>
      </c>
      <c r="AG101" t="str">
        <f>IF(ISBLANK(I36)=TRUE,"  ",VLOOKUP(I36,ひらがな変換,2))</f>
        <v xml:space="preserve">  </v>
      </c>
      <c r="AH101" t="str">
        <f>IF(ISBLANK(K36)=TRUE,"  ",VLOOKUP(K36,ひらがな変換,2))</f>
        <v xml:space="preserve">  </v>
      </c>
      <c r="AI101" t="str">
        <f>IF(ISBLANK(M36)=TRUE,"  ",VLOOKUP(M36,ひらがな変換,2))</f>
        <v xml:space="preserve">  </v>
      </c>
      <c r="AJ101" t="str">
        <f>IF(ISBLANK(O36)=TRUE,"  ",VLOOKUP(O36,ひらがな変換,2))</f>
        <v xml:space="preserve">  </v>
      </c>
    </row>
    <row r="102">
      <c r="A102" t="str">
        <f>IF(ISBLANK(A37)=TRUE,"　",A37)</f>
        <v xml:space="preserve">　</v>
      </c>
      <c r="D102" t="str">
        <f>IF(ISBLANK(D37)=TRUE,"　",D37)</f>
        <v xml:space="preserve">　</v>
      </c>
      <c r="E102" t="str">
        <f>IF(ISBLANK(E37)=TRUE,"　",E37)</f>
        <v xml:space="preserve">　</v>
      </c>
      <c r="G102" t="str">
        <f>IF(ISBLANK(G37)=TRUE,"　",G37)</f>
        <v xml:space="preserve">　</v>
      </c>
      <c r="I102" t="str">
        <f>IF(ISBLANK(I37)=TRUE,"　",I37)</f>
        <v xml:space="preserve">　</v>
      </c>
      <c r="K102" t="str">
        <f>IF(ISBLANK(K37)=TRUE,"　",K37)</f>
        <v xml:space="preserve">　</v>
      </c>
      <c r="M102" t="str">
        <f>IF(ISBLANK(M37)=TRUE,"　",M37)</f>
        <v xml:space="preserve">　</v>
      </c>
      <c r="O102" t="str">
        <f>IF(ISBLANK(O37)=TRUE,"　",O37)</f>
        <v xml:space="preserve">　</v>
      </c>
      <c r="Q102" t="str">
        <f>IF(ISBLANK(Q37)=TRUE,"　",Q37)</f>
        <v xml:space="preserve">　</v>
      </c>
      <c r="S102" t="str">
        <v>体育</v>
      </c>
      <c r="T102">
        <f>IF(ISBLANK(T13)=TRUE,"　",T13)</f>
        <v>6</v>
      </c>
      <c r="U102">
        <f>COUNTIF($E$69:$P$130,S102)+COUNTIF($R$69:$R$130,S102)/3</f>
        <v>0</v>
      </c>
      <c r="V102">
        <f>U102-T102</f>
        <v>-6</v>
      </c>
    </row>
    <row r="103">
      <c r="A103">
        <f>IF(ISBLANK(A38)=TRUE,"　",A38)</f>
        <v>18</v>
      </c>
      <c r="B103" t="e">
        <f>DATE($E$1,#REF!,A103)</f>
        <v>#REF!</v>
      </c>
      <c r="C103" t="e">
        <f>WEEKDAY(B103,1)</f>
        <v>#REF!</v>
      </c>
      <c r="D103" t="str">
        <f>IF(ISBLANK(D38)=TRUE,"　",D38)</f>
        <v>木</v>
      </c>
      <c r="E103" t="str">
        <f>IF(ISBLANK(E38)=TRUE,"　",E38)</f>
        <v xml:space="preserve">　</v>
      </c>
      <c r="F103" t="str">
        <f>IF(ISBLANK(F38)=TRUE,"　",F38)</f>
        <v xml:space="preserve">　</v>
      </c>
      <c r="G103" t="str">
        <f>IF(ISBLANK(G38)=TRUE,"　",G38)</f>
        <v xml:space="preserve">　</v>
      </c>
      <c r="H103" t="str">
        <f>IF(ISBLANK(H38)=TRUE,"　",H38)</f>
        <v xml:space="preserve">　</v>
      </c>
      <c r="I103" t="str">
        <f>IF(ISBLANK(I38)=TRUE,"　",I38)</f>
        <v xml:space="preserve">　</v>
      </c>
      <c r="J103" t="str">
        <f>IF(ISBLANK(J38)=TRUE,"　",J38)</f>
        <v xml:space="preserve">　</v>
      </c>
      <c r="K103" t="str">
        <f>IF(ISBLANK(K38)=TRUE,"　",K38)</f>
        <v xml:space="preserve">　</v>
      </c>
      <c r="L103" t="str">
        <f>IF(ISBLANK(L38)=TRUE,"　",L38)</f>
        <v xml:space="preserve">　</v>
      </c>
      <c r="M103" t="str">
        <f>IF(ISBLANK(M38)=TRUE,"　",M38)</f>
        <v xml:space="preserve">　</v>
      </c>
      <c r="N103" t="str">
        <f>IF(ISBLANK(N38)=TRUE,"　",N38)</f>
        <v xml:space="preserve">　</v>
      </c>
      <c r="O103" t="str">
        <f>IF(ISBLANK(O38)=TRUE,"　",O38)</f>
        <v xml:space="preserve">　</v>
      </c>
      <c r="P103" t="str">
        <f>IF(ISBLANK(P38)=TRUE,"　",P38)</f>
        <v xml:space="preserve">　</v>
      </c>
      <c r="Q103" t="str">
        <f>IF(ISBLANK(Q38)=TRUE,"　",Q38)</f>
        <v xml:space="preserve">　</v>
      </c>
      <c r="R103" t="str">
        <f>IF(R38="","",R38)</f>
        <v/>
      </c>
      <c r="S103" t="str">
        <v>道徳</v>
      </c>
      <c r="T103">
        <f>IF(ISBLANK(T14)=TRUE,"　",T14)</f>
        <v>2</v>
      </c>
      <c r="U103">
        <f>COUNTIF($E$69:$P$130,S103)+COUNTIF($R$69:$R$130,S103)/3</f>
        <v>0</v>
      </c>
      <c r="V103">
        <f>U103-T103</f>
        <v>-2</v>
      </c>
      <c r="Z103">
        <v>18</v>
      </c>
      <c r="AA103" t="e">
        <f>IF(ISBLANK(B103)=TRUE,"  ",B103)</f>
        <v>#REF!</v>
      </c>
      <c r="AB103" t="e">
        <f>WEEKDAY(AA103,1)</f>
        <v>#REF!</v>
      </c>
      <c r="AC103" t="str">
        <f>AC38</f>
        <v>木</v>
      </c>
      <c r="AD103" t="e">
        <f>IF(ISBLANK(#REF!)=TRUE,"  ",#REF!)</f>
        <v>#REF!</v>
      </c>
      <c r="AE103" t="str">
        <f>IF(ISBLANK(E38)=TRUE,"  ",VLOOKUP(E38,ひらがな変換,2))</f>
        <v xml:space="preserve">  </v>
      </c>
      <c r="AF103" t="str">
        <f>IF(ISBLANK(G38)=TRUE,"  ",VLOOKUP(G38,ひらがな変換,2))</f>
        <v xml:space="preserve">  </v>
      </c>
      <c r="AG103" t="str">
        <f>IF(ISBLANK(I38)=TRUE,"  ",VLOOKUP(I38,ひらがな変換,2))</f>
        <v xml:space="preserve">  </v>
      </c>
      <c r="AH103" t="str">
        <f>IF(ISBLANK(K38)=TRUE,"  ",VLOOKUP(K38,ひらがな変換,2))</f>
        <v xml:space="preserve">  </v>
      </c>
      <c r="AI103" t="str">
        <f>IF(ISBLANK(M38)=TRUE,"  ",VLOOKUP(M38,ひらがな変換,2))</f>
        <v xml:space="preserve">  </v>
      </c>
      <c r="AJ103" t="str">
        <f>IF(ISBLANK(O38)=TRUE,"  ",VLOOKUP(O38,ひらがな変換,2))</f>
        <v xml:space="preserve">  </v>
      </c>
    </row>
    <row r="104">
      <c r="A104" t="str">
        <f>IF(ISBLANK(A39)=TRUE,"　",A39)</f>
        <v xml:space="preserve">　</v>
      </c>
      <c r="D104" t="str">
        <f>IF(ISBLANK(D39)=TRUE,"　",D39)</f>
        <v xml:space="preserve">　</v>
      </c>
      <c r="E104" t="str">
        <f>IF(ISBLANK(E39)=TRUE,"　",E39)</f>
        <v xml:space="preserve">　</v>
      </c>
      <c r="G104" t="str">
        <f>IF(ISBLANK(G39)=TRUE,"　",G39)</f>
        <v xml:space="preserve">　</v>
      </c>
      <c r="I104" t="str">
        <f>IF(ISBLANK(I39)=TRUE,"　",I39)</f>
        <v xml:space="preserve">　</v>
      </c>
      <c r="K104" t="str">
        <f>IF(ISBLANK(K39)=TRUE,"　",K39)</f>
        <v xml:space="preserve">　</v>
      </c>
      <c r="M104" t="str">
        <f>IF(ISBLANK(M39)=TRUE,"　",M39)</f>
        <v xml:space="preserve">　</v>
      </c>
      <c r="O104" t="str">
        <f>IF(ISBLANK(O39)=TRUE,"　",O39)</f>
        <v xml:space="preserve">　</v>
      </c>
      <c r="Q104" t="str">
        <f>IF(ISBLANK(Q39)=TRUE,"　",Q39)</f>
        <v xml:space="preserve">　</v>
      </c>
      <c r="S104" t="str">
        <v>外国語</v>
      </c>
      <c r="T104">
        <f>IF(ISBLANK(T15)=TRUE,"　",T15)</f>
        <v>5</v>
      </c>
      <c r="U104">
        <f>COUNTIF($E$69:$P$130,S104)+COUNTIF($R$69:$R$130,S104)/3</f>
        <v>0</v>
      </c>
      <c r="V104">
        <f>U104-T104</f>
        <v>-5</v>
      </c>
    </row>
    <row r="105">
      <c r="A105">
        <f>IF(ISBLANK(A40)=TRUE,"　",A40)</f>
        <v>19</v>
      </c>
      <c r="B105" t="e">
        <f>DATE($E$1,#REF!,A105)</f>
        <v>#REF!</v>
      </c>
      <c r="C105" t="e">
        <f>WEEKDAY(B105,1)</f>
        <v>#REF!</v>
      </c>
      <c r="D105" t="str">
        <f>IF(ISBLANK(D40)=TRUE,"　",D40)</f>
        <v>金</v>
      </c>
      <c r="E105" t="str">
        <f>IF(ISBLANK(E40)=TRUE,"　",E40)</f>
        <v xml:space="preserve">　</v>
      </c>
      <c r="F105" t="str">
        <f>IF(ISBLANK(F40)=TRUE,"　",F40)</f>
        <v xml:space="preserve">　</v>
      </c>
      <c r="G105" t="str">
        <f>IF(ISBLANK(G40)=TRUE,"　",G40)</f>
        <v xml:space="preserve">　</v>
      </c>
      <c r="H105" t="str">
        <f>IF(ISBLANK(H40)=TRUE,"　",H40)</f>
        <v xml:space="preserve">　</v>
      </c>
      <c r="I105" t="str">
        <f>IF(ISBLANK(I40)=TRUE,"　",I40)</f>
        <v xml:space="preserve">　</v>
      </c>
      <c r="J105" t="str">
        <f>IF(ISBLANK(J40)=TRUE,"　",J40)</f>
        <v xml:space="preserve">　</v>
      </c>
      <c r="K105" t="str">
        <f>IF(ISBLANK(K40)=TRUE,"　",K40)</f>
        <v xml:space="preserve">　</v>
      </c>
      <c r="L105" t="str">
        <f>IF(ISBLANK(L40)=TRUE,"　",L40)</f>
        <v xml:space="preserve">　</v>
      </c>
      <c r="M105" t="str">
        <f>IF(ISBLANK(M40)=TRUE,"　",M40)</f>
        <v xml:space="preserve">　</v>
      </c>
      <c r="N105" t="str">
        <f>IF(ISBLANK(N40)=TRUE,"　",N40)</f>
        <v xml:space="preserve">　</v>
      </c>
      <c r="O105" t="str">
        <f>IF(ISBLANK(O40)=TRUE,"　",O40)</f>
        <v xml:space="preserve">　</v>
      </c>
      <c r="P105" t="str">
        <f>IF(ISBLANK(P40)=TRUE,"　",P40)</f>
        <v xml:space="preserve">　</v>
      </c>
      <c r="Q105" t="str">
        <f>IF(ISBLANK(Q40)=TRUE,"　",Q40)</f>
        <v xml:space="preserve">　</v>
      </c>
      <c r="R105" t="str">
        <f>IF(R40="","",R40)</f>
        <v/>
      </c>
      <c r="S105" t="str">
        <v>総合</v>
      </c>
      <c r="T105">
        <f>IF(ISBLANK(T16)=TRUE,"　",T16)</f>
        <v>5</v>
      </c>
      <c r="U105">
        <f>COUNTIF($E$69:$P$130,S105)+COUNTIF($R$69:$R$130,S105)/3</f>
        <v>0</v>
      </c>
      <c r="V105">
        <f>U105-T105</f>
        <v>-5</v>
      </c>
      <c r="Z105">
        <v>19</v>
      </c>
      <c r="AA105" t="e">
        <f>IF(ISBLANK(B105)=TRUE,"  ",B105)</f>
        <v>#REF!</v>
      </c>
      <c r="AB105" t="e">
        <f>WEEKDAY(AA105,1)</f>
        <v>#REF!</v>
      </c>
      <c r="AC105" t="str">
        <f>AC40</f>
        <v>金</v>
      </c>
      <c r="AD105" t="e">
        <f>IF(ISBLANK(#REF!)=TRUE,"  ",#REF!)</f>
        <v>#REF!</v>
      </c>
      <c r="AE105" t="str">
        <f>IF(ISBLANK(E40)=TRUE,"  ",VLOOKUP(E40,ひらがな変換,2))</f>
        <v xml:space="preserve">  </v>
      </c>
      <c r="AF105" t="str">
        <f>IF(ISBLANK(G40)=TRUE,"  ",VLOOKUP(G40,ひらがな変換,2))</f>
        <v xml:space="preserve">  </v>
      </c>
      <c r="AG105" t="str">
        <f>IF(ISBLANK(I40)=TRUE,"  ",VLOOKUP(I40,ひらがな変換,2))</f>
        <v xml:space="preserve">  </v>
      </c>
      <c r="AH105" t="str">
        <f>IF(ISBLANK(K40)=TRUE,"  ",VLOOKUP(K40,ひらがな変換,2))</f>
        <v xml:space="preserve">  </v>
      </c>
      <c r="AI105" t="str">
        <f>IF(ISBLANK(M40)=TRUE,"  ",VLOOKUP(M40,ひらがな変換,2))</f>
        <v xml:space="preserve">  </v>
      </c>
      <c r="AJ105" t="str">
        <f>IF(ISBLANK(O40)=TRUE,"  ",VLOOKUP(O40,ひらがな変換,2))</f>
        <v xml:space="preserve">  </v>
      </c>
    </row>
    <row r="106">
      <c r="A106" t="str">
        <f>IF(ISBLANK(A41)=TRUE,"　",A41)</f>
        <v xml:space="preserve">　</v>
      </c>
      <c r="D106" t="str">
        <f>IF(ISBLANK(D41)=TRUE,"　",D41)</f>
        <v xml:space="preserve">　</v>
      </c>
      <c r="E106" t="str">
        <f>IF(ISBLANK(E41)=TRUE,"　",E41)</f>
        <v xml:space="preserve">　</v>
      </c>
      <c r="G106" t="str">
        <f>IF(ISBLANK(G41)=TRUE,"　",G41)</f>
        <v xml:space="preserve">　</v>
      </c>
      <c r="I106" t="str">
        <f>IF(ISBLANK(I41)=TRUE,"　",I41)</f>
        <v xml:space="preserve">　</v>
      </c>
      <c r="K106" t="str">
        <f>IF(ISBLANK(K41)=TRUE,"　",K41)</f>
        <v xml:space="preserve">　</v>
      </c>
      <c r="M106" t="str">
        <f>IF(ISBLANK(M41)=TRUE,"　",M41)</f>
        <v xml:space="preserve">　</v>
      </c>
      <c r="O106" t="str">
        <f>IF(ISBLANK(O41)=TRUE,"　",O41)</f>
        <v xml:space="preserve">　</v>
      </c>
      <c r="Q106" t="str">
        <f>IF(ISBLANK(Q41)=TRUE,"　",Q41)</f>
        <v xml:space="preserve">　</v>
      </c>
      <c r="S106" t="str">
        <v>小　計</v>
      </c>
      <c r="T106">
        <f>SUM(T94:T105)</f>
        <v>72</v>
      </c>
      <c r="U106">
        <f>SUM(U94:U105)</f>
        <v>0</v>
      </c>
      <c r="V106">
        <f>U106-T106</f>
        <v>-72</v>
      </c>
    </row>
    <row r="107">
      <c r="A107">
        <f>IF(ISBLANK(A42)=TRUE,"　",A42)</f>
        <v>20</v>
      </c>
      <c r="B107" t="e">
        <f>DATE($E$1,#REF!,A107)</f>
        <v>#REF!</v>
      </c>
      <c r="C107" t="e">
        <f>WEEKDAY(B107,1)</f>
        <v>#REF!</v>
      </c>
      <c r="D107" t="str">
        <f>IF(ISBLANK(D42)=TRUE,"　",D42)</f>
        <v>土</v>
      </c>
      <c r="E107" t="str">
        <f>IF(ISBLANK(E42)=TRUE,"　",E42)</f>
        <v xml:space="preserve">　</v>
      </c>
      <c r="F107" t="str">
        <f>IF(ISBLANK(F42)=TRUE,"　",F42)</f>
        <v xml:space="preserve">　</v>
      </c>
      <c r="G107" t="str">
        <f>IF(ISBLANK(G42)=TRUE,"　",G42)</f>
        <v xml:space="preserve">　</v>
      </c>
      <c r="H107" t="str">
        <f>IF(ISBLANK(H42)=TRUE,"　",H42)</f>
        <v xml:space="preserve">　</v>
      </c>
      <c r="I107" t="str">
        <f>IF(ISBLANK(I42)=TRUE,"　",I42)</f>
        <v xml:space="preserve">　</v>
      </c>
      <c r="J107" t="str">
        <f>IF(ISBLANK(J42)=TRUE,"　",J42)</f>
        <v xml:space="preserve">　</v>
      </c>
      <c r="K107" t="str">
        <f>IF(ISBLANK(K42)=TRUE,"　",K42)</f>
        <v xml:space="preserve">　</v>
      </c>
      <c r="L107" t="str">
        <f>IF(ISBLANK(L42)=TRUE,"　",L42)</f>
        <v xml:space="preserve">　</v>
      </c>
      <c r="M107" t="str">
        <f>IF(ISBLANK(M42)=TRUE,"　",M42)</f>
        <v xml:space="preserve">　</v>
      </c>
      <c r="N107" t="str">
        <f>IF(ISBLANK(N42)=TRUE,"　",N42)</f>
        <v xml:space="preserve">　</v>
      </c>
      <c r="O107" t="str">
        <f>IF(ISBLANK(O42)=TRUE,"　",O42)</f>
        <v xml:space="preserve">　</v>
      </c>
      <c r="P107" t="str">
        <f>IF(ISBLANK(P42)=TRUE,"　",P42)</f>
        <v xml:space="preserve">　</v>
      </c>
      <c r="Q107" t="str">
        <f>IF(ISBLANK(Q42)=TRUE,"　",Q42)</f>
        <v xml:space="preserve">　</v>
      </c>
      <c r="R107" t="str">
        <f>IF(R42="","",R42)</f>
        <v/>
      </c>
      <c r="S107" t="str">
        <v>学活</v>
      </c>
      <c r="T107">
        <f>IF(ISBLANK(T18)=TRUE,"　",T18)</f>
        <v>3</v>
      </c>
      <c r="U107">
        <f>COUNTIF(E$69:P$130,"学活")</f>
        <v>0</v>
      </c>
      <c r="V107">
        <f>U107-T107</f>
        <v>-3</v>
      </c>
      <c r="Z107">
        <v>20</v>
      </c>
      <c r="AA107" t="e">
        <f>IF(ISBLANK(B107)=TRUE,"  ",B107)</f>
        <v>#REF!</v>
      </c>
      <c r="AB107" t="e">
        <f>WEEKDAY(AA107,1)</f>
        <v>#REF!</v>
      </c>
      <c r="AC107" t="str">
        <f>AC42</f>
        <v>土</v>
      </c>
      <c r="AD107" t="e">
        <f>IF(ISBLANK(#REF!)=TRUE,"  ",#REF!)</f>
        <v>#REF!</v>
      </c>
      <c r="AE107" t="str">
        <f>IF(ISBLANK(E42)=TRUE,"  ",VLOOKUP(E42,ひらがな変換,2))</f>
        <v xml:space="preserve">  </v>
      </c>
      <c r="AF107" t="str">
        <f>IF(ISBLANK(G42)=TRUE,"  ",VLOOKUP(G42,ひらがな変換,2))</f>
        <v xml:space="preserve">  </v>
      </c>
      <c r="AG107" t="str">
        <f>IF(ISBLANK(I42)=TRUE,"  ",VLOOKUP(I42,ひらがな変換,2))</f>
        <v xml:space="preserve">  </v>
      </c>
      <c r="AH107" t="str">
        <f>IF(ISBLANK(K42)=TRUE,"  ",VLOOKUP(K42,ひらがな変換,2))</f>
        <v xml:space="preserve">  </v>
      </c>
      <c r="AI107" t="str">
        <f>IF(ISBLANK(M42)=TRUE,"  ",VLOOKUP(M42,ひらがな変換,2))</f>
        <v xml:space="preserve">  </v>
      </c>
      <c r="AJ107" t="str">
        <f>IF(ISBLANK(O42)=TRUE,"  ",VLOOKUP(O42,ひらがな変換,2))</f>
        <v xml:space="preserve">  </v>
      </c>
    </row>
    <row r="108">
      <c r="A108" t="str">
        <f>IF(ISBLANK(A43)=TRUE,"　",A43)</f>
        <v xml:space="preserve">　</v>
      </c>
      <c r="D108" t="str">
        <f>IF(ISBLANK(D43)=TRUE,"　",D43)</f>
        <v xml:space="preserve">　</v>
      </c>
      <c r="E108" t="str">
        <f>IF(ISBLANK(E43)=TRUE,"　",E43)</f>
        <v xml:space="preserve">　</v>
      </c>
      <c r="G108" t="str">
        <f>IF(ISBLANK(G43)=TRUE,"　",G43)</f>
        <v xml:space="preserve">　</v>
      </c>
      <c r="I108" t="str">
        <f>IF(ISBLANK(I43)=TRUE,"　",I43)</f>
        <v xml:space="preserve">　</v>
      </c>
      <c r="K108" t="str">
        <f>IF(ISBLANK(K43)=TRUE,"　",K43)</f>
        <v xml:space="preserve">　</v>
      </c>
      <c r="M108" t="str">
        <f>IF(ISBLANK(M43)=TRUE,"　",M43)</f>
        <v xml:space="preserve">　</v>
      </c>
      <c r="O108" t="str">
        <f>IF(ISBLANK(O43)=TRUE,"　",O43)</f>
        <v xml:space="preserve">　</v>
      </c>
      <c r="Q108" t="str">
        <f>IF(ISBLANK(Q43)=TRUE,"　",Q43)</f>
        <v xml:space="preserve">　</v>
      </c>
      <c r="S108" t="str">
        <v>児童会</v>
      </c>
      <c r="T108">
        <f>IF(ISBLANK(T19)=TRUE,"　",T19)</f>
        <v>1</v>
      </c>
      <c r="U108">
        <f>COUNTIF(E$69:P$130,"児童会")</f>
        <v>0</v>
      </c>
      <c r="V108">
        <f>U108-T108</f>
        <v>-1</v>
      </c>
    </row>
    <row r="109">
      <c r="A109">
        <f>IF(ISBLANK(A44)=TRUE,"　",A44)</f>
        <v>21</v>
      </c>
      <c r="B109" t="e">
        <f>DATE($E$1,#REF!,A109)</f>
        <v>#REF!</v>
      </c>
      <c r="C109" t="e">
        <f>WEEKDAY(B109,1)</f>
        <v>#REF!</v>
      </c>
      <c r="D109" t="str">
        <f>IF(ISBLANK(D44)=TRUE,"　",D44)</f>
        <v>日</v>
      </c>
      <c r="E109" t="str">
        <f>IF(ISBLANK(E44)=TRUE,"　",E44)</f>
        <v xml:space="preserve">　</v>
      </c>
      <c r="F109" t="str">
        <f>IF(ISBLANK(F44)=TRUE,"　",F44)</f>
        <v xml:space="preserve">　</v>
      </c>
      <c r="G109" t="str">
        <f>IF(ISBLANK(G44)=TRUE,"　",G44)</f>
        <v xml:space="preserve">　</v>
      </c>
      <c r="H109" t="str">
        <f>IF(ISBLANK(H44)=TRUE,"　",H44)</f>
        <v xml:space="preserve">　</v>
      </c>
      <c r="I109" t="str">
        <f>IF(ISBLANK(I44)=TRUE,"　",I44)</f>
        <v xml:space="preserve">　</v>
      </c>
      <c r="J109" t="str">
        <f>IF(ISBLANK(J44)=TRUE,"　",J44)</f>
        <v xml:space="preserve">　</v>
      </c>
      <c r="K109" t="str">
        <f>IF(ISBLANK(K44)=TRUE,"　",K44)</f>
        <v xml:space="preserve">　</v>
      </c>
      <c r="L109" t="str">
        <f>IF(ISBLANK(L44)=TRUE,"　",L44)</f>
        <v xml:space="preserve">　</v>
      </c>
      <c r="M109" t="str">
        <f>IF(ISBLANK(M44)=TRUE,"　",M44)</f>
        <v xml:space="preserve">　</v>
      </c>
      <c r="N109" t="str">
        <f>IF(ISBLANK(N44)=TRUE,"　",N44)</f>
        <v xml:space="preserve">　</v>
      </c>
      <c r="O109" t="str">
        <f>IF(ISBLANK(O44)=TRUE,"　",O44)</f>
        <v xml:space="preserve">　</v>
      </c>
      <c r="P109" t="str">
        <f>IF(ISBLANK(P44)=TRUE,"　",P44)</f>
        <v xml:space="preserve">　</v>
      </c>
      <c r="Q109" t="str">
        <f>IF(ISBLANK(Q44)=TRUE,"　",Q44)</f>
        <v xml:space="preserve">　</v>
      </c>
      <c r="R109" t="str">
        <f>IF(R44="","",R44)</f>
        <v/>
      </c>
      <c r="S109" t="str">
        <v>クラブ</v>
      </c>
      <c r="T109">
        <f>IF(ISBLANK(T20)=TRUE,"　",T20)</f>
        <v>0</v>
      </c>
      <c r="U109">
        <f>COUNTIF($E$69:$P$130,S109)+COUNTIF($R$69:$R$130,S109)/3</f>
        <v>0</v>
      </c>
      <c r="V109">
        <f>U109-T109</f>
        <v>0</v>
      </c>
      <c r="Z109">
        <v>21</v>
      </c>
      <c r="AA109" t="e">
        <f>IF(ISBLANK(B109)=TRUE,"  ",B109)</f>
        <v>#REF!</v>
      </c>
      <c r="AB109" t="e">
        <f>WEEKDAY(AA109,1)</f>
        <v>#REF!</v>
      </c>
      <c r="AC109" t="str">
        <f>AC44</f>
        <v>日</v>
      </c>
      <c r="AD109" t="e">
        <f>IF(ISBLANK(#REF!)=TRUE,"  ",#REF!)</f>
        <v>#REF!</v>
      </c>
      <c r="AE109" t="str">
        <f>IF(ISBLANK(E44)=TRUE,"  ",VLOOKUP(E44,ひらがな変換,2))</f>
        <v xml:space="preserve">  </v>
      </c>
      <c r="AF109" t="str">
        <f>IF(ISBLANK(G44)=TRUE,"  ",VLOOKUP(G44,ひらがな変換,2))</f>
        <v xml:space="preserve">  </v>
      </c>
      <c r="AG109" t="str">
        <f>IF(ISBLANK(I44)=TRUE,"  ",VLOOKUP(I44,ひらがな変換,2))</f>
        <v xml:space="preserve">  </v>
      </c>
      <c r="AH109" t="str">
        <f>IF(ISBLANK(K44)=TRUE,"  ",VLOOKUP(K44,ひらがな変換,2))</f>
        <v xml:space="preserve">  </v>
      </c>
      <c r="AI109" t="str">
        <f>IF(ISBLANK(M44)=TRUE,"  ",VLOOKUP(M44,ひらがな変換,2))</f>
        <v xml:space="preserve">  </v>
      </c>
      <c r="AJ109" t="str">
        <f>IF(ISBLANK(O44)=TRUE,"  ",VLOOKUP(O44,ひらがな変換,2))</f>
        <v xml:space="preserve">  </v>
      </c>
    </row>
    <row r="110">
      <c r="A110" t="str">
        <f>IF(ISBLANK(A45)=TRUE,"　",A45)</f>
        <v xml:space="preserve">　</v>
      </c>
      <c r="D110" t="str">
        <f>IF(ISBLANK(D45)=TRUE,"　",D45)</f>
        <v xml:space="preserve">　</v>
      </c>
      <c r="E110" t="str">
        <f>IF(ISBLANK(E45)=TRUE,"　",E45)</f>
        <v xml:space="preserve">　</v>
      </c>
      <c r="G110" t="str">
        <f>IF(ISBLANK(G45)=TRUE,"　",G45)</f>
        <v xml:space="preserve">　</v>
      </c>
      <c r="I110" t="str">
        <f>IF(ISBLANK(I45)=TRUE,"　",I45)</f>
        <v xml:space="preserve">　</v>
      </c>
      <c r="K110" t="str">
        <f>IF(ISBLANK(K45)=TRUE,"　",K45)</f>
        <v xml:space="preserve">　</v>
      </c>
      <c r="M110" t="str">
        <f>IF(ISBLANK(M45)=TRUE,"　",M45)</f>
        <v xml:space="preserve">　</v>
      </c>
      <c r="O110" t="str">
        <f>IF(ISBLANK(O45)=TRUE,"　",O45)</f>
        <v xml:space="preserve">　</v>
      </c>
      <c r="Q110" t="str">
        <f>IF(ISBLANK(Q45)=TRUE,"　",Q45)</f>
        <v xml:space="preserve">　</v>
      </c>
      <c r="S110" t="str">
        <v>行事（日）</v>
      </c>
      <c r="T110">
        <f>IF(ISBLANK(T21)=TRUE,"　",T21)</f>
        <v>0</v>
      </c>
      <c r="U110">
        <f>COUNTIF(E$69:P$130,"①行事")</f>
        <v>0</v>
      </c>
      <c r="V110">
        <f>U110-T110</f>
        <v>0</v>
      </c>
    </row>
    <row r="111">
      <c r="A111">
        <f>IF(ISBLANK(A46)=TRUE,"　",A46)</f>
        <v>22</v>
      </c>
      <c r="B111" t="e">
        <f>DATE($E$1,#REF!,A111)</f>
        <v>#REF!</v>
      </c>
      <c r="C111" t="e">
        <f>WEEKDAY(B111,1)</f>
        <v>#REF!</v>
      </c>
      <c r="D111" t="str">
        <f>IF(ISBLANK(D46)=TRUE,"　",D46)</f>
        <v>月</v>
      </c>
      <c r="E111" t="str">
        <f>IF(ISBLANK(E46)=TRUE,"　",E46)</f>
        <v xml:space="preserve">　</v>
      </c>
      <c r="F111" t="str">
        <f>IF(ISBLANK(F46)=TRUE,"　",F46)</f>
        <v xml:space="preserve">　</v>
      </c>
      <c r="G111" t="str">
        <f>IF(ISBLANK(G46)=TRUE,"　",G46)</f>
        <v xml:space="preserve">　</v>
      </c>
      <c r="H111" t="str">
        <f>IF(ISBLANK(H46)=TRUE,"　",H46)</f>
        <v xml:space="preserve">　</v>
      </c>
      <c r="I111" t="str">
        <f>IF(ISBLANK(I46)=TRUE,"　",I46)</f>
        <v xml:space="preserve">　</v>
      </c>
      <c r="J111" t="str">
        <f>IF(ISBLANK(J46)=TRUE,"　",J46)</f>
        <v xml:space="preserve">　</v>
      </c>
      <c r="K111" t="str">
        <f>IF(ISBLANK(K46)=TRUE,"　",K46)</f>
        <v xml:space="preserve">　</v>
      </c>
      <c r="L111" t="str">
        <f>IF(ISBLANK(L46)=TRUE,"　",L46)</f>
        <v xml:space="preserve">　</v>
      </c>
      <c r="M111" t="str">
        <f>IF(ISBLANK(M46)=TRUE,"　",M46)</f>
        <v xml:space="preserve">　</v>
      </c>
      <c r="N111" t="str">
        <f>IF(ISBLANK(N46)=TRUE,"　",N46)</f>
        <v xml:space="preserve">　</v>
      </c>
      <c r="O111" t="str">
        <f>IF(ISBLANK(O46)=TRUE,"　",O46)</f>
        <v xml:space="preserve">　</v>
      </c>
      <c r="P111" t="str">
        <f>IF(ISBLANK(P46)=TRUE,"　",P46)</f>
        <v xml:space="preserve">　</v>
      </c>
      <c r="Q111" t="str">
        <f>IF(ISBLANK(Q46)=TRUE,"　",Q46)</f>
        <v xml:space="preserve">　</v>
      </c>
      <c r="R111" t="str">
        <f>IF(R46="","",R46)</f>
        <v/>
      </c>
      <c r="S111" t="str">
        <v>行事（時）</v>
      </c>
      <c r="T111">
        <f>IF(ISBLANK(T22)=TRUE,"　",T22)</f>
        <v>7</v>
      </c>
      <c r="U111">
        <f>COUNTIF(E$69:P$130,"行事")</f>
        <v>0</v>
      </c>
      <c r="V111">
        <f>U111-T111</f>
        <v>-7</v>
      </c>
      <c r="Z111">
        <v>22</v>
      </c>
      <c r="AA111" t="e">
        <f>IF(ISBLANK(B111)=TRUE,"  ",B111)</f>
        <v>#REF!</v>
      </c>
      <c r="AB111" t="e">
        <f>WEEKDAY(AA111,1)</f>
        <v>#REF!</v>
      </c>
      <c r="AC111" t="str">
        <f>AC46</f>
        <v>月</v>
      </c>
      <c r="AD111" t="e">
        <f>IF(ISBLANK(#REF!)=TRUE,"  ",#REF!)</f>
        <v>#REF!</v>
      </c>
      <c r="AE111" t="str">
        <f>IF(ISBLANK(E46)=TRUE,"  ",VLOOKUP(E46,ひらがな変換,2))</f>
        <v xml:space="preserve">  </v>
      </c>
      <c r="AF111" t="str">
        <f>IF(ISBLANK(G46)=TRUE,"  ",VLOOKUP(G46,ひらがな変換,2))</f>
        <v xml:space="preserve">  </v>
      </c>
      <c r="AG111" t="str">
        <f>IF(ISBLANK(I46)=TRUE,"  ",VLOOKUP(I46,ひらがな変換,2))</f>
        <v xml:space="preserve">  </v>
      </c>
      <c r="AH111" t="str">
        <f>IF(ISBLANK(K46)=TRUE,"  ",VLOOKUP(K46,ひらがな変換,2))</f>
        <v xml:space="preserve">  </v>
      </c>
      <c r="AI111" t="str">
        <f>IF(ISBLANK(M46)=TRUE,"  ",VLOOKUP(M46,ひらがな変換,2))</f>
        <v xml:space="preserve">  </v>
      </c>
      <c r="AJ111" t="str">
        <f>IF(ISBLANK(O46)=TRUE,"  ",VLOOKUP(O46,ひらがな変換,2))</f>
        <v xml:space="preserve">  </v>
      </c>
    </row>
    <row r="112" xml:space="preserve">
      <c r="A112" t="str">
        <f>IF(ISBLANK(A47)=TRUE,"　",A47)</f>
        <v xml:space="preserve">　</v>
      </c>
      <c r="D112" t="str">
        <f>IF(ISBLANK(D47)=TRUE,"　",D47)</f>
        <v xml:space="preserve">　</v>
      </c>
      <c r="E112" t="str">
        <f>IF(ISBLANK(E47)=TRUE,"　",E47)</f>
        <v xml:space="preserve">　</v>
      </c>
      <c r="G112" t="str">
        <f>IF(ISBLANK(G47)=TRUE,"　",G47)</f>
        <v xml:space="preserve">　</v>
      </c>
      <c r="I112" t="str">
        <f>IF(ISBLANK(I47)=TRUE,"　",I47)</f>
        <v xml:space="preserve">　</v>
      </c>
      <c r="K112" t="str">
        <f>IF(ISBLANK(K47)=TRUE,"　",K47)</f>
        <v xml:space="preserve">　</v>
      </c>
      <c r="M112" t="str">
        <f>IF(ISBLANK(M47)=TRUE,"　",M47)</f>
        <v xml:space="preserve">　</v>
      </c>
      <c r="O112" t="str">
        <f>IF(ISBLANK(O47)=TRUE,"　",O47)</f>
        <v xml:space="preserve">　</v>
      </c>
      <c r="Q112" t="str">
        <f>IF(ISBLANK(Q47)=TRUE,"　",Q47)</f>
        <v xml:space="preserve">　</v>
      </c>
      <c r="S112" t="str" xml:space="preserve">
        <v xml:space="preserve">小計　日_x000d_
時</v>
      </c>
      <c r="T112">
        <f>IF(ISBLANK(T23)=TRUE,"　",T23)</f>
        <v>0</v>
      </c>
      <c r="U112">
        <f>U110</f>
        <v>0</v>
      </c>
      <c r="V112">
        <f>U112-T112</f>
        <v>0</v>
      </c>
    </row>
    <row r="113">
      <c r="A113">
        <f>IF(ISBLANK(A48)=TRUE,"　",A48)</f>
        <v>23</v>
      </c>
      <c r="B113" t="e">
        <f>DATE($E$1,#REF!,A113)</f>
        <v>#REF!</v>
      </c>
      <c r="C113" t="e">
        <f>WEEKDAY(B113,1)</f>
        <v>#REF!</v>
      </c>
      <c r="D113" t="str">
        <f>IF(ISBLANK(D48)=TRUE,"　",D48)</f>
        <v>火</v>
      </c>
      <c r="E113" t="str">
        <f>IF(ISBLANK(E48)=TRUE,"　",E48)</f>
        <v xml:space="preserve">　</v>
      </c>
      <c r="F113" t="str">
        <f>IF(ISBLANK(F48)=TRUE,"　",F48)</f>
        <v xml:space="preserve">　</v>
      </c>
      <c r="G113" t="str">
        <f>IF(ISBLANK(G48)=TRUE,"　",G48)</f>
        <v xml:space="preserve">　</v>
      </c>
      <c r="H113" t="str">
        <f>IF(ISBLANK(H48)=TRUE,"　",H48)</f>
        <v xml:space="preserve">　</v>
      </c>
      <c r="I113" t="str">
        <f>IF(ISBLANK(I48)=TRUE,"　",I48)</f>
        <v xml:space="preserve">　</v>
      </c>
      <c r="J113" t="str">
        <f>IF(ISBLANK(J48)=TRUE,"　",J48)</f>
        <v xml:space="preserve">　</v>
      </c>
      <c r="K113" t="str">
        <f>IF(ISBLANK(K48)=TRUE,"　",K48)</f>
        <v xml:space="preserve">　</v>
      </c>
      <c r="L113" t="str">
        <f>IF(ISBLANK(L48)=TRUE,"　",L48)</f>
        <v xml:space="preserve">　</v>
      </c>
      <c r="M113" t="str">
        <f>IF(ISBLANK(M48)=TRUE,"　",M48)</f>
        <v xml:space="preserve">　</v>
      </c>
      <c r="N113" t="str">
        <f>IF(ISBLANK(N48)=TRUE,"　",N48)</f>
        <v xml:space="preserve">　</v>
      </c>
      <c r="O113" t="str">
        <f>IF(ISBLANK(O48)=TRUE,"　",O48)</f>
        <v xml:space="preserve">　</v>
      </c>
      <c r="P113" t="str">
        <f>IF(ISBLANK(P48)=TRUE,"　",P48)</f>
        <v xml:space="preserve">　</v>
      </c>
      <c r="Q113" t="str">
        <f>IF(ISBLANK(Q48)=TRUE,"　",Q48)</f>
        <v xml:space="preserve">　</v>
      </c>
      <c r="R113" t="str">
        <f>IF(R48="","",R48)</f>
        <v/>
      </c>
      <c r="T113">
        <f>IF(ISBLANK(T24)=TRUE,"　",T24)</f>
        <v>11</v>
      </c>
      <c r="U113">
        <f>SUM(U107:U109)+U111</f>
        <v>0</v>
      </c>
      <c r="V113">
        <f>U113-T113</f>
        <v>-11</v>
      </c>
      <c r="Z113">
        <v>23</v>
      </c>
      <c r="AA113" t="e">
        <f>IF(ISBLANK(B113)=TRUE,"  ",B113)</f>
        <v>#REF!</v>
      </c>
      <c r="AB113" t="e">
        <f>WEEKDAY(AA113,1)</f>
        <v>#REF!</v>
      </c>
      <c r="AC113" t="str">
        <f>AC48</f>
        <v>火</v>
      </c>
      <c r="AD113" t="e">
        <f>IF(ISBLANK(#REF!)=TRUE,"  ",#REF!)</f>
        <v>#REF!</v>
      </c>
      <c r="AE113" t="str">
        <f>IF(ISBLANK(E48)=TRUE,"  ",VLOOKUP(E48,ひらがな変換,2))</f>
        <v xml:space="preserve">  </v>
      </c>
      <c r="AF113" t="str">
        <f>IF(ISBLANK(G48)=TRUE,"  ",VLOOKUP(G48,ひらがな変換,2))</f>
        <v xml:space="preserve">  </v>
      </c>
      <c r="AG113" t="str">
        <f>IF(ISBLANK(I48)=TRUE,"  ",VLOOKUP(I48,ひらがな変換,2))</f>
        <v xml:space="preserve">  </v>
      </c>
      <c r="AH113" t="str">
        <f>IF(ISBLANK(K48)=TRUE,"  ",VLOOKUP(K48,ひらがな変換,2))</f>
        <v xml:space="preserve">  </v>
      </c>
      <c r="AI113" t="str">
        <f>IF(ISBLANK(M48)=TRUE,"  ",VLOOKUP(M48,ひらがな変換,2))</f>
        <v xml:space="preserve">  </v>
      </c>
      <c r="AJ113" t="str">
        <f>IF(ISBLANK(O48)=TRUE,"  ",VLOOKUP(O48,ひらがな変換,2))</f>
        <v xml:space="preserve">  </v>
      </c>
    </row>
    <row r="114" xml:space="preserve">
      <c r="A114" t="str">
        <f>IF(ISBLANK(A49)=TRUE,"　",A49)</f>
        <v xml:space="preserve">　</v>
      </c>
      <c r="D114" t="str">
        <f>IF(ISBLANK(D49)=TRUE,"　",D49)</f>
        <v xml:space="preserve">　</v>
      </c>
      <c r="E114" t="str">
        <f>IF(ISBLANK(E49)=TRUE,"　",E49)</f>
        <v xml:space="preserve">　</v>
      </c>
      <c r="G114" t="str">
        <f>IF(ISBLANK(G49)=TRUE,"　",G49)</f>
        <v xml:space="preserve">　</v>
      </c>
      <c r="I114" t="str">
        <f>IF(ISBLANK(I49)=TRUE,"　",I49)</f>
        <v xml:space="preserve">　</v>
      </c>
      <c r="K114" t="str">
        <f>IF(ISBLANK(K49)=TRUE,"　",K49)</f>
        <v xml:space="preserve">　</v>
      </c>
      <c r="M114" t="str">
        <f>IF(ISBLANK(M49)=TRUE,"　",M49)</f>
        <v xml:space="preserve">　</v>
      </c>
      <c r="O114" t="str">
        <f>IF(ISBLANK(O49)=TRUE,"　",O49)</f>
        <v xml:space="preserve">　</v>
      </c>
      <c r="Q114" t="str">
        <f>IF(ISBLANK(Q49)=TRUE,"　",Q49)</f>
        <v xml:space="preserve">　</v>
      </c>
      <c r="S114" t="str" xml:space="preserve">
        <v xml:space="preserve">合計　日_x000d_
時</v>
      </c>
      <c r="T114">
        <f>IF(ISBLANK(T25)=TRUE,"　",T25)</f>
        <v>0</v>
      </c>
      <c r="U114">
        <f>U112</f>
        <v>0</v>
      </c>
      <c r="V114">
        <f>U114-T114</f>
        <v>0</v>
      </c>
    </row>
    <row r="115">
      <c r="A115">
        <f>IF(ISBLANK(A50)=TRUE,"　",A50)</f>
        <v>24</v>
      </c>
      <c r="B115" t="e">
        <f>DATE($E$1,#REF!,A115)</f>
        <v>#REF!</v>
      </c>
      <c r="C115" t="e">
        <f>WEEKDAY(B115,1)</f>
        <v>#REF!</v>
      </c>
      <c r="D115" t="str">
        <f>IF(ISBLANK(D50)=TRUE,"　",D50)</f>
        <v>水</v>
      </c>
      <c r="E115" t="str">
        <f>IF(ISBLANK(E50)=TRUE,"　",E50)</f>
        <v xml:space="preserve">　</v>
      </c>
      <c r="F115" t="str">
        <f>IF(ISBLANK(F50)=TRUE,"　",F50)</f>
        <v xml:space="preserve">　</v>
      </c>
      <c r="G115" t="str">
        <f>IF(ISBLANK(G50)=TRUE,"　",G50)</f>
        <v xml:space="preserve">　</v>
      </c>
      <c r="H115" t="str">
        <f>IF(ISBLANK(H50)=TRUE,"　",H50)</f>
        <v xml:space="preserve">　</v>
      </c>
      <c r="I115" t="str">
        <f>IF(ISBLANK(I50)=TRUE,"　",I50)</f>
        <v xml:space="preserve">　</v>
      </c>
      <c r="J115" t="str">
        <f>IF(ISBLANK(J50)=TRUE,"　",J50)</f>
        <v xml:space="preserve">　</v>
      </c>
      <c r="K115" t="str">
        <f>IF(ISBLANK(K50)=TRUE,"　",K50)</f>
        <v xml:space="preserve">　</v>
      </c>
      <c r="L115" t="str">
        <f>IF(ISBLANK(L50)=TRUE,"　",L50)</f>
        <v xml:space="preserve">　</v>
      </c>
      <c r="M115" t="str">
        <f>IF(ISBLANK(M50)=TRUE,"　",M50)</f>
        <v xml:space="preserve">　</v>
      </c>
      <c r="N115" t="str">
        <f>IF(ISBLANK(N50)=TRUE,"　",N50)</f>
        <v xml:space="preserve">　</v>
      </c>
      <c r="O115" t="str">
        <f>IF(ISBLANK(O50)=TRUE,"　",O50)</f>
        <v xml:space="preserve">　</v>
      </c>
      <c r="P115" t="str">
        <f>IF(ISBLANK(P50)=TRUE,"　",P50)</f>
        <v xml:space="preserve">　</v>
      </c>
      <c r="Q115" t="str">
        <f>IF(ISBLANK(Q50)=TRUE,"　",Q50)</f>
        <v xml:space="preserve">　</v>
      </c>
      <c r="R115" t="str">
        <f>IF(R50="","",R50)</f>
        <v/>
      </c>
      <c r="T115">
        <f>IF(ISBLANK(T26)=TRUE,"　",T26)</f>
        <v>83</v>
      </c>
      <c r="U115">
        <f>SUM(U106,U113)</f>
        <v>0</v>
      </c>
      <c r="V115">
        <f>U115-T115</f>
        <v>-83</v>
      </c>
      <c r="Z115">
        <v>24</v>
      </c>
      <c r="AA115" t="e">
        <f>IF(ISBLANK(B115)=TRUE,"  ",B115)</f>
        <v>#REF!</v>
      </c>
      <c r="AB115" t="e">
        <f>WEEKDAY(AA115,1)</f>
        <v>#REF!</v>
      </c>
      <c r="AC115" t="str">
        <f>AC50</f>
        <v>水</v>
      </c>
      <c r="AD115" t="e">
        <f>IF(ISBLANK(#REF!)=TRUE,"  ",#REF!)</f>
        <v>#REF!</v>
      </c>
      <c r="AE115" t="str">
        <f>IF(ISBLANK(E50)=TRUE,"  ",VLOOKUP(E50,ひらがな変換,2))</f>
        <v xml:space="preserve">  </v>
      </c>
      <c r="AF115" t="str">
        <f>IF(ISBLANK(G50)=TRUE,"  ",VLOOKUP(G50,ひらがな変換,2))</f>
        <v xml:space="preserve">  </v>
      </c>
      <c r="AG115" t="str">
        <f>IF(ISBLANK(I50)=TRUE,"  ",VLOOKUP(I50,ひらがな変換,2))</f>
        <v xml:space="preserve">  </v>
      </c>
      <c r="AH115" t="str">
        <f>IF(ISBLANK(K50)=TRUE,"  ",VLOOKUP(K50,ひらがな変換,2))</f>
        <v xml:space="preserve">  </v>
      </c>
      <c r="AI115" t="str">
        <f>IF(ISBLANK(M50)=TRUE,"  ",VLOOKUP(M50,ひらがな変換,2))</f>
        <v xml:space="preserve">  </v>
      </c>
      <c r="AJ115" t="str">
        <f>IF(ISBLANK(O50)=TRUE,"  ",VLOOKUP(O50,ひらがな変換,2))</f>
        <v xml:space="preserve">  </v>
      </c>
    </row>
    <row r="116">
      <c r="A116" t="str">
        <f>IF(ISBLANK(A51)=TRUE,"　",A51)</f>
        <v xml:space="preserve">　</v>
      </c>
      <c r="D116" t="str">
        <f>IF(ISBLANK(D51)=TRUE,"　",D51)</f>
        <v xml:space="preserve">　</v>
      </c>
      <c r="E116" t="str">
        <f>IF(ISBLANK(E51)=TRUE,"　",E51)</f>
        <v xml:space="preserve">　</v>
      </c>
      <c r="G116" t="str">
        <f>IF(ISBLANK(G51)=TRUE,"　",G51)</f>
        <v xml:space="preserve">　</v>
      </c>
      <c r="I116" t="str">
        <f>IF(ISBLANK(I51)=TRUE,"　",I51)</f>
        <v xml:space="preserve">　</v>
      </c>
      <c r="K116" t="str">
        <f>IF(ISBLANK(K51)=TRUE,"　",K51)</f>
        <v xml:space="preserve">　</v>
      </c>
      <c r="M116" t="str">
        <f>IF(ISBLANK(M51)=TRUE,"　",M51)</f>
        <v xml:space="preserve">　</v>
      </c>
      <c r="O116" t="str">
        <f>IF(ISBLANK(O51)=TRUE,"　",O51)</f>
        <v xml:space="preserve">　</v>
      </c>
      <c r="Q116" t="str">
        <f>IF(ISBLANK(Q51)=TRUE,"　",Q51)</f>
        <v xml:space="preserve">　</v>
      </c>
      <c r="S116" t="str">
        <v>反　省</v>
      </c>
    </row>
    <row r="117">
      <c r="A117">
        <f>IF(ISBLANK(A52)=TRUE,"　",A52)</f>
        <v>25</v>
      </c>
      <c r="B117" t="e">
        <f>DATE($E$1,#REF!,A117)</f>
        <v>#REF!</v>
      </c>
      <c r="C117" t="e">
        <f>WEEKDAY(B117,1)</f>
        <v>#REF!</v>
      </c>
      <c r="D117" t="str">
        <f>IF(ISBLANK(D52)=TRUE,"　",D52)</f>
        <v>木</v>
      </c>
      <c r="E117" t="str">
        <f>IF(ISBLANK(E52)=TRUE,"　",E52)</f>
        <v xml:space="preserve">　</v>
      </c>
      <c r="F117" t="str">
        <f>IF(ISBLANK(F52)=TRUE,"　",F52)</f>
        <v xml:space="preserve">　</v>
      </c>
      <c r="G117" t="str">
        <f>IF(ISBLANK(G52)=TRUE,"　",G52)</f>
        <v xml:space="preserve">　</v>
      </c>
      <c r="H117" t="str">
        <f>IF(ISBLANK(H52)=TRUE,"　",H52)</f>
        <v xml:space="preserve">　</v>
      </c>
      <c r="I117" t="str">
        <f>IF(ISBLANK(I52)=TRUE,"　",I52)</f>
        <v xml:space="preserve">　</v>
      </c>
      <c r="J117" t="str">
        <f>IF(ISBLANK(J52)=TRUE,"　",J52)</f>
        <v xml:space="preserve">　</v>
      </c>
      <c r="K117" t="str">
        <f>IF(ISBLANK(K52)=TRUE,"　",K52)</f>
        <v xml:space="preserve">　</v>
      </c>
      <c r="L117" t="str">
        <f>IF(ISBLANK(L52)=TRUE,"　",L52)</f>
        <v xml:space="preserve">　</v>
      </c>
      <c r="M117" t="str">
        <f>IF(ISBLANK(M52)=TRUE,"　",M52)</f>
        <v xml:space="preserve">　</v>
      </c>
      <c r="N117" t="str">
        <f>IF(ISBLANK(N52)=TRUE,"　",N52)</f>
        <v xml:space="preserve">　</v>
      </c>
      <c r="O117" t="str">
        <f>IF(ISBLANK(O52)=TRUE,"　",O52)</f>
        <v xml:space="preserve">　</v>
      </c>
      <c r="P117" t="str">
        <f>IF(ISBLANK(P52)=TRUE,"　",P52)</f>
        <v xml:space="preserve">　</v>
      </c>
      <c r="Q117" t="str">
        <f>IF(ISBLANK(Q52)=TRUE,"　",Q52)</f>
        <v xml:space="preserve">　</v>
      </c>
      <c r="R117" t="str">
        <f>IF(R52="","",R52)</f>
        <v/>
      </c>
      <c r="Z117">
        <v>25</v>
      </c>
      <c r="AA117" t="e">
        <f>IF(ISBLANK(B117)=TRUE,"  ",B117)</f>
        <v>#REF!</v>
      </c>
      <c r="AB117" t="e">
        <f>WEEKDAY(AA117,1)</f>
        <v>#REF!</v>
      </c>
      <c r="AC117" t="str">
        <f>AC52</f>
        <v>木</v>
      </c>
      <c r="AD117" t="e">
        <f>IF(ISBLANK(#REF!)=TRUE,"  ",#REF!)</f>
        <v>#REF!</v>
      </c>
      <c r="AE117" t="str">
        <f>IF(ISBLANK(E52)=TRUE,"  ",VLOOKUP(E52,ひらがな変換,2))</f>
        <v xml:space="preserve">  </v>
      </c>
      <c r="AF117" t="str">
        <f>IF(ISBLANK(G52)=TRUE,"  ",VLOOKUP(G52,ひらがな変換,2))</f>
        <v xml:space="preserve">  </v>
      </c>
      <c r="AG117" t="str">
        <f>IF(ISBLANK(I52)=TRUE,"  ",VLOOKUP(I52,ひらがな変換,2))</f>
        <v xml:space="preserve">  </v>
      </c>
      <c r="AH117" t="str">
        <f>IF(ISBLANK(K52)=TRUE,"  ",VLOOKUP(K52,ひらがな変換,2))</f>
        <v xml:space="preserve">  </v>
      </c>
      <c r="AI117" t="str">
        <f>IF(ISBLANK(M52)=TRUE,"  ",VLOOKUP(M52,ひらがな変換,2))</f>
        <v xml:space="preserve">  </v>
      </c>
      <c r="AJ117" t="str">
        <f>IF(ISBLANK(O52)=TRUE,"  ",VLOOKUP(O52,ひらがな変換,2))</f>
        <v xml:space="preserve">  </v>
      </c>
    </row>
    <row r="118">
      <c r="A118" t="str">
        <f>IF(ISBLANK(A53)=TRUE,"　",A53)</f>
        <v xml:space="preserve">　</v>
      </c>
      <c r="D118" t="str">
        <f>IF(ISBLANK(D53)=TRUE,"　",D53)</f>
        <v xml:space="preserve">　</v>
      </c>
      <c r="E118" t="str">
        <f>IF(ISBLANK(E53)=TRUE,"　",E53)</f>
        <v xml:space="preserve">　</v>
      </c>
      <c r="G118" t="str">
        <f>IF(ISBLANK(G53)=TRUE,"　",G53)</f>
        <v xml:space="preserve">　</v>
      </c>
      <c r="I118" t="str">
        <f>IF(ISBLANK(I53)=TRUE,"　",I53)</f>
        <v xml:space="preserve">　</v>
      </c>
      <c r="K118" t="str">
        <f>IF(ISBLANK(K53)=TRUE,"　",K53)</f>
        <v xml:space="preserve">　</v>
      </c>
      <c r="M118" t="str">
        <f>IF(ISBLANK(M53)=TRUE,"　",M53)</f>
        <v xml:space="preserve">　</v>
      </c>
      <c r="O118" t="str">
        <f>IF(ISBLANK(O53)=TRUE,"　",O53)</f>
        <v xml:space="preserve">　</v>
      </c>
      <c r="Q118" t="str">
        <f>IF(ISBLANK(Q53)=TRUE,"　",Q53)</f>
        <v xml:space="preserve">　</v>
      </c>
    </row>
    <row r="119">
      <c r="A119">
        <f>IF(ISBLANK(A54)=TRUE,"　",A54)</f>
        <v>26</v>
      </c>
      <c r="B119" t="e">
        <f>DATE($E$1,#REF!,A119)</f>
        <v>#REF!</v>
      </c>
      <c r="C119" t="e">
        <f>WEEKDAY(B119,1)</f>
        <v>#REF!</v>
      </c>
      <c r="D119" t="str">
        <f>IF(ISBLANK(D54)=TRUE,"　",D54)</f>
        <v>金</v>
      </c>
      <c r="E119" t="str">
        <f>IF(ISBLANK(E54)=TRUE,"　",E54)</f>
        <v xml:space="preserve">　</v>
      </c>
      <c r="F119" t="str">
        <f>IF(ISBLANK(F54)=TRUE,"　",F54)</f>
        <v xml:space="preserve">　</v>
      </c>
      <c r="G119" t="str">
        <f>IF(ISBLANK(G54)=TRUE,"　",G54)</f>
        <v xml:space="preserve">　</v>
      </c>
      <c r="H119" t="str">
        <f>IF(ISBLANK(H54)=TRUE,"　",H54)</f>
        <v xml:space="preserve">　</v>
      </c>
      <c r="I119" t="str">
        <f>IF(ISBLANK(I54)=TRUE,"　",I54)</f>
        <v xml:space="preserve">　</v>
      </c>
      <c r="J119" t="str">
        <f>IF(ISBLANK(J54)=TRUE,"　",J54)</f>
        <v xml:space="preserve">　</v>
      </c>
      <c r="K119" t="str">
        <f>IF(ISBLANK(K54)=TRUE,"　",K54)</f>
        <v xml:space="preserve">　</v>
      </c>
      <c r="L119" t="str">
        <f>IF(ISBLANK(L54)=TRUE,"　",L54)</f>
        <v xml:space="preserve">　</v>
      </c>
      <c r="M119" t="str">
        <f>IF(ISBLANK(M54)=TRUE,"　",M54)</f>
        <v xml:space="preserve">　</v>
      </c>
      <c r="N119" t="str">
        <f>IF(ISBLANK(N54)=TRUE,"　",N54)</f>
        <v xml:space="preserve">　</v>
      </c>
      <c r="O119" t="str">
        <f>IF(ISBLANK(O54)=TRUE,"　",O54)</f>
        <v xml:space="preserve">　</v>
      </c>
      <c r="P119" t="str">
        <f>IF(ISBLANK(P54)=TRUE,"　",P54)</f>
        <v xml:space="preserve">　</v>
      </c>
      <c r="Q119" t="str">
        <f>IF(ISBLANK(Q54)=TRUE,"　",Q54)</f>
        <v xml:space="preserve">　</v>
      </c>
      <c r="R119" t="str">
        <f>IF(R54="","",R54)</f>
        <v/>
      </c>
      <c r="Z119">
        <v>26</v>
      </c>
      <c r="AA119" t="e">
        <f>IF(ISBLANK(B119)=TRUE,"  ",B119)</f>
        <v>#REF!</v>
      </c>
      <c r="AB119" t="e">
        <f>WEEKDAY(AA119,1)</f>
        <v>#REF!</v>
      </c>
      <c r="AC119" t="str">
        <f>AC54</f>
        <v>金</v>
      </c>
      <c r="AD119" t="e">
        <f>IF(ISBLANK(#REF!)=TRUE,"  ",#REF!)</f>
        <v>#REF!</v>
      </c>
      <c r="AE119" t="str">
        <f>IF(ISBLANK(E54)=TRUE,"  ",VLOOKUP(E54,ひらがな変換,2))</f>
        <v xml:space="preserve">  </v>
      </c>
      <c r="AF119" t="str">
        <f>IF(ISBLANK(G54)=TRUE,"  ",VLOOKUP(G54,ひらがな変換,2))</f>
        <v xml:space="preserve">  </v>
      </c>
      <c r="AG119" t="str">
        <f>IF(ISBLANK(I54)=TRUE,"  ",VLOOKUP(I54,ひらがな変換,2))</f>
        <v xml:space="preserve">  </v>
      </c>
      <c r="AH119" t="str">
        <f>IF(ISBLANK(K54)=TRUE,"  ",VLOOKUP(K54,ひらがな変換,2))</f>
        <v xml:space="preserve">  </v>
      </c>
      <c r="AI119" t="str">
        <f>IF(ISBLANK(M54)=TRUE,"  ",VLOOKUP(M54,ひらがな変換,2))</f>
        <v xml:space="preserve">  </v>
      </c>
      <c r="AJ119" t="str">
        <f>IF(ISBLANK(O54)=TRUE,"  ",VLOOKUP(O54,ひらがな変換,2))</f>
        <v xml:space="preserve">  </v>
      </c>
    </row>
    <row r="120">
      <c r="A120" t="str">
        <f>IF(ISBLANK(A55)=TRUE,"　",A55)</f>
        <v xml:space="preserve">　</v>
      </c>
      <c r="D120" t="str">
        <f>IF(ISBLANK(D55)=TRUE,"　",D55)</f>
        <v xml:space="preserve">　</v>
      </c>
      <c r="E120" t="str">
        <f>IF(ISBLANK(E55)=TRUE,"　",E55)</f>
        <v xml:space="preserve">　</v>
      </c>
      <c r="G120" t="str">
        <f>IF(ISBLANK(G55)=TRUE,"　",G55)</f>
        <v xml:space="preserve">　</v>
      </c>
      <c r="I120" t="str">
        <f>IF(ISBLANK(I55)=TRUE,"　",I55)</f>
        <v xml:space="preserve">　</v>
      </c>
      <c r="K120" t="str">
        <f>IF(ISBLANK(K55)=TRUE,"　",K55)</f>
        <v xml:space="preserve">　</v>
      </c>
      <c r="M120" t="str">
        <f>IF(ISBLANK(M55)=TRUE,"　",M55)</f>
        <v xml:space="preserve">　</v>
      </c>
      <c r="O120" t="str">
        <f>IF(ISBLANK(O55)=TRUE,"　",O55)</f>
        <v xml:space="preserve">　</v>
      </c>
      <c r="Q120" t="str">
        <f>IF(ISBLANK(Q55)=TRUE,"　",Q55)</f>
        <v xml:space="preserve">　</v>
      </c>
    </row>
    <row r="121">
      <c r="A121">
        <f>IF(ISBLANK(A56)=TRUE,"　",A56)</f>
        <v>27</v>
      </c>
      <c r="B121" t="e">
        <f>DATE($E$1,#REF!,A121)</f>
        <v>#REF!</v>
      </c>
      <c r="C121" t="e">
        <f>WEEKDAY(B121,1)</f>
        <v>#REF!</v>
      </c>
      <c r="D121" t="str">
        <f>IF(ISBLANK(D56)=TRUE,"　",D56)</f>
        <v>土</v>
      </c>
      <c r="E121" t="str">
        <f>IF(ISBLANK(E56)=TRUE,"　",E56)</f>
        <v xml:space="preserve">　</v>
      </c>
      <c r="F121" t="str">
        <f>IF(ISBLANK(F56)=TRUE,"　",F56)</f>
        <v xml:space="preserve">　</v>
      </c>
      <c r="G121" t="str">
        <f>IF(ISBLANK(G56)=TRUE,"　",G56)</f>
        <v xml:space="preserve">　</v>
      </c>
      <c r="H121" t="str">
        <f>IF(ISBLANK(H56)=TRUE,"　",H56)</f>
        <v xml:space="preserve">　</v>
      </c>
      <c r="I121" t="str">
        <f>IF(ISBLANK(I56)=TRUE,"　",I56)</f>
        <v xml:space="preserve">　</v>
      </c>
      <c r="J121" t="str">
        <f>IF(ISBLANK(J56)=TRUE,"　",J56)</f>
        <v xml:space="preserve">　</v>
      </c>
      <c r="K121" t="str">
        <f>IF(ISBLANK(K56)=TRUE,"　",K56)</f>
        <v xml:space="preserve">　</v>
      </c>
      <c r="L121" t="str">
        <f>IF(ISBLANK(L56)=TRUE,"　",L56)</f>
        <v xml:space="preserve">　</v>
      </c>
      <c r="M121" t="str">
        <f>IF(ISBLANK(M56)=TRUE,"　",M56)</f>
        <v xml:space="preserve">　</v>
      </c>
      <c r="N121" t="str">
        <f>IF(ISBLANK(N56)=TRUE,"　",N56)</f>
        <v xml:space="preserve">　</v>
      </c>
      <c r="O121" t="str">
        <f>IF(ISBLANK(O56)=TRUE,"　",O56)</f>
        <v xml:space="preserve">　</v>
      </c>
      <c r="P121" t="str">
        <f>IF(ISBLANK(P56)=TRUE,"　",P56)</f>
        <v xml:space="preserve">　</v>
      </c>
      <c r="Q121" t="str">
        <f>IF(ISBLANK(Q56)=TRUE,"　",Q56)</f>
        <v xml:space="preserve">　</v>
      </c>
      <c r="R121" t="str">
        <f>IF(R56="","",R56)</f>
        <v/>
      </c>
      <c r="Z121">
        <v>27</v>
      </c>
      <c r="AA121" t="e">
        <f>IF(ISBLANK(B121)=TRUE,"  ",B121)</f>
        <v>#REF!</v>
      </c>
      <c r="AB121" t="e">
        <f>WEEKDAY(AA121,1)</f>
        <v>#REF!</v>
      </c>
      <c r="AC121" t="str">
        <f>AC56</f>
        <v>土</v>
      </c>
      <c r="AD121" t="e">
        <f>IF(ISBLANK(#REF!)=TRUE,"  ",#REF!)</f>
        <v>#REF!</v>
      </c>
      <c r="AE121" t="str">
        <f>IF(ISBLANK(E56)=TRUE,"  ",VLOOKUP(E56,ひらがな変換,2))</f>
        <v xml:space="preserve">  </v>
      </c>
      <c r="AF121" t="str">
        <f>IF(ISBLANK(G56)=TRUE,"  ",VLOOKUP(G56,ひらがな変換,2))</f>
        <v xml:space="preserve">  </v>
      </c>
      <c r="AG121" t="str">
        <f>IF(ISBLANK(I56)=TRUE,"  ",VLOOKUP(I56,ひらがな変換,2))</f>
        <v xml:space="preserve">  </v>
      </c>
      <c r="AH121" t="str">
        <f>IF(ISBLANK(K56)=TRUE,"  ",VLOOKUP(K56,ひらがな変換,2))</f>
        <v xml:space="preserve">  </v>
      </c>
      <c r="AI121" t="str">
        <f>IF(ISBLANK(M56)=TRUE,"  ",VLOOKUP(M56,ひらがな変換,2))</f>
        <v xml:space="preserve">  </v>
      </c>
      <c r="AJ121" t="str">
        <f>IF(ISBLANK(O56)=TRUE,"  ",VLOOKUP(O56,ひらがな変換,2))</f>
        <v xml:space="preserve">  </v>
      </c>
    </row>
    <row r="122">
      <c r="A122" t="str">
        <f>IF(ISBLANK(A57)=TRUE,"　",A57)</f>
        <v xml:space="preserve">　</v>
      </c>
      <c r="D122" t="str">
        <f>IF(ISBLANK(D57)=TRUE,"　",D57)</f>
        <v xml:space="preserve">　</v>
      </c>
      <c r="E122" t="str">
        <f>IF(ISBLANK(E57)=TRUE,"　",E57)</f>
        <v xml:space="preserve">　</v>
      </c>
      <c r="G122" t="str">
        <f>IF(ISBLANK(G57)=TRUE,"　",G57)</f>
        <v xml:space="preserve">　</v>
      </c>
      <c r="I122" t="str">
        <f>IF(ISBLANK(I57)=TRUE,"　",I57)</f>
        <v xml:space="preserve">　</v>
      </c>
      <c r="K122" t="str">
        <f>IF(ISBLANK(K57)=TRUE,"　",K57)</f>
        <v xml:space="preserve">　</v>
      </c>
      <c r="M122" t="str">
        <f>IF(ISBLANK(M57)=TRUE,"　",M57)</f>
        <v xml:space="preserve">　</v>
      </c>
      <c r="O122" t="str">
        <f>IF(ISBLANK(O57)=TRUE,"　",O57)</f>
        <v xml:space="preserve">　</v>
      </c>
      <c r="Q122" t="str">
        <f>IF(ISBLANK(Q57)=TRUE,"　",Q57)</f>
        <v xml:space="preserve">　</v>
      </c>
    </row>
    <row r="123">
      <c r="A123">
        <f>IF(ISBLANK(A58)=TRUE,"　",A58)</f>
        <v>28</v>
      </c>
      <c r="B123" t="e">
        <f>DATE($E$1,#REF!,A123)</f>
        <v>#REF!</v>
      </c>
      <c r="C123" t="e">
        <f>WEEKDAY(B123,1)</f>
        <v>#REF!</v>
      </c>
      <c r="D123" t="str">
        <f>IF(ISBLANK(D58)=TRUE,"　",D58)</f>
        <v>日</v>
      </c>
      <c r="E123" t="str">
        <f>IF(ISBLANK(E58)=TRUE,"　",E58)</f>
        <v xml:space="preserve">　</v>
      </c>
      <c r="F123" t="str">
        <f>IF(ISBLANK(F58)=TRUE,"　",F58)</f>
        <v xml:space="preserve">　</v>
      </c>
      <c r="G123" t="str">
        <f>IF(ISBLANK(G58)=TRUE,"　",G58)</f>
        <v xml:space="preserve">　</v>
      </c>
      <c r="H123" t="str">
        <f>IF(ISBLANK(H58)=TRUE,"　",H58)</f>
        <v xml:space="preserve">　</v>
      </c>
      <c r="I123" t="str">
        <f>IF(ISBLANK(I58)=TRUE,"　",I58)</f>
        <v xml:space="preserve">　</v>
      </c>
      <c r="J123" t="str">
        <f>IF(ISBLANK(J58)=TRUE,"　",J58)</f>
        <v xml:space="preserve">　</v>
      </c>
      <c r="K123" t="str">
        <f>IF(ISBLANK(K58)=TRUE,"　",K58)</f>
        <v xml:space="preserve">　</v>
      </c>
      <c r="L123" t="str">
        <f>IF(ISBLANK(L58)=TRUE,"　",L58)</f>
        <v xml:space="preserve">　</v>
      </c>
      <c r="M123" t="str">
        <f>IF(ISBLANK(M58)=TRUE,"　",M58)</f>
        <v xml:space="preserve">　</v>
      </c>
      <c r="N123" t="str">
        <f>IF(ISBLANK(N58)=TRUE,"　",N58)</f>
        <v xml:space="preserve">　</v>
      </c>
      <c r="O123" t="str">
        <f>IF(ISBLANK(O58)=TRUE,"　",O58)</f>
        <v xml:space="preserve">　</v>
      </c>
      <c r="P123" t="str">
        <f>IF(ISBLANK(P58)=TRUE,"　",P58)</f>
        <v xml:space="preserve">　</v>
      </c>
      <c r="Q123" t="str">
        <f>IF(ISBLANK(Q58)=TRUE,"　",Q58)</f>
        <v xml:space="preserve">　</v>
      </c>
      <c r="R123" t="str">
        <f>IF(R58="","",R58)</f>
        <v/>
      </c>
      <c r="Z123">
        <v>28</v>
      </c>
      <c r="AA123" t="e">
        <f>IF(ISBLANK(B123)=TRUE,"  ",B123)</f>
        <v>#REF!</v>
      </c>
      <c r="AB123" t="e">
        <f>WEEKDAY(AA123,1)</f>
        <v>#REF!</v>
      </c>
      <c r="AC123" t="str">
        <f>AC58</f>
        <v>日</v>
      </c>
      <c r="AD123" t="e">
        <f>IF(ISBLANK(#REF!)=TRUE,"  ",#REF!)</f>
        <v>#REF!</v>
      </c>
      <c r="AE123" t="str">
        <f>IF(ISBLANK(E58)=TRUE,"  ",VLOOKUP(E58,ひらがな変換,2))</f>
        <v xml:space="preserve">  </v>
      </c>
      <c r="AF123" t="str">
        <f>IF(ISBLANK(G58)=TRUE,"  ",VLOOKUP(G58,ひらがな変換,2))</f>
        <v xml:space="preserve">  </v>
      </c>
      <c r="AG123" t="str">
        <f>IF(ISBLANK(I58)=TRUE,"  ",VLOOKUP(I58,ひらがな変換,2))</f>
        <v xml:space="preserve">  </v>
      </c>
      <c r="AH123" t="str">
        <f>IF(ISBLANK(K58)=TRUE,"  ",VLOOKUP(K58,ひらがな変換,2))</f>
        <v xml:space="preserve">  </v>
      </c>
      <c r="AI123" t="str">
        <f>IF(ISBLANK(M58)=TRUE,"  ",VLOOKUP(M58,ひらがな変換,2))</f>
        <v xml:space="preserve">  </v>
      </c>
      <c r="AJ123" t="str">
        <f>IF(ISBLANK(O58)=TRUE,"  ",VLOOKUP(O58,ひらがな変換,2))</f>
        <v xml:space="preserve">  </v>
      </c>
    </row>
    <row r="124">
      <c r="A124" t="str">
        <f>IF(ISBLANK(A59)=TRUE,"　",A59)</f>
        <v xml:space="preserve">　</v>
      </c>
      <c r="D124" t="str">
        <f>IF(ISBLANK(D59)=TRUE,"　",D59)</f>
        <v xml:space="preserve">　</v>
      </c>
      <c r="E124" t="str">
        <f>IF(ISBLANK(E59)=TRUE,"　",E59)</f>
        <v xml:space="preserve">　</v>
      </c>
      <c r="G124" t="str">
        <f>IF(ISBLANK(G59)=TRUE,"　",G59)</f>
        <v xml:space="preserve">　</v>
      </c>
      <c r="I124" t="str">
        <f>IF(ISBLANK(I59)=TRUE,"　",I59)</f>
        <v xml:space="preserve">　</v>
      </c>
      <c r="K124" t="str">
        <f>IF(ISBLANK(K59)=TRUE,"　",K59)</f>
        <v xml:space="preserve">　</v>
      </c>
      <c r="M124" t="str">
        <f>IF(ISBLANK(M59)=TRUE,"　",M59)</f>
        <v xml:space="preserve">　</v>
      </c>
      <c r="O124" t="str">
        <f>IF(ISBLANK(O59)=TRUE,"　",O59)</f>
        <v xml:space="preserve">　</v>
      </c>
      <c r="Q124" t="str">
        <f>IF(ISBLANK(Q59)=TRUE,"　",Q59)</f>
        <v xml:space="preserve">　</v>
      </c>
    </row>
    <row r="125">
      <c r="A125">
        <f>IF(ISBLANK(A60)=TRUE,"　",A60)</f>
        <v>29</v>
      </c>
      <c r="B125" t="e">
        <f>DATE($E$1,#REF!,A125)</f>
        <v>#REF!</v>
      </c>
      <c r="C125" t="e">
        <f>WEEKDAY(B125,1)</f>
        <v>#REF!</v>
      </c>
      <c r="D125" t="str">
        <f>IF(ISBLANK(D60)=TRUE,"　",D60)</f>
        <v>月</v>
      </c>
      <c r="E125" t="str">
        <f>IF(ISBLANK(E60)=TRUE,"　",E60)</f>
        <v xml:space="preserve">　</v>
      </c>
      <c r="F125" t="str">
        <f>IF(ISBLANK(F60)=TRUE,"　",F60)</f>
        <v xml:space="preserve">　</v>
      </c>
      <c r="G125" t="str">
        <f>IF(ISBLANK(G60)=TRUE,"　",G60)</f>
        <v xml:space="preserve">　</v>
      </c>
      <c r="H125" t="str">
        <f>IF(ISBLANK(H60)=TRUE,"　",H60)</f>
        <v xml:space="preserve">　</v>
      </c>
      <c r="I125" t="str">
        <f>IF(ISBLANK(I60)=TRUE,"　",I60)</f>
        <v xml:space="preserve">　</v>
      </c>
      <c r="J125" t="str">
        <f>IF(ISBLANK(J60)=TRUE,"　",J60)</f>
        <v xml:space="preserve">　</v>
      </c>
      <c r="K125" t="str">
        <f>IF(ISBLANK(K60)=TRUE,"　",K60)</f>
        <v xml:space="preserve">　</v>
      </c>
      <c r="L125" t="str">
        <f>IF(ISBLANK(L60)=TRUE,"　",L60)</f>
        <v xml:space="preserve">　</v>
      </c>
      <c r="M125" t="str">
        <f>IF(ISBLANK(M60)=TRUE,"　",M60)</f>
        <v xml:space="preserve">　</v>
      </c>
      <c r="N125" t="str">
        <f>IF(ISBLANK(N60)=TRUE,"　",N60)</f>
        <v xml:space="preserve">　</v>
      </c>
      <c r="O125" t="str">
        <f>IF(ISBLANK(O60)=TRUE,"　",O60)</f>
        <v xml:space="preserve">　</v>
      </c>
      <c r="P125" t="str">
        <f>IF(ISBLANK(P60)=TRUE,"　",P60)</f>
        <v xml:space="preserve">　</v>
      </c>
      <c r="Q125" t="str">
        <f>IF(ISBLANK(Q60)=TRUE,"　",Q60)</f>
        <v xml:space="preserve">　</v>
      </c>
      <c r="R125" t="str">
        <f>IF(R60="","",R60)</f>
        <v/>
      </c>
      <c r="Z125">
        <v>29</v>
      </c>
      <c r="AA125" t="e">
        <f>IF(ISBLANK(B125)=TRUE,"  ",B125)</f>
        <v>#REF!</v>
      </c>
      <c r="AB125" t="e">
        <f>WEEKDAY(AA125,1)</f>
        <v>#REF!</v>
      </c>
      <c r="AC125" t="str">
        <f>AC60</f>
        <v>月</v>
      </c>
      <c r="AD125" t="e">
        <f>IF(ISBLANK(#REF!)=TRUE,"  ",#REF!)</f>
        <v>#REF!</v>
      </c>
      <c r="AE125" t="str">
        <f>IF(ISBLANK(E60)=TRUE,"  ",VLOOKUP(E60,ひらがな変換,2))</f>
        <v xml:space="preserve">  </v>
      </c>
      <c r="AF125" t="str">
        <f>IF(ISBLANK(G60)=TRUE,"  ",VLOOKUP(G60,ひらがな変換,2))</f>
        <v xml:space="preserve">  </v>
      </c>
      <c r="AG125" t="str">
        <f>IF(ISBLANK(I60)=TRUE,"  ",VLOOKUP(I60,ひらがな変換,2))</f>
        <v xml:space="preserve">  </v>
      </c>
      <c r="AH125" t="str">
        <f>IF(ISBLANK(K60)=TRUE,"  ",VLOOKUP(K60,ひらがな変換,2))</f>
        <v xml:space="preserve">  </v>
      </c>
      <c r="AI125" t="str">
        <f>IF(ISBLANK(M60)=TRUE,"  ",VLOOKUP(M60,ひらがな変換,2))</f>
        <v xml:space="preserve">  </v>
      </c>
      <c r="AJ125" t="str">
        <f>IF(ISBLANK(O60)=TRUE,"  ",VLOOKUP(O60,ひらがな変換,2))</f>
        <v xml:space="preserve">  </v>
      </c>
    </row>
    <row r="126">
      <c r="A126" t="str">
        <f>IF(ISBLANK(A61)=TRUE,"　",A61)</f>
        <v xml:space="preserve">　</v>
      </c>
      <c r="D126" t="str">
        <f>IF(ISBLANK(D61)=TRUE,"　",D61)</f>
        <v xml:space="preserve">　</v>
      </c>
      <c r="E126" t="str">
        <f>IF(ISBLANK(E61)=TRUE,"　",E61)</f>
        <v xml:space="preserve">　</v>
      </c>
      <c r="G126" t="str">
        <f>IF(ISBLANK(G61)=TRUE,"　",G61)</f>
        <v xml:space="preserve">　</v>
      </c>
      <c r="I126" t="str">
        <f>IF(ISBLANK(I61)=TRUE,"　",I61)</f>
        <v xml:space="preserve">　</v>
      </c>
      <c r="K126" t="str">
        <f>IF(ISBLANK(K61)=TRUE,"　",K61)</f>
        <v xml:space="preserve">　</v>
      </c>
      <c r="M126" t="str">
        <f>IF(ISBLANK(M61)=TRUE,"　",M61)</f>
        <v xml:space="preserve">　</v>
      </c>
      <c r="O126" t="str">
        <f>IF(ISBLANK(O61)=TRUE,"　",O61)</f>
        <v xml:space="preserve">　</v>
      </c>
      <c r="Q126" t="str">
        <f>IF(ISBLANK(Q61)=TRUE,"　",Q61)</f>
        <v xml:space="preserve">　</v>
      </c>
    </row>
    <row r="127">
      <c r="A127">
        <f>IF(ISBLANK(A62)=TRUE,"　",A62)</f>
        <v>30</v>
      </c>
      <c r="B127" t="e">
        <f>DATE($E$1,#REF!,A127)</f>
        <v>#REF!</v>
      </c>
      <c r="C127" t="e">
        <f>WEEKDAY(B127,1)</f>
        <v>#REF!</v>
      </c>
      <c r="D127" t="str">
        <f>IF(ISBLANK(D62)=TRUE,"　",D62)</f>
        <v>火</v>
      </c>
      <c r="E127" t="str">
        <f>IF(ISBLANK(E62)=TRUE,"　",E62)</f>
        <v xml:space="preserve">　</v>
      </c>
      <c r="F127" t="str">
        <f>IF(ISBLANK(F62)=TRUE,"　",F62)</f>
        <v xml:space="preserve">　</v>
      </c>
      <c r="G127" t="str">
        <f>IF(ISBLANK(G62)=TRUE,"　",G62)</f>
        <v xml:space="preserve">　</v>
      </c>
      <c r="H127" t="str">
        <f>IF(ISBLANK(H62)=TRUE,"　",H62)</f>
        <v xml:space="preserve">　</v>
      </c>
      <c r="I127" t="str">
        <f>IF(ISBLANK(I62)=TRUE,"　",I62)</f>
        <v xml:space="preserve">　</v>
      </c>
      <c r="J127" t="str">
        <f>IF(ISBLANK(J62)=TRUE,"　",J62)</f>
        <v xml:space="preserve">　</v>
      </c>
      <c r="K127" t="str">
        <f>IF(ISBLANK(K62)=TRUE,"　",K62)</f>
        <v xml:space="preserve">　</v>
      </c>
      <c r="L127" t="str">
        <f>IF(ISBLANK(L62)=TRUE,"　",L62)</f>
        <v xml:space="preserve">　</v>
      </c>
      <c r="M127" t="str">
        <f>IF(ISBLANK(M62)=TRUE,"　",M62)</f>
        <v xml:space="preserve">　</v>
      </c>
      <c r="N127" t="str">
        <f>IF(ISBLANK(N62)=TRUE,"　",N62)</f>
        <v xml:space="preserve">　</v>
      </c>
      <c r="O127" t="str">
        <f>IF(ISBLANK(O62)=TRUE,"　",O62)</f>
        <v xml:space="preserve">　</v>
      </c>
      <c r="P127" t="str">
        <f>IF(ISBLANK(P62)=TRUE,"　",P62)</f>
        <v xml:space="preserve">　</v>
      </c>
      <c r="Q127" t="str">
        <f>IF(ISBLANK(Q62)=TRUE,"　",Q62)</f>
        <v xml:space="preserve">　</v>
      </c>
      <c r="R127" t="str">
        <f>IF(R62="","",R62)</f>
        <v/>
      </c>
      <c r="Z127">
        <v>30</v>
      </c>
      <c r="AA127" t="e">
        <f>IF(ISBLANK(B127)=TRUE,"  ",B127)</f>
        <v>#REF!</v>
      </c>
      <c r="AB127" t="e">
        <f>WEEKDAY(AA127,1)</f>
        <v>#REF!</v>
      </c>
      <c r="AC127" t="str">
        <f>AC62</f>
        <v>火</v>
      </c>
      <c r="AD127" t="e">
        <f>IF(ISBLANK(#REF!)=TRUE,"  ",#REF!)</f>
        <v>#REF!</v>
      </c>
      <c r="AE127" t="str">
        <f>IF(ISBLANK(E62)=TRUE,"  ",VLOOKUP(E62,ひらがな変換,2))</f>
        <v xml:space="preserve">  </v>
      </c>
      <c r="AF127" t="str">
        <f>IF(ISBLANK(G62)=TRUE,"  ",VLOOKUP(G62,ひらがな変換,2))</f>
        <v xml:space="preserve">  </v>
      </c>
      <c r="AG127" t="str">
        <f>IF(ISBLANK(I62)=TRUE,"  ",VLOOKUP(I62,ひらがな変換,2))</f>
        <v xml:space="preserve">  </v>
      </c>
      <c r="AH127" t="str">
        <f>IF(ISBLANK(K62)=TRUE,"  ",VLOOKUP(K62,ひらがな変換,2))</f>
        <v xml:space="preserve">  </v>
      </c>
      <c r="AI127" t="str">
        <f>IF(ISBLANK(M62)=TRUE,"  ",VLOOKUP(M62,ひらがな変換,2))</f>
        <v xml:space="preserve">  </v>
      </c>
      <c r="AJ127" t="str">
        <f>IF(ISBLANK(O62)=TRUE,"  ",VLOOKUP(O62,ひらがな変換,2))</f>
        <v xml:space="preserve">  </v>
      </c>
    </row>
    <row r="128">
      <c r="A128" t="str">
        <f>IF(ISBLANK(A63)=TRUE,"　",A63)</f>
        <v xml:space="preserve">　</v>
      </c>
      <c r="D128" t="str">
        <f>IF(ISBLANK(D63)=TRUE,"　",D63)</f>
        <v xml:space="preserve">　</v>
      </c>
      <c r="E128" t="str">
        <f>IF(ISBLANK(E63)=TRUE,"　",E63)</f>
        <v xml:space="preserve">　</v>
      </c>
      <c r="G128" t="str">
        <f>IF(ISBLANK(G63)=TRUE,"　",G63)</f>
        <v xml:space="preserve">　</v>
      </c>
      <c r="I128" t="str">
        <f>IF(ISBLANK(I63)=TRUE,"　",I63)</f>
        <v xml:space="preserve">　</v>
      </c>
      <c r="K128" t="str">
        <f>IF(ISBLANK(K63)=TRUE,"　",K63)</f>
        <v xml:space="preserve">　</v>
      </c>
      <c r="M128" t="str">
        <f>IF(ISBLANK(M63)=TRUE,"　",M63)</f>
        <v xml:space="preserve">　</v>
      </c>
      <c r="O128" t="str">
        <f>IF(ISBLANK(O63)=TRUE,"　",O63)</f>
        <v xml:space="preserve">　</v>
      </c>
      <c r="Q128" t="str">
        <f>IF(ISBLANK(Q63)=TRUE,"　",Q63)</f>
        <v xml:space="preserve">　</v>
      </c>
    </row>
    <row r="129">
      <c r="A129">
        <f>IF(ISBLANK(A64)=TRUE,"　",A64)</f>
        <v>31</v>
      </c>
      <c r="D129" t="str">
        <f>IF(ISBLANK(D64)=TRUE,"　",D64)</f>
        <v>水</v>
      </c>
      <c r="E129" t="str">
        <f>IF(ISBLANK(E64)=TRUE,"　",E64)</f>
        <v xml:space="preserve">　</v>
      </c>
      <c r="F129" t="str">
        <f>IF(ISBLANK(F64)=TRUE,"　",F64)</f>
        <v xml:space="preserve">　</v>
      </c>
      <c r="G129" t="str">
        <f>IF(ISBLANK(G64)=TRUE,"　",G64)</f>
        <v xml:space="preserve">　</v>
      </c>
      <c r="H129" t="str">
        <f>IF(ISBLANK(H64)=TRUE,"　",H64)</f>
        <v xml:space="preserve">　</v>
      </c>
      <c r="I129" t="str">
        <f>IF(ISBLANK(I64)=TRUE,"　",I64)</f>
        <v xml:space="preserve">　</v>
      </c>
      <c r="J129" t="str">
        <f>IF(ISBLANK(J64)=TRUE,"　",J64)</f>
        <v xml:space="preserve">　</v>
      </c>
      <c r="K129" t="str">
        <f>IF(ISBLANK(K64)=TRUE,"　",K64)</f>
        <v xml:space="preserve">　</v>
      </c>
      <c r="L129" t="str">
        <f>IF(ISBLANK(L64)=TRUE,"　",L64)</f>
        <v xml:space="preserve">　</v>
      </c>
      <c r="M129" t="str">
        <f>IF(ISBLANK(M64)=TRUE,"　",M64)</f>
        <v xml:space="preserve">　</v>
      </c>
      <c r="N129" t="str">
        <f>IF(ISBLANK(N64)=TRUE,"　",N64)</f>
        <v xml:space="preserve">　</v>
      </c>
      <c r="O129" t="str">
        <f>IF(ISBLANK(O64)=TRUE,"　",O64)</f>
        <v xml:space="preserve">　</v>
      </c>
      <c r="P129" t="str">
        <f>IF(ISBLANK(P64)=TRUE,"　",P64)</f>
        <v xml:space="preserve">　</v>
      </c>
      <c r="Q129" t="str">
        <f>IF(ISBLANK(Q64)=TRUE,"　",Q64)</f>
        <v xml:space="preserve">　</v>
      </c>
      <c r="R129" t="str">
        <f>IF(R64="","",R64)</f>
        <v/>
      </c>
      <c r="Z129">
        <v>31</v>
      </c>
      <c r="AA129" t="str">
        <f>IF(ISBLANK(B129)=TRUE,"  ",B129)</f>
        <v xml:space="preserve">  </v>
      </c>
      <c r="AB129" t="e">
        <f>WEEKDAY(AA129,1)</f>
        <v>#VALUE!</v>
      </c>
      <c r="AC129" t="str">
        <f>AC64</f>
        <v>水</v>
      </c>
      <c r="AD129" t="e">
        <f>IF(ISBLANK(#REF!)=TRUE,"  ",#REF!)</f>
        <v>#REF!</v>
      </c>
      <c r="AE129" t="str">
        <f>IF(ISBLANK(E64)=TRUE,"  ",VLOOKUP(E64,ひらがな変換,2))</f>
        <v xml:space="preserve">  </v>
      </c>
      <c r="AF129" t="str">
        <f>IF(ISBLANK(G64)=TRUE,"  ",VLOOKUP(G64,ひらがな変換,2))</f>
        <v xml:space="preserve">  </v>
      </c>
      <c r="AG129" t="str">
        <f>IF(ISBLANK(I64)=TRUE,"  ",VLOOKUP(I64,ひらがな変換,2))</f>
        <v xml:space="preserve">  </v>
      </c>
      <c r="AH129" t="str">
        <f>IF(ISBLANK(K64)=TRUE,"  ",VLOOKUP(K64,ひらがな変換,2))</f>
        <v xml:space="preserve">  </v>
      </c>
      <c r="AI129" t="str">
        <f>IF(ISBLANK(M64)=TRUE,"  ",VLOOKUP(M64,ひらがな変換,2))</f>
        <v xml:space="preserve">  </v>
      </c>
      <c r="AJ129" t="str">
        <f>IF(ISBLANK(O64)=TRUE,"  ",VLOOKUP(O64,ひらがな変換,2))</f>
        <v xml:space="preserve">  </v>
      </c>
    </row>
    <row r="130">
      <c r="A130" t="str">
        <f>IF(ISBLANK(A65)=TRUE,"　",A65)</f>
        <v xml:space="preserve">　</v>
      </c>
      <c r="D130" t="str">
        <f>IF(ISBLANK(D65)=TRUE,"　",D65)</f>
        <v xml:space="preserve">　</v>
      </c>
      <c r="E130" t="str">
        <f>IF(ISBLANK(E65)=TRUE,"　",E65)</f>
        <v xml:space="preserve">　</v>
      </c>
      <c r="G130" t="str">
        <f>IF(ISBLANK(G65)=TRUE,"　",G65)</f>
        <v xml:space="preserve">　</v>
      </c>
      <c r="I130" t="str">
        <f>IF(ISBLANK(I65)=TRUE,"　",I65)</f>
        <v xml:space="preserve">　</v>
      </c>
      <c r="K130" t="str">
        <f>IF(ISBLANK(K65)=TRUE,"　",K65)</f>
        <v xml:space="preserve">　</v>
      </c>
      <c r="M130" t="str">
        <f>IF(ISBLANK(M65)=TRUE,"　",M65)</f>
        <v xml:space="preserve">　</v>
      </c>
      <c r="O130" t="str">
        <f>IF(ISBLANK(O65)=TRUE,"　",O65)</f>
        <v xml:space="preserve">　</v>
      </c>
      <c r="Q130" t="str">
        <f>IF(ISBLANK(Q65)=TRUE,"　",Q65)</f>
        <v xml:space="preserve">　</v>
      </c>
    </row>
  </sheetData>
  <mergeCells count="1268">
    <mergeCell ref="AL109:AL110"/>
    <mergeCell ref="AL111:AL112"/>
    <mergeCell ref="AL113:AL114"/>
    <mergeCell ref="AL115:AL116"/>
    <mergeCell ref="AL117:AL118"/>
    <mergeCell ref="AL119:AL120"/>
    <mergeCell ref="AL121:AL122"/>
    <mergeCell ref="AL123:AL124"/>
    <mergeCell ref="AL125:AL126"/>
    <mergeCell ref="AL127:AL128"/>
    <mergeCell ref="AL129:AL130"/>
    <mergeCell ref="AL75:AL76"/>
    <mergeCell ref="AL77:AL78"/>
    <mergeCell ref="AL79:AL80"/>
    <mergeCell ref="AL81:AL82"/>
    <mergeCell ref="AL83:AL84"/>
    <mergeCell ref="AL85:AL86"/>
    <mergeCell ref="AL87:AL88"/>
    <mergeCell ref="AL89:AL90"/>
    <mergeCell ref="AL91:AL92"/>
    <mergeCell ref="AL93:AL94"/>
    <mergeCell ref="AL95:AL96"/>
    <mergeCell ref="AL97:AL98"/>
    <mergeCell ref="AL99:AL100"/>
    <mergeCell ref="AL101:AL102"/>
    <mergeCell ref="AL103:AL104"/>
    <mergeCell ref="AL105:AL106"/>
    <mergeCell ref="AL107:AL108"/>
    <mergeCell ref="AL38:AL39"/>
    <mergeCell ref="AL40:AL41"/>
    <mergeCell ref="AL42:AL43"/>
    <mergeCell ref="AL44:AL45"/>
    <mergeCell ref="AL46:AL47"/>
    <mergeCell ref="AL48:AL49"/>
    <mergeCell ref="AL50:AL51"/>
    <mergeCell ref="AL52:AL53"/>
    <mergeCell ref="AL54:AL55"/>
    <mergeCell ref="AL56:AL57"/>
    <mergeCell ref="AL58:AL59"/>
    <mergeCell ref="AL60:AL61"/>
    <mergeCell ref="AL62:AL63"/>
    <mergeCell ref="AL64:AL65"/>
    <mergeCell ref="AL69:AL70"/>
    <mergeCell ref="AL71:AL72"/>
    <mergeCell ref="AL73:AL74"/>
    <mergeCell ref="AL4:AL5"/>
    <mergeCell ref="AL6:AL7"/>
    <mergeCell ref="AL8:AL9"/>
    <mergeCell ref="AL10:AL11"/>
    <mergeCell ref="AL12:AL13"/>
    <mergeCell ref="AL14:AL15"/>
    <mergeCell ref="AL16:AL17"/>
    <mergeCell ref="AL18:AL19"/>
    <mergeCell ref="AL20:AL21"/>
    <mergeCell ref="AL22:AL23"/>
    <mergeCell ref="AL24:AL25"/>
    <mergeCell ref="AL26:AL27"/>
    <mergeCell ref="AL28:AL29"/>
    <mergeCell ref="AL30:AL31"/>
    <mergeCell ref="AL32:AL33"/>
    <mergeCell ref="AL34:AL35"/>
    <mergeCell ref="AL36:AL37"/>
    <mergeCell ref="A10:A11"/>
    <mergeCell ref="M3:N3"/>
    <mergeCell ref="O3:P3"/>
    <mergeCell ref="A4:A5"/>
    <mergeCell ref="D4:D5"/>
    <mergeCell ref="E3:F3"/>
    <mergeCell ref="G3:H3"/>
    <mergeCell ref="I3:J3"/>
    <mergeCell ref="K3:L3"/>
    <mergeCell ref="D10:D11"/>
    <mergeCell ref="E5:F5"/>
    <mergeCell ref="G5:H5"/>
    <mergeCell ref="I5:J5"/>
    <mergeCell ref="K5:L5"/>
    <mergeCell ref="M5:N5"/>
    <mergeCell ref="O5:P5"/>
    <mergeCell ref="AK6:AK7"/>
    <mergeCell ref="AG6:AG7"/>
    <mergeCell ref="AH6:AH7"/>
    <mergeCell ref="AI6:AI7"/>
    <mergeCell ref="AJ6:AJ7"/>
    <mergeCell ref="AI4:AI5"/>
    <mergeCell ref="AJ4:AJ5"/>
    <mergeCell ref="Q4:Q5"/>
    <mergeCell ref="Z4:Z5"/>
    <mergeCell ref="AC4:AC5"/>
    <mergeCell ref="AD4:AD5"/>
    <mergeCell ref="AK4:AK5"/>
    <mergeCell ref="AG4:AG5"/>
    <mergeCell ref="AH4:AH5"/>
    <mergeCell ref="AE4:AE5"/>
    <mergeCell ref="AF4:AF5"/>
    <mergeCell ref="A8:A9"/>
    <mergeCell ref="D8:D9"/>
    <mergeCell ref="Q8:Q9"/>
    <mergeCell ref="Z8:Z9"/>
    <mergeCell ref="AC8:AC9"/>
    <mergeCell ref="AK8:AK9"/>
    <mergeCell ref="E9:F9"/>
    <mergeCell ref="G9:H9"/>
    <mergeCell ref="I9:J9"/>
    <mergeCell ref="K9:L9"/>
    <mergeCell ref="M7:N7"/>
    <mergeCell ref="AD6:AD7"/>
    <mergeCell ref="AE6:AE7"/>
    <mergeCell ref="AF6:AF7"/>
    <mergeCell ref="AG8:AG9"/>
    <mergeCell ref="AH8:AH9"/>
    <mergeCell ref="M9:N9"/>
    <mergeCell ref="O9:P9"/>
    <mergeCell ref="AE8:AE9"/>
    <mergeCell ref="AD8:AD9"/>
    <mergeCell ref="A6:A7"/>
    <mergeCell ref="D6:D7"/>
    <mergeCell ref="Q6:Q7"/>
    <mergeCell ref="Z6:Z7"/>
    <mergeCell ref="O7:P7"/>
    <mergeCell ref="X7:X8"/>
    <mergeCell ref="E7:F7"/>
    <mergeCell ref="G7:H7"/>
    <mergeCell ref="I7:J7"/>
    <mergeCell ref="K7:L7"/>
    <mergeCell ref="AI8:AI9"/>
    <mergeCell ref="AJ8:AJ9"/>
    <mergeCell ref="AK10:AK11"/>
    <mergeCell ref="E11:F11"/>
    <mergeCell ref="G11:H11"/>
    <mergeCell ref="I11:J11"/>
    <mergeCell ref="K11:L11"/>
    <mergeCell ref="M11:N11"/>
    <mergeCell ref="O11:P11"/>
    <mergeCell ref="AG10:AG11"/>
    <mergeCell ref="AF8:AF9"/>
    <mergeCell ref="Q10:Q11"/>
    <mergeCell ref="Z10:Z11"/>
    <mergeCell ref="AJ10:AJ11"/>
    <mergeCell ref="AC10:AC11"/>
    <mergeCell ref="AD10:AD11"/>
    <mergeCell ref="AE10:AE11"/>
    <mergeCell ref="AF10:AF11"/>
    <mergeCell ref="AH10:AH11"/>
    <mergeCell ref="AI10:AI11"/>
    <mergeCell ref="AC16:AC17"/>
    <mergeCell ref="AD16:AD17"/>
    <mergeCell ref="AE16:AE17"/>
    <mergeCell ref="AC14:AC15"/>
    <mergeCell ref="AD14:AD15"/>
    <mergeCell ref="AE14:AE15"/>
    <mergeCell ref="AF14:AF15"/>
    <mergeCell ref="A14:A15"/>
    <mergeCell ref="D14:D15"/>
    <mergeCell ref="Q14:Q15"/>
    <mergeCell ref="Z14:Z15"/>
    <mergeCell ref="E15:F15"/>
    <mergeCell ref="AK12:AK13"/>
    <mergeCell ref="E13:F13"/>
    <mergeCell ref="G13:H13"/>
    <mergeCell ref="I13:J13"/>
    <mergeCell ref="K13:L13"/>
    <mergeCell ref="M13:N13"/>
    <mergeCell ref="O13:P13"/>
    <mergeCell ref="AG12:AG13"/>
    <mergeCell ref="AH12:AH13"/>
    <mergeCell ref="AI12:AI13"/>
    <mergeCell ref="AJ12:AJ13"/>
    <mergeCell ref="AC12:AC13"/>
    <mergeCell ref="AD12:AD13"/>
    <mergeCell ref="AE12:AE13"/>
    <mergeCell ref="AF12:AF13"/>
    <mergeCell ref="A12:A13"/>
    <mergeCell ref="D12:D13"/>
    <mergeCell ref="Q12:Q13"/>
    <mergeCell ref="Z12:Z13"/>
    <mergeCell ref="M17:N17"/>
    <mergeCell ref="O17:P17"/>
    <mergeCell ref="AG16:AG17"/>
    <mergeCell ref="AH16:AH17"/>
    <mergeCell ref="AI16:AI17"/>
    <mergeCell ref="AF16:AF17"/>
    <mergeCell ref="AC20:AC21"/>
    <mergeCell ref="AD20:AD21"/>
    <mergeCell ref="I17:J17"/>
    <mergeCell ref="K17:L17"/>
    <mergeCell ref="A18:A19"/>
    <mergeCell ref="D18:D19"/>
    <mergeCell ref="Q18:Q19"/>
    <mergeCell ref="Z18:Z19"/>
    <mergeCell ref="Z16:Z17"/>
    <mergeCell ref="AK14:AK15"/>
    <mergeCell ref="AG14:AG15"/>
    <mergeCell ref="AH14:AH15"/>
    <mergeCell ref="AI14:AI15"/>
    <mergeCell ref="AJ14:AJ15"/>
    <mergeCell ref="A16:A17"/>
    <mergeCell ref="D16:D17"/>
    <mergeCell ref="Q16:Q17"/>
    <mergeCell ref="E17:F17"/>
    <mergeCell ref="G17:H17"/>
    <mergeCell ref="AK16:AK17"/>
    <mergeCell ref="G15:H15"/>
    <mergeCell ref="I15:J15"/>
    <mergeCell ref="K15:L15"/>
    <mergeCell ref="M15:N15"/>
    <mergeCell ref="O15:P15"/>
    <mergeCell ref="AJ16:AJ17"/>
    <mergeCell ref="A20:A21"/>
    <mergeCell ref="D20:D21"/>
    <mergeCell ref="Q20:Q21"/>
    <mergeCell ref="AK18:AK19"/>
    <mergeCell ref="E19:F19"/>
    <mergeCell ref="G19:H19"/>
    <mergeCell ref="I19:J19"/>
    <mergeCell ref="K19:L19"/>
    <mergeCell ref="M19:N19"/>
    <mergeCell ref="O19:P19"/>
    <mergeCell ref="AJ18:AJ19"/>
    <mergeCell ref="AC18:AC19"/>
    <mergeCell ref="AD18:AD19"/>
    <mergeCell ref="AE18:AE19"/>
    <mergeCell ref="AF18:AF19"/>
    <mergeCell ref="AG18:AG19"/>
    <mergeCell ref="AH18:AH19"/>
    <mergeCell ref="AI18:AI19"/>
    <mergeCell ref="AJ20:AJ21"/>
    <mergeCell ref="AK20:AK21"/>
    <mergeCell ref="E21:F21"/>
    <mergeCell ref="G21:H21"/>
    <mergeCell ref="I21:J21"/>
    <mergeCell ref="K21:L21"/>
    <mergeCell ref="M21:N21"/>
    <mergeCell ref="O21:P21"/>
    <mergeCell ref="AF20:AF21"/>
    <mergeCell ref="AG20:AG21"/>
    <mergeCell ref="AH20:AH21"/>
    <mergeCell ref="AI20:AI21"/>
    <mergeCell ref="A24:A25"/>
    <mergeCell ref="D24:D25"/>
    <mergeCell ref="Q24:Q25"/>
    <mergeCell ref="D22:D23"/>
    <mergeCell ref="Q22:Q23"/>
    <mergeCell ref="A22:A23"/>
    <mergeCell ref="AJ22:AJ23"/>
    <mergeCell ref="AI22:AI23"/>
    <mergeCell ref="Z22:Z23"/>
    <mergeCell ref="AC22:AC23"/>
    <mergeCell ref="AD22:AD23"/>
    <mergeCell ref="AE22:AE23"/>
    <mergeCell ref="AK22:AK23"/>
    <mergeCell ref="E23:F23"/>
    <mergeCell ref="G23:H23"/>
    <mergeCell ref="I23:J23"/>
    <mergeCell ref="K23:L23"/>
    <mergeCell ref="M23:N23"/>
    <mergeCell ref="O23:P23"/>
    <mergeCell ref="AF22:AF23"/>
    <mergeCell ref="AG22:AG23"/>
    <mergeCell ref="AH22:AH23"/>
    <mergeCell ref="AJ24:AJ25"/>
    <mergeCell ref="AK24:AK25"/>
    <mergeCell ref="E25:F25"/>
    <mergeCell ref="G25:H25"/>
    <mergeCell ref="I25:J25"/>
    <mergeCell ref="K25:L25"/>
    <mergeCell ref="M25:N25"/>
    <mergeCell ref="O25:P25"/>
    <mergeCell ref="AF24:AF25"/>
    <mergeCell ref="AG24:AG25"/>
    <mergeCell ref="AH24:AH25"/>
    <mergeCell ref="AI24:AI25"/>
    <mergeCell ref="Z24:Z25"/>
    <mergeCell ref="AC24:AC25"/>
    <mergeCell ref="AD24:AD25"/>
    <mergeCell ref="AE24:AE25"/>
    <mergeCell ref="AE20:AE21"/>
    <mergeCell ref="Z20:Z21"/>
    <mergeCell ref="AK26:AK27"/>
    <mergeCell ref="E27:F27"/>
    <mergeCell ref="G27:H27"/>
    <mergeCell ref="I27:J27"/>
    <mergeCell ref="K27:L27"/>
    <mergeCell ref="M27:N27"/>
    <mergeCell ref="O27:P27"/>
    <mergeCell ref="AG26:AG27"/>
    <mergeCell ref="AH26:AH27"/>
    <mergeCell ref="AI26:AI27"/>
    <mergeCell ref="AJ26:AJ27"/>
    <mergeCell ref="AC26:AC27"/>
    <mergeCell ref="AD26:AD27"/>
    <mergeCell ref="AE26:AE27"/>
    <mergeCell ref="AF26:AF27"/>
    <mergeCell ref="A26:A27"/>
    <mergeCell ref="D26:D27"/>
    <mergeCell ref="Q26:Q27"/>
    <mergeCell ref="Z26:Z27"/>
    <mergeCell ref="AK28:AK29"/>
    <mergeCell ref="E29:F29"/>
    <mergeCell ref="G29:H29"/>
    <mergeCell ref="I29:J29"/>
    <mergeCell ref="K29:L29"/>
    <mergeCell ref="M29:N29"/>
    <mergeCell ref="O29:P29"/>
    <mergeCell ref="AG28:AG29"/>
    <mergeCell ref="AH28:AH29"/>
    <mergeCell ref="AI28:AI29"/>
    <mergeCell ref="AJ28:AJ29"/>
    <mergeCell ref="AC28:AC29"/>
    <mergeCell ref="AD28:AD29"/>
    <mergeCell ref="AE28:AE29"/>
    <mergeCell ref="AF28:AF29"/>
    <mergeCell ref="A28:A29"/>
    <mergeCell ref="D28:D29"/>
    <mergeCell ref="Q28:Q29"/>
    <mergeCell ref="Z28:Z29"/>
    <mergeCell ref="AK30:AK31"/>
    <mergeCell ref="E31:F31"/>
    <mergeCell ref="G31:H31"/>
    <mergeCell ref="I31:J31"/>
    <mergeCell ref="K31:L31"/>
    <mergeCell ref="M31:N31"/>
    <mergeCell ref="O31:P31"/>
    <mergeCell ref="AG30:AG31"/>
    <mergeCell ref="AH30:AH31"/>
    <mergeCell ref="AI30:AI31"/>
    <mergeCell ref="AJ30:AJ31"/>
    <mergeCell ref="AC30:AC31"/>
    <mergeCell ref="AD30:AD31"/>
    <mergeCell ref="AE30:AE31"/>
    <mergeCell ref="AF30:AF31"/>
    <mergeCell ref="A30:A31"/>
    <mergeCell ref="D30:D31"/>
    <mergeCell ref="Q30:Q31"/>
    <mergeCell ref="Z30:Z31"/>
    <mergeCell ref="AK32:AK33"/>
    <mergeCell ref="E33:F33"/>
    <mergeCell ref="G33:H33"/>
    <mergeCell ref="I33:J33"/>
    <mergeCell ref="K33:L33"/>
    <mergeCell ref="M33:N33"/>
    <mergeCell ref="O33:P33"/>
    <mergeCell ref="AG32:AG33"/>
    <mergeCell ref="AH32:AH33"/>
    <mergeCell ref="AI32:AI33"/>
    <mergeCell ref="AJ32:AJ33"/>
    <mergeCell ref="AC32:AC33"/>
    <mergeCell ref="AD32:AD33"/>
    <mergeCell ref="AE32:AE33"/>
    <mergeCell ref="AF32:AF33"/>
    <mergeCell ref="A32:A33"/>
    <mergeCell ref="D32:D33"/>
    <mergeCell ref="Q32:Q33"/>
    <mergeCell ref="Z32:Z33"/>
    <mergeCell ref="AK34:AK35"/>
    <mergeCell ref="E35:F35"/>
    <mergeCell ref="G35:H35"/>
    <mergeCell ref="I35:J35"/>
    <mergeCell ref="K35:L35"/>
    <mergeCell ref="M35:N35"/>
    <mergeCell ref="O35:P35"/>
    <mergeCell ref="AG34:AG35"/>
    <mergeCell ref="AH34:AH35"/>
    <mergeCell ref="AI34:AI35"/>
    <mergeCell ref="AJ34:AJ35"/>
    <mergeCell ref="AC34:AC35"/>
    <mergeCell ref="AD34:AD35"/>
    <mergeCell ref="AE34:AE35"/>
    <mergeCell ref="AF34:AF35"/>
    <mergeCell ref="A34:A35"/>
    <mergeCell ref="D34:D35"/>
    <mergeCell ref="Q34:Q35"/>
    <mergeCell ref="Z34:Z35"/>
    <mergeCell ref="AK36:AK37"/>
    <mergeCell ref="E37:F37"/>
    <mergeCell ref="G37:H37"/>
    <mergeCell ref="I37:J37"/>
    <mergeCell ref="K37:L37"/>
    <mergeCell ref="M37:N37"/>
    <mergeCell ref="O37:P37"/>
    <mergeCell ref="AG36:AG37"/>
    <mergeCell ref="AH36:AH37"/>
    <mergeCell ref="AI36:AI37"/>
    <mergeCell ref="AJ36:AJ37"/>
    <mergeCell ref="AC36:AC37"/>
    <mergeCell ref="AD36:AD37"/>
    <mergeCell ref="AE36:AE37"/>
    <mergeCell ref="AF36:AF37"/>
    <mergeCell ref="A36:A37"/>
    <mergeCell ref="D36:D37"/>
    <mergeCell ref="Q36:Q37"/>
    <mergeCell ref="Z36:Z37"/>
    <mergeCell ref="AK38:AK39"/>
    <mergeCell ref="E39:F39"/>
    <mergeCell ref="G39:H39"/>
    <mergeCell ref="I39:J39"/>
    <mergeCell ref="K39:L39"/>
    <mergeCell ref="M39:N39"/>
    <mergeCell ref="O39:P39"/>
    <mergeCell ref="AG38:AG39"/>
    <mergeCell ref="AH38:AH39"/>
    <mergeCell ref="AI38:AI39"/>
    <mergeCell ref="AJ38:AJ39"/>
    <mergeCell ref="AC38:AC39"/>
    <mergeCell ref="AD38:AD39"/>
    <mergeCell ref="AE38:AE39"/>
    <mergeCell ref="AF38:AF39"/>
    <mergeCell ref="A38:A39"/>
    <mergeCell ref="D38:D39"/>
    <mergeCell ref="Q38:Q39"/>
    <mergeCell ref="Z38:Z39"/>
    <mergeCell ref="AK40:AK41"/>
    <mergeCell ref="E41:F41"/>
    <mergeCell ref="G41:H41"/>
    <mergeCell ref="I41:J41"/>
    <mergeCell ref="K41:L41"/>
    <mergeCell ref="M41:N41"/>
    <mergeCell ref="O41:P41"/>
    <mergeCell ref="AG40:AG41"/>
    <mergeCell ref="AH40:AH41"/>
    <mergeCell ref="AI40:AI41"/>
    <mergeCell ref="AJ40:AJ41"/>
    <mergeCell ref="AC40:AC41"/>
    <mergeCell ref="AD40:AD41"/>
    <mergeCell ref="AE40:AE41"/>
    <mergeCell ref="AF40:AF41"/>
    <mergeCell ref="A40:A41"/>
    <mergeCell ref="D40:D41"/>
    <mergeCell ref="Q40:Q41"/>
    <mergeCell ref="Z40:Z41"/>
    <mergeCell ref="AK42:AK43"/>
    <mergeCell ref="E43:F43"/>
    <mergeCell ref="G43:H43"/>
    <mergeCell ref="I43:J43"/>
    <mergeCell ref="K43:L43"/>
    <mergeCell ref="M43:N43"/>
    <mergeCell ref="O43:P43"/>
    <mergeCell ref="AG42:AG43"/>
    <mergeCell ref="AH42:AH43"/>
    <mergeCell ref="AI42:AI43"/>
    <mergeCell ref="AJ42:AJ43"/>
    <mergeCell ref="AC42:AC43"/>
    <mergeCell ref="AD42:AD43"/>
    <mergeCell ref="AE42:AE43"/>
    <mergeCell ref="AF42:AF43"/>
    <mergeCell ref="A42:A43"/>
    <mergeCell ref="D42:D43"/>
    <mergeCell ref="Q42:Q43"/>
    <mergeCell ref="Z42:Z43"/>
    <mergeCell ref="AK44:AK45"/>
    <mergeCell ref="E45:F45"/>
    <mergeCell ref="G45:H45"/>
    <mergeCell ref="I45:J45"/>
    <mergeCell ref="K45:L45"/>
    <mergeCell ref="M45:N45"/>
    <mergeCell ref="O45:P45"/>
    <mergeCell ref="AG44:AG45"/>
    <mergeCell ref="AH44:AH45"/>
    <mergeCell ref="AI44:AI45"/>
    <mergeCell ref="AJ44:AJ45"/>
    <mergeCell ref="AC44:AC45"/>
    <mergeCell ref="AD44:AD45"/>
    <mergeCell ref="AE44:AE45"/>
    <mergeCell ref="AF44:AF45"/>
    <mergeCell ref="A44:A45"/>
    <mergeCell ref="D44:D45"/>
    <mergeCell ref="Q44:Q45"/>
    <mergeCell ref="Z44:Z45"/>
    <mergeCell ref="AK46:AK47"/>
    <mergeCell ref="E47:F47"/>
    <mergeCell ref="G47:H47"/>
    <mergeCell ref="I47:J47"/>
    <mergeCell ref="K47:L47"/>
    <mergeCell ref="M47:N47"/>
    <mergeCell ref="O47:P47"/>
    <mergeCell ref="AG46:AG47"/>
    <mergeCell ref="AH46:AH47"/>
    <mergeCell ref="AI46:AI47"/>
    <mergeCell ref="AJ46:AJ47"/>
    <mergeCell ref="AC46:AC47"/>
    <mergeCell ref="AD46:AD47"/>
    <mergeCell ref="AE46:AE47"/>
    <mergeCell ref="AF46:AF47"/>
    <mergeCell ref="A46:A47"/>
    <mergeCell ref="D46:D47"/>
    <mergeCell ref="Q46:Q47"/>
    <mergeCell ref="Z46:Z47"/>
    <mergeCell ref="AK48:AK49"/>
    <mergeCell ref="E49:F49"/>
    <mergeCell ref="G49:H49"/>
    <mergeCell ref="I49:J49"/>
    <mergeCell ref="K49:L49"/>
    <mergeCell ref="M49:N49"/>
    <mergeCell ref="O49:P49"/>
    <mergeCell ref="AG48:AG49"/>
    <mergeCell ref="AH48:AH49"/>
    <mergeCell ref="AI48:AI49"/>
    <mergeCell ref="AJ48:AJ49"/>
    <mergeCell ref="AC48:AC49"/>
    <mergeCell ref="AD48:AD49"/>
    <mergeCell ref="AE48:AE49"/>
    <mergeCell ref="AF48:AF49"/>
    <mergeCell ref="A48:A49"/>
    <mergeCell ref="D48:D49"/>
    <mergeCell ref="Q48:Q49"/>
    <mergeCell ref="Z48:Z49"/>
    <mergeCell ref="AK50:AK51"/>
    <mergeCell ref="E51:F51"/>
    <mergeCell ref="G51:H51"/>
    <mergeCell ref="I51:J51"/>
    <mergeCell ref="K51:L51"/>
    <mergeCell ref="M51:N51"/>
    <mergeCell ref="O51:P51"/>
    <mergeCell ref="AG50:AG51"/>
    <mergeCell ref="AH50:AH51"/>
    <mergeCell ref="AI50:AI51"/>
    <mergeCell ref="AJ50:AJ51"/>
    <mergeCell ref="AC50:AC51"/>
    <mergeCell ref="AD50:AD51"/>
    <mergeCell ref="AE50:AE51"/>
    <mergeCell ref="AF50:AF51"/>
    <mergeCell ref="A50:A51"/>
    <mergeCell ref="D50:D51"/>
    <mergeCell ref="Q50:Q51"/>
    <mergeCell ref="Z50:Z51"/>
    <mergeCell ref="AK52:AK53"/>
    <mergeCell ref="E53:F53"/>
    <mergeCell ref="G53:H53"/>
    <mergeCell ref="I53:J53"/>
    <mergeCell ref="K53:L53"/>
    <mergeCell ref="M53:N53"/>
    <mergeCell ref="O53:P53"/>
    <mergeCell ref="AG52:AG53"/>
    <mergeCell ref="AH52:AH53"/>
    <mergeCell ref="AI52:AI53"/>
    <mergeCell ref="AJ52:AJ53"/>
    <mergeCell ref="AC52:AC53"/>
    <mergeCell ref="AD52:AD53"/>
    <mergeCell ref="AE52:AE53"/>
    <mergeCell ref="AF52:AF53"/>
    <mergeCell ref="A52:A53"/>
    <mergeCell ref="D52:D53"/>
    <mergeCell ref="Q52:Q53"/>
    <mergeCell ref="Z52:Z53"/>
    <mergeCell ref="AK54:AK55"/>
    <mergeCell ref="AI54:AI55"/>
    <mergeCell ref="AJ54:AJ55"/>
    <mergeCell ref="AJ56:AJ57"/>
    <mergeCell ref="AK56:AK57"/>
    <mergeCell ref="AI56:AI57"/>
    <mergeCell ref="AJ58:AJ59"/>
    <mergeCell ref="AG54:AG55"/>
    <mergeCell ref="AH54:AH55"/>
    <mergeCell ref="AC54:AC55"/>
    <mergeCell ref="AD54:AD55"/>
    <mergeCell ref="AE54:AE55"/>
    <mergeCell ref="AF54:AF55"/>
    <mergeCell ref="A54:A55"/>
    <mergeCell ref="D54:D55"/>
    <mergeCell ref="Q54:Q55"/>
    <mergeCell ref="Z54:Z55"/>
    <mergeCell ref="M55:N55"/>
    <mergeCell ref="O55:P55"/>
    <mergeCell ref="E55:F55"/>
    <mergeCell ref="G55:H55"/>
    <mergeCell ref="I55:J55"/>
    <mergeCell ref="K55:L55"/>
    <mergeCell ref="A58:A59"/>
    <mergeCell ref="D58:D59"/>
    <mergeCell ref="Q58:Q59"/>
    <mergeCell ref="Z58:Z59"/>
    <mergeCell ref="E59:F59"/>
    <mergeCell ref="I57:J57"/>
    <mergeCell ref="K57:L57"/>
    <mergeCell ref="M57:N57"/>
    <mergeCell ref="O57:P57"/>
    <mergeCell ref="AG56:AG57"/>
    <mergeCell ref="AH56:AH57"/>
    <mergeCell ref="AC56:AC57"/>
    <mergeCell ref="AD56:AD57"/>
    <mergeCell ref="AE56:AE57"/>
    <mergeCell ref="AF56:AF57"/>
    <mergeCell ref="A56:A57"/>
    <mergeCell ref="D56:D57"/>
    <mergeCell ref="Q56:Q57"/>
    <mergeCell ref="Z56:Z57"/>
    <mergeCell ref="E57:F57"/>
    <mergeCell ref="G57:H57"/>
    <mergeCell ref="AG58:AG59"/>
    <mergeCell ref="AH58:AH59"/>
    <mergeCell ref="AI58:AI59"/>
    <mergeCell ref="AG60:AG61"/>
    <mergeCell ref="AH60:AH61"/>
    <mergeCell ref="AI60:AI61"/>
    <mergeCell ref="Z60:Z61"/>
    <mergeCell ref="D60:D61"/>
    <mergeCell ref="E61:F61"/>
    <mergeCell ref="I61:J61"/>
    <mergeCell ref="K61:L61"/>
    <mergeCell ref="AK60:AK61"/>
    <mergeCell ref="G59:H59"/>
    <mergeCell ref="I59:J59"/>
    <mergeCell ref="K59:L59"/>
    <mergeCell ref="M59:N59"/>
    <mergeCell ref="O59:P59"/>
    <mergeCell ref="AJ60:AJ61"/>
    <mergeCell ref="AC60:AC61"/>
    <mergeCell ref="AD60:AD61"/>
    <mergeCell ref="AE60:AE61"/>
    <mergeCell ref="AC58:AC59"/>
    <mergeCell ref="AD58:AD59"/>
    <mergeCell ref="AE58:AE59"/>
    <mergeCell ref="AF58:AF59"/>
    <mergeCell ref="AK58:AK59"/>
    <mergeCell ref="I63:J63"/>
    <mergeCell ref="K63:L63"/>
    <mergeCell ref="AK62:AK63"/>
    <mergeCell ref="AG62:AG63"/>
    <mergeCell ref="AH62:AH63"/>
    <mergeCell ref="AI62:AI63"/>
    <mergeCell ref="AJ62:AJ63"/>
    <mergeCell ref="AC62:AC63"/>
    <mergeCell ref="M63:N63"/>
    <mergeCell ref="O63:P63"/>
    <mergeCell ref="Q60:Q61"/>
    <mergeCell ref="G61:H61"/>
    <mergeCell ref="Q62:Q63"/>
    <mergeCell ref="E63:F63"/>
    <mergeCell ref="E68:F68"/>
    <mergeCell ref="G68:H68"/>
    <mergeCell ref="I68:J68"/>
    <mergeCell ref="K68:L68"/>
    <mergeCell ref="M65:N65"/>
    <mergeCell ref="O65:P65"/>
    <mergeCell ref="AG64:AG65"/>
    <mergeCell ref="AH64:AH65"/>
    <mergeCell ref="AI64:AI65"/>
    <mergeCell ref="M68:N68"/>
    <mergeCell ref="O68:P68"/>
    <mergeCell ref="A62:A63"/>
    <mergeCell ref="D62:D63"/>
    <mergeCell ref="A60:A61"/>
    <mergeCell ref="M61:N61"/>
    <mergeCell ref="O61:P61"/>
    <mergeCell ref="AD62:AD63"/>
    <mergeCell ref="AE62:AE63"/>
    <mergeCell ref="AF62:AF63"/>
    <mergeCell ref="AF60:AF61"/>
    <mergeCell ref="Z62:Z63"/>
    <mergeCell ref="AK64:AK65"/>
    <mergeCell ref="E65:F65"/>
    <mergeCell ref="G65:H65"/>
    <mergeCell ref="I65:J65"/>
    <mergeCell ref="K65:L65"/>
    <mergeCell ref="AJ64:AJ65"/>
    <mergeCell ref="AC64:AC65"/>
    <mergeCell ref="AD64:AD65"/>
    <mergeCell ref="AE64:AE65"/>
    <mergeCell ref="AF64:AF65"/>
    <mergeCell ref="A64:A65"/>
    <mergeCell ref="D64:D65"/>
    <mergeCell ref="Q64:Q65"/>
    <mergeCell ref="Z64:Z65"/>
    <mergeCell ref="S28:V65"/>
    <mergeCell ref="G63:H63"/>
    <mergeCell ref="A71:A72"/>
    <mergeCell ref="D71:D72"/>
    <mergeCell ref="Q71:Q72"/>
    <mergeCell ref="E72:F72"/>
    <mergeCell ref="G72:H72"/>
    <mergeCell ref="I72:J72"/>
    <mergeCell ref="K72:L72"/>
    <mergeCell ref="M72:N72"/>
    <mergeCell ref="O72:P72"/>
    <mergeCell ref="Q69:Q70"/>
    <mergeCell ref="E70:F70"/>
    <mergeCell ref="G70:H70"/>
    <mergeCell ref="I70:J70"/>
    <mergeCell ref="K70:L70"/>
    <mergeCell ref="M70:N70"/>
    <mergeCell ref="O70:P70"/>
    <mergeCell ref="A69:A70"/>
    <mergeCell ref="D69:D70"/>
    <mergeCell ref="A75:A76"/>
    <mergeCell ref="D75:D76"/>
    <mergeCell ref="Q75:Q76"/>
    <mergeCell ref="E76:F76"/>
    <mergeCell ref="G76:H76"/>
    <mergeCell ref="I76:J76"/>
    <mergeCell ref="K76:L76"/>
    <mergeCell ref="M76:N76"/>
    <mergeCell ref="O76:P76"/>
    <mergeCell ref="A73:A74"/>
    <mergeCell ref="D73:D74"/>
    <mergeCell ref="Q73:Q74"/>
    <mergeCell ref="E74:F74"/>
    <mergeCell ref="G74:H74"/>
    <mergeCell ref="I74:J74"/>
    <mergeCell ref="K74:L74"/>
    <mergeCell ref="M74:N74"/>
    <mergeCell ref="O74:P74"/>
    <mergeCell ref="A79:A80"/>
    <mergeCell ref="D79:D80"/>
    <mergeCell ref="Q79:Q80"/>
    <mergeCell ref="E80:F80"/>
    <mergeCell ref="G80:H80"/>
    <mergeCell ref="I80:J80"/>
    <mergeCell ref="K80:L80"/>
    <mergeCell ref="M80:N80"/>
    <mergeCell ref="O80:P80"/>
    <mergeCell ref="A77:A78"/>
    <mergeCell ref="D77:D78"/>
    <mergeCell ref="Q77:Q78"/>
    <mergeCell ref="E78:F78"/>
    <mergeCell ref="G78:H78"/>
    <mergeCell ref="I78:J78"/>
    <mergeCell ref="K78:L78"/>
    <mergeCell ref="M78:N78"/>
    <mergeCell ref="O78:P78"/>
    <mergeCell ref="A83:A84"/>
    <mergeCell ref="D83:D84"/>
    <mergeCell ref="Q83:Q84"/>
    <mergeCell ref="E84:F84"/>
    <mergeCell ref="G84:H84"/>
    <mergeCell ref="I84:J84"/>
    <mergeCell ref="K84:L84"/>
    <mergeCell ref="M84:N84"/>
    <mergeCell ref="O84:P84"/>
    <mergeCell ref="A81:A82"/>
    <mergeCell ref="D81:D82"/>
    <mergeCell ref="Q81:Q82"/>
    <mergeCell ref="E82:F82"/>
    <mergeCell ref="G82:H82"/>
    <mergeCell ref="I82:J82"/>
    <mergeCell ref="K82:L82"/>
    <mergeCell ref="M82:N82"/>
    <mergeCell ref="O82:P82"/>
    <mergeCell ref="A87:A88"/>
    <mergeCell ref="D87:D88"/>
    <mergeCell ref="Q87:Q88"/>
    <mergeCell ref="E88:F88"/>
    <mergeCell ref="G88:H88"/>
    <mergeCell ref="I88:J88"/>
    <mergeCell ref="K88:L88"/>
    <mergeCell ref="M88:N88"/>
    <mergeCell ref="O88:P88"/>
    <mergeCell ref="A85:A86"/>
    <mergeCell ref="D85:D86"/>
    <mergeCell ref="Q85:Q86"/>
    <mergeCell ref="E86:F86"/>
    <mergeCell ref="G86:H86"/>
    <mergeCell ref="I86:J86"/>
    <mergeCell ref="K86:L86"/>
    <mergeCell ref="M86:N86"/>
    <mergeCell ref="O86:P86"/>
    <mergeCell ref="A91:A92"/>
    <mergeCell ref="D91:D92"/>
    <mergeCell ref="Q91:Q92"/>
    <mergeCell ref="E92:F92"/>
    <mergeCell ref="G92:H92"/>
    <mergeCell ref="I92:J92"/>
    <mergeCell ref="K92:L92"/>
    <mergeCell ref="M92:N92"/>
    <mergeCell ref="O92:P92"/>
    <mergeCell ref="A89:A90"/>
    <mergeCell ref="D89:D90"/>
    <mergeCell ref="Q89:Q90"/>
    <mergeCell ref="E90:F90"/>
    <mergeCell ref="G90:H90"/>
    <mergeCell ref="I90:J90"/>
    <mergeCell ref="K90:L90"/>
    <mergeCell ref="M90:N90"/>
    <mergeCell ref="O90:P90"/>
    <mergeCell ref="A95:A96"/>
    <mergeCell ref="D95:D96"/>
    <mergeCell ref="Q95:Q96"/>
    <mergeCell ref="E96:F96"/>
    <mergeCell ref="G96:H96"/>
    <mergeCell ref="I96:J96"/>
    <mergeCell ref="K96:L96"/>
    <mergeCell ref="M96:N96"/>
    <mergeCell ref="O96:P96"/>
    <mergeCell ref="A93:A94"/>
    <mergeCell ref="D93:D94"/>
    <mergeCell ref="Q93:Q94"/>
    <mergeCell ref="E94:F94"/>
    <mergeCell ref="G94:H94"/>
    <mergeCell ref="I94:J94"/>
    <mergeCell ref="K94:L94"/>
    <mergeCell ref="M94:N94"/>
    <mergeCell ref="O94:P94"/>
    <mergeCell ref="A99:A100"/>
    <mergeCell ref="D99:D100"/>
    <mergeCell ref="Q99:Q100"/>
    <mergeCell ref="E100:F100"/>
    <mergeCell ref="G100:H100"/>
    <mergeCell ref="I100:J100"/>
    <mergeCell ref="K100:L100"/>
    <mergeCell ref="M100:N100"/>
    <mergeCell ref="O100:P100"/>
    <mergeCell ref="A97:A98"/>
    <mergeCell ref="D97:D98"/>
    <mergeCell ref="Q97:Q98"/>
    <mergeCell ref="E98:F98"/>
    <mergeCell ref="G98:H98"/>
    <mergeCell ref="I98:J98"/>
    <mergeCell ref="K98:L98"/>
    <mergeCell ref="M98:N98"/>
    <mergeCell ref="O98:P98"/>
    <mergeCell ref="A103:A104"/>
    <mergeCell ref="D103:D104"/>
    <mergeCell ref="Q103:Q104"/>
    <mergeCell ref="E104:F104"/>
    <mergeCell ref="G104:H104"/>
    <mergeCell ref="I104:J104"/>
    <mergeCell ref="K104:L104"/>
    <mergeCell ref="M104:N104"/>
    <mergeCell ref="O104:P104"/>
    <mergeCell ref="A101:A102"/>
    <mergeCell ref="D101:D102"/>
    <mergeCell ref="Q101:Q102"/>
    <mergeCell ref="E102:F102"/>
    <mergeCell ref="G102:H102"/>
    <mergeCell ref="I102:J102"/>
    <mergeCell ref="K102:L102"/>
    <mergeCell ref="M102:N102"/>
    <mergeCell ref="O102:P102"/>
    <mergeCell ref="A107:A108"/>
    <mergeCell ref="D107:D108"/>
    <mergeCell ref="Q107:Q108"/>
    <mergeCell ref="E108:F108"/>
    <mergeCell ref="G108:H108"/>
    <mergeCell ref="I108:J108"/>
    <mergeCell ref="K108:L108"/>
    <mergeCell ref="M108:N108"/>
    <mergeCell ref="O108:P108"/>
    <mergeCell ref="A105:A106"/>
    <mergeCell ref="D105:D106"/>
    <mergeCell ref="Q105:Q106"/>
    <mergeCell ref="E106:F106"/>
    <mergeCell ref="G106:H106"/>
    <mergeCell ref="I106:J106"/>
    <mergeCell ref="K106:L106"/>
    <mergeCell ref="M106:N106"/>
    <mergeCell ref="O106:P106"/>
    <mergeCell ref="A111:A112"/>
    <mergeCell ref="D111:D112"/>
    <mergeCell ref="Q111:Q112"/>
    <mergeCell ref="E112:F112"/>
    <mergeCell ref="G112:H112"/>
    <mergeCell ref="I112:J112"/>
    <mergeCell ref="K112:L112"/>
    <mergeCell ref="M112:N112"/>
    <mergeCell ref="O112:P112"/>
    <mergeCell ref="A109:A110"/>
    <mergeCell ref="D109:D110"/>
    <mergeCell ref="Q109:Q110"/>
    <mergeCell ref="E110:F110"/>
    <mergeCell ref="G110:H110"/>
    <mergeCell ref="I110:J110"/>
    <mergeCell ref="K110:L110"/>
    <mergeCell ref="M110:N110"/>
    <mergeCell ref="O110:P110"/>
    <mergeCell ref="A115:A116"/>
    <mergeCell ref="D115:D116"/>
    <mergeCell ref="Q115:Q116"/>
    <mergeCell ref="E116:F116"/>
    <mergeCell ref="G116:H116"/>
    <mergeCell ref="I116:J116"/>
    <mergeCell ref="K116:L116"/>
    <mergeCell ref="M116:N116"/>
    <mergeCell ref="O116:P116"/>
    <mergeCell ref="A113:A114"/>
    <mergeCell ref="D113:D114"/>
    <mergeCell ref="Q113:Q114"/>
    <mergeCell ref="E114:F114"/>
    <mergeCell ref="G114:H114"/>
    <mergeCell ref="I114:J114"/>
    <mergeCell ref="K114:L114"/>
    <mergeCell ref="M114:N114"/>
    <mergeCell ref="O114:P114"/>
    <mergeCell ref="A119:A120"/>
    <mergeCell ref="D119:D120"/>
    <mergeCell ref="Q119:Q120"/>
    <mergeCell ref="E120:F120"/>
    <mergeCell ref="G120:H120"/>
    <mergeCell ref="I120:J120"/>
    <mergeCell ref="K120:L120"/>
    <mergeCell ref="M120:N120"/>
    <mergeCell ref="O120:P120"/>
    <mergeCell ref="A117:A118"/>
    <mergeCell ref="D117:D118"/>
    <mergeCell ref="Q117:Q118"/>
    <mergeCell ref="E118:F118"/>
    <mergeCell ref="G118:H118"/>
    <mergeCell ref="I118:J118"/>
    <mergeCell ref="K118:L118"/>
    <mergeCell ref="M118:N118"/>
    <mergeCell ref="O118:P118"/>
    <mergeCell ref="K126:L126"/>
    <mergeCell ref="M126:N126"/>
    <mergeCell ref="O126:P126"/>
    <mergeCell ref="A123:A124"/>
    <mergeCell ref="D123:D124"/>
    <mergeCell ref="Q123:Q124"/>
    <mergeCell ref="E124:F124"/>
    <mergeCell ref="G124:H124"/>
    <mergeCell ref="I124:J124"/>
    <mergeCell ref="K124:L124"/>
    <mergeCell ref="M124:N124"/>
    <mergeCell ref="O124:P124"/>
    <mergeCell ref="A121:A122"/>
    <mergeCell ref="D121:D122"/>
    <mergeCell ref="Q121:Q122"/>
    <mergeCell ref="E122:F122"/>
    <mergeCell ref="G122:H122"/>
    <mergeCell ref="I122:J122"/>
    <mergeCell ref="K122:L122"/>
    <mergeCell ref="M122:N122"/>
    <mergeCell ref="O122:P122"/>
    <mergeCell ref="Z2:AC2"/>
    <mergeCell ref="S3:V3"/>
    <mergeCell ref="S68:V68"/>
    <mergeCell ref="AC6:AC7"/>
    <mergeCell ref="Z67:AC67"/>
    <mergeCell ref="S23:S24"/>
    <mergeCell ref="S25:S26"/>
    <mergeCell ref="S27:V27"/>
    <mergeCell ref="A129:A130"/>
    <mergeCell ref="D129:D130"/>
    <mergeCell ref="Q129:Q130"/>
    <mergeCell ref="E130:F130"/>
    <mergeCell ref="G130:H130"/>
    <mergeCell ref="I130:J130"/>
    <mergeCell ref="K130:L130"/>
    <mergeCell ref="M130:N130"/>
    <mergeCell ref="O130:P130"/>
    <mergeCell ref="A127:A128"/>
    <mergeCell ref="D127:D128"/>
    <mergeCell ref="Q127:Q128"/>
    <mergeCell ref="E128:F128"/>
    <mergeCell ref="G128:H128"/>
    <mergeCell ref="I128:J128"/>
    <mergeCell ref="K128:L128"/>
    <mergeCell ref="M128:N128"/>
    <mergeCell ref="O128:P128"/>
    <mergeCell ref="A125:A126"/>
    <mergeCell ref="D125:D126"/>
    <mergeCell ref="Q125:Q126"/>
    <mergeCell ref="E126:F126"/>
    <mergeCell ref="G126:H126"/>
    <mergeCell ref="I126:J126"/>
    <mergeCell ref="AJ69:AJ70"/>
    <mergeCell ref="AK69:AK70"/>
    <mergeCell ref="AD73:AD74"/>
    <mergeCell ref="AE73:AE74"/>
    <mergeCell ref="AF73:AF74"/>
    <mergeCell ref="AG73:AG74"/>
    <mergeCell ref="AH71:AH72"/>
    <mergeCell ref="AI71:AI72"/>
    <mergeCell ref="AJ71:AJ72"/>
    <mergeCell ref="AK71:AK72"/>
    <mergeCell ref="AH69:AH70"/>
    <mergeCell ref="AI69:AI70"/>
    <mergeCell ref="AF71:AF72"/>
    <mergeCell ref="AG71:AG72"/>
    <mergeCell ref="AF69:AF70"/>
    <mergeCell ref="AG69:AG70"/>
    <mergeCell ref="Z69:Z70"/>
    <mergeCell ref="AC69:AC70"/>
    <mergeCell ref="AD69:AD70"/>
    <mergeCell ref="AE69:AE70"/>
    <mergeCell ref="AD71:AD72"/>
    <mergeCell ref="AE71:AE72"/>
    <mergeCell ref="Z71:Z72"/>
    <mergeCell ref="AC71:AC72"/>
    <mergeCell ref="AH77:AH78"/>
    <mergeCell ref="AI77:AI78"/>
    <mergeCell ref="Z77:Z78"/>
    <mergeCell ref="AC77:AC78"/>
    <mergeCell ref="AD77:AD78"/>
    <mergeCell ref="AE77:AE78"/>
    <mergeCell ref="AJ75:AJ76"/>
    <mergeCell ref="AK75:AK76"/>
    <mergeCell ref="AJ77:AJ78"/>
    <mergeCell ref="AK77:AK78"/>
    <mergeCell ref="AF77:AF78"/>
    <mergeCell ref="AG77:AG78"/>
    <mergeCell ref="AH73:AH74"/>
    <mergeCell ref="AI73:AI74"/>
    <mergeCell ref="AH75:AH76"/>
    <mergeCell ref="AI75:AI76"/>
    <mergeCell ref="AJ73:AJ74"/>
    <mergeCell ref="AK73:AK74"/>
    <mergeCell ref="Z75:Z76"/>
    <mergeCell ref="AC75:AC76"/>
    <mergeCell ref="AD75:AD76"/>
    <mergeCell ref="AE75:AE76"/>
    <mergeCell ref="AF75:AF76"/>
    <mergeCell ref="AG75:AG76"/>
    <mergeCell ref="Z73:Z74"/>
    <mergeCell ref="AC73:AC74"/>
    <mergeCell ref="AH83:AH84"/>
    <mergeCell ref="AI83:AI84"/>
    <mergeCell ref="Z83:Z84"/>
    <mergeCell ref="AC83:AC84"/>
    <mergeCell ref="AD83:AD84"/>
    <mergeCell ref="AE83:AE84"/>
    <mergeCell ref="AJ81:AJ82"/>
    <mergeCell ref="AK81:AK82"/>
    <mergeCell ref="AJ83:AJ84"/>
    <mergeCell ref="AK83:AK84"/>
    <mergeCell ref="AF83:AF84"/>
    <mergeCell ref="AG83:AG84"/>
    <mergeCell ref="AH79:AH80"/>
    <mergeCell ref="AI79:AI80"/>
    <mergeCell ref="AH81:AH82"/>
    <mergeCell ref="AI81:AI82"/>
    <mergeCell ref="AJ79:AJ80"/>
    <mergeCell ref="AK79:AK80"/>
    <mergeCell ref="Z81:Z82"/>
    <mergeCell ref="AC81:AC82"/>
    <mergeCell ref="AD81:AD82"/>
    <mergeCell ref="AE81:AE82"/>
    <mergeCell ref="AF81:AF82"/>
    <mergeCell ref="AG81:AG82"/>
    <mergeCell ref="Z79:Z80"/>
    <mergeCell ref="AC79:AC80"/>
    <mergeCell ref="AD79:AD80"/>
    <mergeCell ref="AE79:AE80"/>
    <mergeCell ref="AF79:AF80"/>
    <mergeCell ref="AG79:AG80"/>
    <mergeCell ref="AH89:AH90"/>
    <mergeCell ref="AI89:AI90"/>
    <mergeCell ref="Z89:Z90"/>
    <mergeCell ref="AC89:AC90"/>
    <mergeCell ref="AD89:AD90"/>
    <mergeCell ref="AE89:AE90"/>
    <mergeCell ref="AJ87:AJ88"/>
    <mergeCell ref="AK87:AK88"/>
    <mergeCell ref="AJ89:AJ90"/>
    <mergeCell ref="AK89:AK90"/>
    <mergeCell ref="AF89:AF90"/>
    <mergeCell ref="AG89:AG90"/>
    <mergeCell ref="AH85:AH86"/>
    <mergeCell ref="AI85:AI86"/>
    <mergeCell ref="AH87:AH88"/>
    <mergeCell ref="AI87:AI88"/>
    <mergeCell ref="AJ85:AJ86"/>
    <mergeCell ref="AK85:AK86"/>
    <mergeCell ref="Z87:Z88"/>
    <mergeCell ref="AC87:AC88"/>
    <mergeCell ref="AD87:AD88"/>
    <mergeCell ref="AE87:AE88"/>
    <mergeCell ref="AF87:AF88"/>
    <mergeCell ref="AG87:AG88"/>
    <mergeCell ref="Z85:Z86"/>
    <mergeCell ref="AC85:AC86"/>
    <mergeCell ref="AD85:AD86"/>
    <mergeCell ref="AE85:AE86"/>
    <mergeCell ref="AF85:AF86"/>
    <mergeCell ref="AG85:AG86"/>
    <mergeCell ref="AH95:AH96"/>
    <mergeCell ref="AI95:AI96"/>
    <mergeCell ref="Z95:Z96"/>
    <mergeCell ref="AC95:AC96"/>
    <mergeCell ref="AD95:AD96"/>
    <mergeCell ref="AE95:AE96"/>
    <mergeCell ref="AJ93:AJ94"/>
    <mergeCell ref="AK93:AK94"/>
    <mergeCell ref="AJ95:AJ96"/>
    <mergeCell ref="AK95:AK96"/>
    <mergeCell ref="AF95:AF96"/>
    <mergeCell ref="AG95:AG96"/>
    <mergeCell ref="AH91:AH92"/>
    <mergeCell ref="AI91:AI92"/>
    <mergeCell ref="AH93:AH94"/>
    <mergeCell ref="AI93:AI94"/>
    <mergeCell ref="AJ91:AJ92"/>
    <mergeCell ref="AK91:AK92"/>
    <mergeCell ref="Z93:Z94"/>
    <mergeCell ref="AC93:AC94"/>
    <mergeCell ref="AD93:AD94"/>
    <mergeCell ref="AE93:AE94"/>
    <mergeCell ref="AF93:AF94"/>
    <mergeCell ref="AG93:AG94"/>
    <mergeCell ref="Z91:Z92"/>
    <mergeCell ref="AC91:AC92"/>
    <mergeCell ref="AD91:AD92"/>
    <mergeCell ref="AE91:AE92"/>
    <mergeCell ref="AF91:AF92"/>
    <mergeCell ref="AG91:AG92"/>
    <mergeCell ref="AH101:AH102"/>
    <mergeCell ref="AI101:AI102"/>
    <mergeCell ref="Z101:Z102"/>
    <mergeCell ref="AC101:AC102"/>
    <mergeCell ref="AD101:AD102"/>
    <mergeCell ref="AE101:AE102"/>
    <mergeCell ref="AJ99:AJ100"/>
    <mergeCell ref="AK99:AK100"/>
    <mergeCell ref="AJ101:AJ102"/>
    <mergeCell ref="AK101:AK102"/>
    <mergeCell ref="AF101:AF102"/>
    <mergeCell ref="AG101:AG102"/>
    <mergeCell ref="AH97:AH98"/>
    <mergeCell ref="AI97:AI98"/>
    <mergeCell ref="AH99:AH100"/>
    <mergeCell ref="AI99:AI100"/>
    <mergeCell ref="AJ97:AJ98"/>
    <mergeCell ref="AK97:AK98"/>
    <mergeCell ref="Z99:Z100"/>
    <mergeCell ref="AC99:AC100"/>
    <mergeCell ref="AD99:AD100"/>
    <mergeCell ref="AE99:AE100"/>
    <mergeCell ref="AF99:AF100"/>
    <mergeCell ref="AG99:AG100"/>
    <mergeCell ref="Z97:Z98"/>
    <mergeCell ref="AC97:AC98"/>
    <mergeCell ref="AD97:AD98"/>
    <mergeCell ref="AE97:AE98"/>
    <mergeCell ref="AF97:AF98"/>
    <mergeCell ref="AG97:AG98"/>
    <mergeCell ref="AF109:AF110"/>
    <mergeCell ref="AG109:AG110"/>
    <mergeCell ref="AH107:AH108"/>
    <mergeCell ref="AI107:AI108"/>
    <mergeCell ref="Z107:Z108"/>
    <mergeCell ref="AC107:AC108"/>
    <mergeCell ref="AD107:AD108"/>
    <mergeCell ref="AE107:AE108"/>
    <mergeCell ref="AJ105:AJ106"/>
    <mergeCell ref="AK105:AK106"/>
    <mergeCell ref="AJ107:AJ108"/>
    <mergeCell ref="AK107:AK108"/>
    <mergeCell ref="AF107:AF108"/>
    <mergeCell ref="AG107:AG108"/>
    <mergeCell ref="AH103:AH104"/>
    <mergeCell ref="AI103:AI104"/>
    <mergeCell ref="AH105:AH106"/>
    <mergeCell ref="AI105:AI106"/>
    <mergeCell ref="AJ103:AJ104"/>
    <mergeCell ref="AK103:AK104"/>
    <mergeCell ref="Z105:Z106"/>
    <mergeCell ref="AC105:AC106"/>
    <mergeCell ref="AD105:AD106"/>
    <mergeCell ref="AE105:AE106"/>
    <mergeCell ref="AF105:AF106"/>
    <mergeCell ref="AG105:AG106"/>
    <mergeCell ref="Z103:Z104"/>
    <mergeCell ref="AC103:AC104"/>
    <mergeCell ref="AD103:AD104"/>
    <mergeCell ref="AE103:AE104"/>
    <mergeCell ref="AF103:AF104"/>
    <mergeCell ref="AG103:AG104"/>
    <mergeCell ref="AD115:AD116"/>
    <mergeCell ref="AE115:AE116"/>
    <mergeCell ref="AF115:AF116"/>
    <mergeCell ref="AG115:AG116"/>
    <mergeCell ref="AH113:AH114"/>
    <mergeCell ref="AI113:AI114"/>
    <mergeCell ref="Z113:Z114"/>
    <mergeCell ref="AC113:AC114"/>
    <mergeCell ref="AD113:AD114"/>
    <mergeCell ref="AE113:AE114"/>
    <mergeCell ref="AJ111:AJ112"/>
    <mergeCell ref="AK111:AK112"/>
    <mergeCell ref="AJ113:AJ114"/>
    <mergeCell ref="AK113:AK114"/>
    <mergeCell ref="AF113:AF114"/>
    <mergeCell ref="AG113:AG114"/>
    <mergeCell ref="AH109:AH110"/>
    <mergeCell ref="AI109:AI110"/>
    <mergeCell ref="AH111:AH112"/>
    <mergeCell ref="AI111:AI112"/>
    <mergeCell ref="AJ109:AJ110"/>
    <mergeCell ref="AK109:AK110"/>
    <mergeCell ref="Z111:Z112"/>
    <mergeCell ref="AC111:AC112"/>
    <mergeCell ref="AD111:AD112"/>
    <mergeCell ref="AE111:AE112"/>
    <mergeCell ref="AF111:AF112"/>
    <mergeCell ref="AG111:AG112"/>
    <mergeCell ref="Z109:Z110"/>
    <mergeCell ref="AC109:AC110"/>
    <mergeCell ref="AD109:AD110"/>
    <mergeCell ref="AE109:AE110"/>
    <mergeCell ref="AJ127:AJ128"/>
    <mergeCell ref="AK127:AK128"/>
    <mergeCell ref="AJ119:AJ120"/>
    <mergeCell ref="AK119:AK120"/>
    <mergeCell ref="AJ121:AJ122"/>
    <mergeCell ref="AK121:AK122"/>
    <mergeCell ref="AH121:AH122"/>
    <mergeCell ref="AI121:AI122"/>
    <mergeCell ref="AH119:AH120"/>
    <mergeCell ref="AI119:AI120"/>
    <mergeCell ref="Z119:Z120"/>
    <mergeCell ref="AC119:AC120"/>
    <mergeCell ref="AD119:AD120"/>
    <mergeCell ref="AE119:AE120"/>
    <mergeCell ref="AF119:AF120"/>
    <mergeCell ref="AG119:AG120"/>
    <mergeCell ref="AJ115:AJ116"/>
    <mergeCell ref="AK115:AK116"/>
    <mergeCell ref="AJ117:AJ118"/>
    <mergeCell ref="AK117:AK118"/>
    <mergeCell ref="AH115:AH116"/>
    <mergeCell ref="AI115:AI116"/>
    <mergeCell ref="AH117:AH118"/>
    <mergeCell ref="AI117:AI118"/>
    <mergeCell ref="AF117:AF118"/>
    <mergeCell ref="AG117:AG118"/>
    <mergeCell ref="Z115:Z116"/>
    <mergeCell ref="AC115:AC116"/>
    <mergeCell ref="Z117:Z118"/>
    <mergeCell ref="AC117:AC118"/>
    <mergeCell ref="AD117:AD118"/>
    <mergeCell ref="AE117:AE118"/>
    <mergeCell ref="AC127:AC128"/>
    <mergeCell ref="AD127:AD128"/>
    <mergeCell ref="AE127:AE128"/>
    <mergeCell ref="AH125:AH126"/>
    <mergeCell ref="AI125:AI126"/>
    <mergeCell ref="AH123:AH124"/>
    <mergeCell ref="AI123:AI124"/>
    <mergeCell ref="Z121:Z122"/>
    <mergeCell ref="AC121:AC122"/>
    <mergeCell ref="AF125:AF126"/>
    <mergeCell ref="AG125:AG126"/>
    <mergeCell ref="AD121:AD122"/>
    <mergeCell ref="AE121:AE122"/>
    <mergeCell ref="Z123:Z124"/>
    <mergeCell ref="AC123:AC124"/>
    <mergeCell ref="AF123:AF124"/>
    <mergeCell ref="AG123:AG124"/>
    <mergeCell ref="AF121:AF122"/>
    <mergeCell ref="AG121:AG122"/>
    <mergeCell ref="S116:V116"/>
    <mergeCell ref="S117:V130"/>
    <mergeCell ref="Z129:Z130"/>
    <mergeCell ref="AC129:AC130"/>
    <mergeCell ref="AD129:AD130"/>
    <mergeCell ref="AE129:AE130"/>
    <mergeCell ref="AJ129:AJ130"/>
    <mergeCell ref="AK129:AK130"/>
    <mergeCell ref="Z125:Z126"/>
    <mergeCell ref="AC125:AC126"/>
    <mergeCell ref="AD125:AD126"/>
    <mergeCell ref="AE125:AE126"/>
    <mergeCell ref="S88:S89"/>
    <mergeCell ref="S90:S91"/>
    <mergeCell ref="S92:V92"/>
    <mergeCell ref="S114:S115"/>
    <mergeCell ref="S112:S113"/>
    <mergeCell ref="AJ125:AJ126"/>
    <mergeCell ref="AK125:AK126"/>
    <mergeCell ref="AI127:AI128"/>
    <mergeCell ref="AF129:AF130"/>
    <mergeCell ref="AG129:AG130"/>
    <mergeCell ref="AH129:AH130"/>
    <mergeCell ref="AI129:AI130"/>
    <mergeCell ref="AF127:AF128"/>
    <mergeCell ref="AG127:AG128"/>
    <mergeCell ref="AH127:AH128"/>
    <mergeCell ref="AD123:AD124"/>
    <mergeCell ref="AE123:AE124"/>
    <mergeCell ref="AJ123:AJ124"/>
    <mergeCell ref="AK123:AK124"/>
    <mergeCell ref="Z127:Z128"/>
  </mergeCells>
  <pageMargins left="0.7298611111111112" right="0.19652777777777777" top="0.39375" bottom="0.39375" header="0.5118055555555556" footer="0.5118055555555556"/>
  <ignoredErrors>
    <ignoredError numberStoredAsText="1" sqref="A1:AL130"/>
  </ignoredErrors>
</worksheet>
</file>

<file path=xl/worksheets/sheet13.xml><?xml version="1.0" encoding="utf-8"?>
<worksheet xmlns="http://schemas.openxmlformats.org/spreadsheetml/2006/main" xmlns:r="http://schemas.openxmlformats.org/officeDocument/2006/relationships">
  <sheetPr codeName="Sheet9"/>
  <dimension ref="A1:AL58"/>
  <sheetViews>
    <sheetView workbookViewId="0" rightToLeft="0"/>
  </sheetViews>
  <sheetData>
    <row r="1" xml:space="preserve">
      <c r="A1">
        <v>2026</v>
      </c>
      <c r="B1" t="str">
        <v>年度（←西暦で入力）</v>
      </c>
      <c r="E1" t="str">
        <v>5年2組</v>
      </c>
      <c r="G1" t="str">
        <v>（←クラス名を入力）</v>
      </c>
      <c r="J1" t="str" xml:space="preserve">
        <v xml:space="preserve">※分数の入力方法について_x000d_
　２と３分の１だったら、【2　1/3】　（2　半角スペース　分子　/　分母）と入力する。</v>
      </c>
    </row>
    <row r="2">
      <c r="C2" t="str">
        <v>４月</v>
      </c>
      <c r="D2" t="str">
        <v>５月</v>
      </c>
      <c r="E2" t="str">
        <v>６月</v>
      </c>
      <c r="F2" t="str">
        <v>７月</v>
      </c>
      <c r="G2" t="str">
        <v>１学期計</v>
      </c>
      <c r="H2" t="str">
        <v>８月</v>
      </c>
      <c r="I2" t="str">
        <v>９月</v>
      </c>
      <c r="J2" t="str">
        <v>１０月</v>
      </c>
      <c r="K2" t="str">
        <v>１１月</v>
      </c>
      <c r="L2" t="str">
        <v>１２月</v>
      </c>
      <c r="M2" t="str">
        <v>２学期計</v>
      </c>
      <c r="N2" t="str">
        <v>１月</v>
      </c>
      <c r="O2" t="str">
        <v>２月</v>
      </c>
      <c r="P2" t="str">
        <v>３月</v>
      </c>
      <c r="Q2" t="str">
        <v>３学期計</v>
      </c>
      <c r="R2" t="str">
        <v>合計</v>
      </c>
    </row>
    <row r="3">
      <c r="A3" t="str">
        <v>教科・道徳・外国語・総合</v>
      </c>
      <c r="B3" t="str">
        <v>国　語</v>
      </c>
      <c r="C3">
        <v>14</v>
      </c>
      <c r="D3">
        <v>15</v>
      </c>
      <c r="E3">
        <v>21</v>
      </c>
      <c r="F3">
        <v>12</v>
      </c>
      <c r="G3">
        <f>SUM(C3:F3)</f>
        <v>62</v>
      </c>
      <c r="H3">
        <v>6</v>
      </c>
      <c r="I3">
        <v>14</v>
      </c>
      <c r="J3">
        <v>17</v>
      </c>
      <c r="K3">
        <v>17</v>
      </c>
      <c r="L3">
        <v>16</v>
      </c>
      <c r="M3">
        <f>SUM(H3,I3,J3,K3,L3)</f>
        <v>70</v>
      </c>
      <c r="N3">
        <v>13</v>
      </c>
      <c r="O3">
        <v>19</v>
      </c>
      <c r="P3">
        <v>13</v>
      </c>
      <c r="Q3">
        <f>SUM(N3,O3,P3)</f>
        <v>45</v>
      </c>
      <c r="R3">
        <f>SUM(G3,M3,Q3)</f>
        <v>177</v>
      </c>
    </row>
    <row r="4">
      <c r="B4" t="str">
        <v>社　会</v>
      </c>
      <c r="C4">
        <v>7</v>
      </c>
      <c r="D4">
        <v>10</v>
      </c>
      <c r="E4">
        <v>12</v>
      </c>
      <c r="F4">
        <v>5</v>
      </c>
      <c r="G4">
        <f>SUM(C4:F4)</f>
        <v>34</v>
      </c>
      <c r="H4">
        <v>3</v>
      </c>
      <c r="I4">
        <v>10</v>
      </c>
      <c r="J4">
        <v>10</v>
      </c>
      <c r="K4">
        <v>10</v>
      </c>
      <c r="L4">
        <v>9</v>
      </c>
      <c r="M4">
        <f>SUM(H4,I4,J4,K4,L4)</f>
        <v>42</v>
      </c>
      <c r="N4">
        <v>7</v>
      </c>
      <c r="O4">
        <v>10</v>
      </c>
      <c r="P4">
        <v>7</v>
      </c>
      <c r="Q4">
        <f>SUM(N4,O4,P4)</f>
        <v>24</v>
      </c>
      <c r="R4">
        <f>SUM(G4,M4,Q4)</f>
        <v>100</v>
      </c>
    </row>
    <row r="5">
      <c r="B5" t="str">
        <v>算　数</v>
      </c>
      <c r="C5">
        <v>13</v>
      </c>
      <c r="D5">
        <v>14</v>
      </c>
      <c r="E5">
        <v>24</v>
      </c>
      <c r="F5">
        <v>10</v>
      </c>
      <c r="G5">
        <f>SUM(C5:F5)</f>
        <v>61</v>
      </c>
      <c r="H5">
        <v>5</v>
      </c>
      <c r="I5">
        <v>20</v>
      </c>
      <c r="J5">
        <v>20</v>
      </c>
      <c r="K5">
        <v>15</v>
      </c>
      <c r="L5">
        <v>14</v>
      </c>
      <c r="M5">
        <f>SUM(H5,I5,J5,K5,L5)</f>
        <v>74</v>
      </c>
      <c r="N5">
        <v>12</v>
      </c>
      <c r="O5">
        <v>17</v>
      </c>
      <c r="P5">
        <v>13</v>
      </c>
      <c r="Q5">
        <f>SUM(N5,O5,P5)</f>
        <v>42</v>
      </c>
      <c r="R5">
        <f>SUM(G5,M5,Q5)</f>
        <v>177</v>
      </c>
    </row>
    <row r="6">
      <c r="B6" t="str">
        <v>理　科</v>
      </c>
      <c r="C6">
        <v>9</v>
      </c>
      <c r="D6">
        <v>10</v>
      </c>
      <c r="E6">
        <v>11</v>
      </c>
      <c r="F6">
        <v>7</v>
      </c>
      <c r="G6">
        <f>SUM(C6:F6)</f>
        <v>37</v>
      </c>
      <c r="H6">
        <v>3</v>
      </c>
      <c r="I6">
        <v>10</v>
      </c>
      <c r="J6">
        <v>12</v>
      </c>
      <c r="K6">
        <v>10</v>
      </c>
      <c r="L6">
        <v>8</v>
      </c>
      <c r="M6">
        <f>SUM(H6,I6,J6,K6,L6)</f>
        <v>43</v>
      </c>
      <c r="N6">
        <v>8</v>
      </c>
      <c r="O6">
        <v>9</v>
      </c>
      <c r="P6">
        <v>8</v>
      </c>
      <c r="Q6">
        <f>SUM(N6,O6,P6)</f>
        <v>25</v>
      </c>
      <c r="R6">
        <f>SUM(G6,M6,Q6)</f>
        <v>105</v>
      </c>
    </row>
    <row r="7">
      <c r="B7" t="str">
        <v>生　活</v>
      </c>
      <c r="G7">
        <f>SUM(C7:F7)</f>
        <v>0</v>
      </c>
      <c r="M7">
        <f>SUM(H7,I7,J7,K7,L7)</f>
        <v>0</v>
      </c>
      <c r="Q7">
        <f>SUM(N7,O7,P7)</f>
        <v>0</v>
      </c>
      <c r="R7">
        <f>SUM(G7,M7,Q7)</f>
        <v>0</v>
      </c>
    </row>
    <row r="8">
      <c r="B8" t="str">
        <v>音　楽</v>
      </c>
      <c r="C8">
        <v>3</v>
      </c>
      <c r="D8">
        <v>4</v>
      </c>
      <c r="E8">
        <v>5</v>
      </c>
      <c r="F8">
        <v>4</v>
      </c>
      <c r="G8">
        <f>SUM(C8:F8)</f>
        <v>16</v>
      </c>
      <c r="H8">
        <v>2</v>
      </c>
      <c r="I8">
        <v>4</v>
      </c>
      <c r="J8">
        <v>5</v>
      </c>
      <c r="K8">
        <v>5</v>
      </c>
      <c r="L8">
        <v>5</v>
      </c>
      <c r="M8">
        <f>SUM(H8,I8,J8,K8,L8)</f>
        <v>21</v>
      </c>
      <c r="N8">
        <v>4</v>
      </c>
      <c r="O8">
        <v>5</v>
      </c>
      <c r="P8">
        <v>4</v>
      </c>
      <c r="Q8">
        <f>SUM(N8,O8,P8)</f>
        <v>13</v>
      </c>
      <c r="R8">
        <f>SUM(G8,M8,Q8)</f>
        <v>50</v>
      </c>
    </row>
    <row r="9">
      <c r="B9" t="str">
        <v>図　工</v>
      </c>
      <c r="C9">
        <v>4</v>
      </c>
      <c r="D9">
        <v>4</v>
      </c>
      <c r="E9">
        <v>6</v>
      </c>
      <c r="F9">
        <v>4</v>
      </c>
      <c r="G9">
        <f>SUM(C9:F9)</f>
        <v>18</v>
      </c>
      <c r="H9">
        <v>2</v>
      </c>
      <c r="I9">
        <v>6</v>
      </c>
      <c r="J9">
        <v>4</v>
      </c>
      <c r="K9">
        <v>4</v>
      </c>
      <c r="L9">
        <v>4</v>
      </c>
      <c r="M9">
        <f>SUM(H9,I9,J9,K9,L9)</f>
        <v>20</v>
      </c>
      <c r="N9">
        <v>4</v>
      </c>
      <c r="O9">
        <v>4</v>
      </c>
      <c r="P9">
        <v>4</v>
      </c>
      <c r="Q9">
        <f>SUM(N9,O9,P9)</f>
        <v>12</v>
      </c>
      <c r="R9">
        <f>SUM(G9,M9,Q9)</f>
        <v>50</v>
      </c>
    </row>
    <row r="10">
      <c r="B10" t="str">
        <v>家　庭</v>
      </c>
      <c r="C10">
        <v>5</v>
      </c>
      <c r="D10">
        <v>5</v>
      </c>
      <c r="E10">
        <v>6</v>
      </c>
      <c r="F10">
        <v>4</v>
      </c>
      <c r="G10">
        <f>SUM(C10:F10)</f>
        <v>20</v>
      </c>
      <c r="H10">
        <v>1</v>
      </c>
      <c r="I10">
        <v>6</v>
      </c>
      <c r="J10">
        <v>7</v>
      </c>
      <c r="K10">
        <v>6</v>
      </c>
      <c r="L10">
        <v>5</v>
      </c>
      <c r="M10">
        <f>SUM(H10,I10,J10,K10,L10)</f>
        <v>25</v>
      </c>
      <c r="N10">
        <v>4</v>
      </c>
      <c r="O10">
        <v>6</v>
      </c>
      <c r="P10">
        <v>5</v>
      </c>
      <c r="Q10">
        <f>SUM(N10,O10,P10)</f>
        <v>15</v>
      </c>
      <c r="R10">
        <f>SUM(G10,M10,Q10)</f>
        <v>60</v>
      </c>
    </row>
    <row r="11">
      <c r="B11" t="str">
        <v>体　育</v>
      </c>
      <c r="C11">
        <v>9</v>
      </c>
      <c r="D11">
        <v>9</v>
      </c>
      <c r="E11">
        <v>7</v>
      </c>
      <c r="F11">
        <v>8</v>
      </c>
      <c r="G11">
        <f>SUM(C11:F11)</f>
        <v>33</v>
      </c>
      <c r="H11">
        <v>3</v>
      </c>
      <c r="I11">
        <v>9</v>
      </c>
      <c r="J11">
        <v>9</v>
      </c>
      <c r="K11">
        <v>8</v>
      </c>
      <c r="L11">
        <v>8</v>
      </c>
      <c r="M11">
        <f>SUM(H11,I11,J11,K11,L11)</f>
        <v>37</v>
      </c>
      <c r="N11">
        <v>7</v>
      </c>
      <c r="O11">
        <v>7</v>
      </c>
      <c r="P11">
        <v>6</v>
      </c>
      <c r="Q11">
        <f>SUM(N11,O11,P11)</f>
        <v>20</v>
      </c>
      <c r="R11">
        <f>SUM(G11,M11,Q11)</f>
        <v>90</v>
      </c>
    </row>
    <row r="12">
      <c r="B12" t="str">
        <v>道　徳</v>
      </c>
      <c r="C12">
        <v>2</v>
      </c>
      <c r="D12">
        <v>3</v>
      </c>
      <c r="E12">
        <v>4</v>
      </c>
      <c r="F12">
        <v>2</v>
      </c>
      <c r="G12">
        <f>SUM(C12:F12)</f>
        <v>11</v>
      </c>
      <c r="H12">
        <v>1</v>
      </c>
      <c r="I12">
        <v>4</v>
      </c>
      <c r="J12">
        <v>4</v>
      </c>
      <c r="K12">
        <v>3</v>
      </c>
      <c r="L12">
        <v>3</v>
      </c>
      <c r="M12">
        <f>SUM(H12,I12,J12,K12,L12)</f>
        <v>15</v>
      </c>
      <c r="N12">
        <v>3</v>
      </c>
      <c r="O12">
        <v>4</v>
      </c>
      <c r="P12">
        <v>2</v>
      </c>
      <c r="Q12">
        <f>SUM(N12,O12,P12)</f>
        <v>9</v>
      </c>
      <c r="R12">
        <f>SUM(G12,M12,Q12)</f>
        <v>35</v>
      </c>
    </row>
    <row r="13">
      <c r="B13" t="str">
        <v>外国語</v>
      </c>
      <c r="C13">
        <v>6</v>
      </c>
      <c r="D13">
        <v>6</v>
      </c>
      <c r="E13">
        <v>7</v>
      </c>
      <c r="F13">
        <v>5</v>
      </c>
      <c r="G13">
        <f>SUM(C13:F13)</f>
        <v>24</v>
      </c>
      <c r="H13">
        <v>1</v>
      </c>
      <c r="I13">
        <v>7</v>
      </c>
      <c r="J13">
        <v>8</v>
      </c>
      <c r="K13">
        <v>7</v>
      </c>
      <c r="L13">
        <v>6</v>
      </c>
      <c r="M13">
        <f>SUM(H13,I13,J13,K13,L13)</f>
        <v>29</v>
      </c>
      <c r="N13">
        <v>6</v>
      </c>
      <c r="O13">
        <v>6</v>
      </c>
      <c r="P13">
        <v>5</v>
      </c>
      <c r="Q13">
        <f>SUM(N13,O13,P13)</f>
        <v>17</v>
      </c>
      <c r="R13">
        <f>SUM(G13,M13,Q13)</f>
        <v>70</v>
      </c>
    </row>
    <row r="14">
      <c r="B14" t="str">
        <v>総合</v>
      </c>
      <c r="C14">
        <v>5</v>
      </c>
      <c r="D14">
        <v>6</v>
      </c>
      <c r="E14">
        <v>8</v>
      </c>
      <c r="F14">
        <v>4</v>
      </c>
      <c r="G14">
        <f>SUM(C14:F14)</f>
        <v>23</v>
      </c>
      <c r="H14">
        <v>2</v>
      </c>
      <c r="I14">
        <v>7</v>
      </c>
      <c r="J14">
        <v>8</v>
      </c>
      <c r="K14">
        <v>8</v>
      </c>
      <c r="L14">
        <v>5</v>
      </c>
      <c r="M14">
        <f>SUM(H14,I14,J14,K14,L14)</f>
        <v>30</v>
      </c>
      <c r="N14">
        <v>5</v>
      </c>
      <c r="O14">
        <v>7</v>
      </c>
      <c r="P14">
        <v>5</v>
      </c>
      <c r="Q14">
        <f>SUM(N14,O14,P14)</f>
        <v>17</v>
      </c>
      <c r="R14">
        <f>SUM(G14,M14,Q14)</f>
        <v>70</v>
      </c>
    </row>
    <row r="15">
      <c r="A15" t="str">
        <v>小　　計</v>
      </c>
      <c r="C15">
        <f>SUM(C3:C14)</f>
        <v>77</v>
      </c>
      <c r="D15">
        <f>SUM(D3:D14)</f>
        <v>86</v>
      </c>
      <c r="E15">
        <f>SUM(E3:E14)</f>
        <v>111</v>
      </c>
      <c r="F15">
        <f>SUM(F3:F14)</f>
        <v>65</v>
      </c>
      <c r="G15">
        <f>SUM(C15:F15)</f>
        <v>339</v>
      </c>
      <c r="H15">
        <f>SUM(H3:H14)</f>
        <v>29</v>
      </c>
      <c r="I15">
        <f>SUM(I3:I14)</f>
        <v>97</v>
      </c>
      <c r="J15">
        <f>SUM(J3:J14)</f>
        <v>104</v>
      </c>
      <c r="K15">
        <f>SUM(K3:K14)</f>
        <v>93</v>
      </c>
      <c r="L15">
        <f>SUM(L3:L14)</f>
        <v>83</v>
      </c>
      <c r="M15">
        <f>SUM(M3:M14)</f>
        <v>406</v>
      </c>
      <c r="N15">
        <f>SUM(N3:N14)</f>
        <v>73</v>
      </c>
      <c r="O15">
        <f>SUM(O3:O14)</f>
        <v>94</v>
      </c>
      <c r="P15">
        <f>SUM(P3:P14)</f>
        <v>72</v>
      </c>
      <c r="Q15">
        <f>SUM(Q3:Q14)</f>
        <v>239</v>
      </c>
      <c r="R15">
        <f>SUM(R3:R14)</f>
        <v>984</v>
      </c>
    </row>
    <row r="16">
      <c r="A16" t="str">
        <v>特別活動</v>
      </c>
      <c r="B16" t="str">
        <v>学　活</v>
      </c>
      <c r="C16">
        <v>3</v>
      </c>
      <c r="D16">
        <v>3</v>
      </c>
      <c r="E16">
        <v>4</v>
      </c>
      <c r="F16">
        <v>2</v>
      </c>
      <c r="G16">
        <f>SUM(C16:F16)</f>
        <v>12</v>
      </c>
      <c r="H16">
        <v>1</v>
      </c>
      <c r="I16">
        <v>4</v>
      </c>
      <c r="J16">
        <v>4</v>
      </c>
      <c r="K16">
        <v>3</v>
      </c>
      <c r="L16">
        <v>3</v>
      </c>
      <c r="M16">
        <f>SUM(H16,I16,J16,K16,L16)</f>
        <v>15</v>
      </c>
      <c r="N16">
        <v>3</v>
      </c>
      <c r="O16">
        <v>3</v>
      </c>
      <c r="P16">
        <v>3</v>
      </c>
      <c r="Q16">
        <f>SUM(N16,O16,P16)</f>
        <v>9</v>
      </c>
      <c r="R16">
        <f>SUM(G16,M16,Q16)</f>
        <v>36</v>
      </c>
    </row>
    <row r="17">
      <c r="B17" t="str">
        <v>児童会</v>
      </c>
      <c r="C17">
        <v>3</v>
      </c>
      <c r="D17">
        <v>0</v>
      </c>
      <c r="E17">
        <v>0</v>
      </c>
      <c r="F17">
        <v>1</v>
      </c>
      <c r="G17">
        <f>SUM(C17:F17)</f>
        <v>4</v>
      </c>
      <c r="H17">
        <v>0</v>
      </c>
      <c r="I17">
        <v>0</v>
      </c>
      <c r="J17">
        <v>1</v>
      </c>
      <c r="K17">
        <v>0</v>
      </c>
      <c r="L17">
        <v>1</v>
      </c>
      <c r="M17">
        <f>SUM(H17,I17,J17,K17,L17)</f>
        <v>2</v>
      </c>
      <c r="N17">
        <v>0</v>
      </c>
      <c r="O17">
        <v>1</v>
      </c>
      <c r="P17">
        <v>1</v>
      </c>
      <c r="Q17">
        <f>SUM(N17,O17,P17)</f>
        <v>2</v>
      </c>
      <c r="R17">
        <f>SUM(G17,M17,Q17)</f>
        <v>8</v>
      </c>
    </row>
    <row r="18">
      <c r="B18" t="str">
        <v>クラブ</v>
      </c>
      <c r="C18">
        <v>1</v>
      </c>
      <c r="D18">
        <v>1</v>
      </c>
      <c r="E18">
        <v>2</v>
      </c>
      <c r="F18">
        <v>0</v>
      </c>
      <c r="G18">
        <f>SUM(C18:F18)</f>
        <v>4</v>
      </c>
      <c r="H18">
        <v>0</v>
      </c>
      <c r="I18">
        <v>0</v>
      </c>
      <c r="J18">
        <v>2</v>
      </c>
      <c r="K18">
        <v>2</v>
      </c>
      <c r="L18">
        <v>0</v>
      </c>
      <c r="M18">
        <f>SUM(H18,I18,J18,K18,L18)</f>
        <v>4</v>
      </c>
      <c r="N18">
        <v>2</v>
      </c>
      <c r="O18">
        <v>1</v>
      </c>
      <c r="P18">
        <v>0</v>
      </c>
      <c r="Q18">
        <f>SUM(N18,O18,P18)</f>
        <v>3</v>
      </c>
      <c r="R18">
        <f>SUM(G18,M18,Q18)</f>
        <v>11</v>
      </c>
    </row>
    <row r="19">
      <c r="B19" t="str">
        <v>行事（日）</v>
      </c>
      <c r="C19">
        <v>0</v>
      </c>
      <c r="D19">
        <v>1</v>
      </c>
      <c r="E19">
        <v>0</v>
      </c>
      <c r="F19">
        <v>0</v>
      </c>
      <c r="G19">
        <f>SUM(C19:F19)</f>
        <v>1</v>
      </c>
      <c r="H19">
        <v>0</v>
      </c>
      <c r="I19">
        <v>0</v>
      </c>
      <c r="J19">
        <v>0</v>
      </c>
      <c r="K19">
        <v>0</v>
      </c>
      <c r="L19">
        <v>0</v>
      </c>
      <c r="M19">
        <f>SUM(H19,I19,J19,K19,L19)</f>
        <v>0</v>
      </c>
      <c r="N19">
        <v>0</v>
      </c>
      <c r="O19">
        <v>0</v>
      </c>
      <c r="P19">
        <v>0</v>
      </c>
      <c r="Q19">
        <f>SUM(N19,O19,P19)</f>
        <v>0</v>
      </c>
      <c r="R19">
        <f>SUM(G19,M19,Q19)</f>
        <v>1</v>
      </c>
    </row>
    <row r="20">
      <c r="B20" t="str">
        <v>行事（時）</v>
      </c>
      <c r="C20">
        <v>8</v>
      </c>
      <c r="D20">
        <v>4</v>
      </c>
      <c r="E20">
        <v>4</v>
      </c>
      <c r="F20">
        <v>3</v>
      </c>
      <c r="G20">
        <f>SUM(C20:F20)</f>
        <v>19</v>
      </c>
      <c r="H20">
        <v>1</v>
      </c>
      <c r="I20">
        <v>0</v>
      </c>
      <c r="J20">
        <v>2</v>
      </c>
      <c r="K20">
        <v>3</v>
      </c>
      <c r="L20">
        <v>2</v>
      </c>
      <c r="M20">
        <f>SUM(H20,I20,J20,K20,L20)</f>
        <v>8</v>
      </c>
      <c r="N20">
        <v>3</v>
      </c>
      <c r="O20">
        <v>0</v>
      </c>
      <c r="P20">
        <v>7</v>
      </c>
      <c r="Q20">
        <f>SUM(N20,O20,P20)</f>
        <v>10</v>
      </c>
      <c r="R20">
        <f>SUM(G20,M20,Q20)</f>
        <v>37</v>
      </c>
    </row>
    <row r="21" xml:space="preserve">
      <c r="A21" t="str" xml:space="preserve">
        <v xml:space="preserve">小　　計　　日_x000d_
時</v>
      </c>
      <c r="C21">
        <f>C19</f>
        <v>0</v>
      </c>
      <c r="D21">
        <f>D19</f>
        <v>1</v>
      </c>
      <c r="E21">
        <f>E19</f>
        <v>0</v>
      </c>
      <c r="F21">
        <f>F19</f>
        <v>0</v>
      </c>
      <c r="G21">
        <f>SUM(C21:F21)</f>
        <v>1</v>
      </c>
      <c r="H21">
        <f>H19</f>
        <v>0</v>
      </c>
      <c r="I21">
        <f>I19</f>
        <v>0</v>
      </c>
      <c r="J21">
        <f>J19</f>
        <v>0</v>
      </c>
      <c r="K21">
        <f>K19</f>
        <v>0</v>
      </c>
      <c r="L21">
        <f>L19</f>
        <v>0</v>
      </c>
      <c r="M21">
        <f>M19</f>
        <v>0</v>
      </c>
      <c r="N21">
        <f>N19</f>
        <v>0</v>
      </c>
      <c r="O21">
        <f>O19</f>
        <v>0</v>
      </c>
      <c r="P21">
        <f>P19</f>
        <v>0</v>
      </c>
      <c r="Q21">
        <f>Q19</f>
        <v>0</v>
      </c>
      <c r="R21">
        <f>R19</f>
        <v>1</v>
      </c>
    </row>
    <row r="22">
      <c r="C22">
        <f>SUM(C16,C17,C18,C20)</f>
        <v>15</v>
      </c>
      <c r="D22">
        <f>SUM(D16,D17,D18,D20)</f>
        <v>8</v>
      </c>
      <c r="E22">
        <f>SUM(E16,E17,E18,E20)</f>
        <v>10</v>
      </c>
      <c r="F22">
        <f>SUM(F16,F17,F18,F20)</f>
        <v>6</v>
      </c>
      <c r="G22">
        <f>SUM(G16,G17,G18,G20)</f>
        <v>39</v>
      </c>
      <c r="H22">
        <f>SUM(H16,H17,H18,H20)</f>
        <v>2</v>
      </c>
      <c r="I22">
        <f>SUM(I16,I17,I18,I20)</f>
        <v>4</v>
      </c>
      <c r="J22">
        <f>SUM(J16,J17,J18,J20)</f>
        <v>9</v>
      </c>
      <c r="K22">
        <f>SUM(K16,K17,K18,K20)</f>
        <v>8</v>
      </c>
      <c r="L22">
        <f>SUM(L16,L17,L18,L20)</f>
        <v>6</v>
      </c>
      <c r="M22">
        <f>SUM(M16,M17,M18,M20)</f>
        <v>29</v>
      </c>
      <c r="N22">
        <f>SUM(N16,N17,N18,N20)</f>
        <v>8</v>
      </c>
      <c r="O22">
        <f>SUM(O16,O17,O18,O20)</f>
        <v>5</v>
      </c>
      <c r="P22">
        <f>SUM(P16,P17,P18,P20)</f>
        <v>11</v>
      </c>
      <c r="Q22">
        <f>SUM(Q16,Q17,Q18,Q20)</f>
        <v>24</v>
      </c>
      <c r="R22">
        <f>SUM(R16,R17,R18,R20)</f>
        <v>92</v>
      </c>
    </row>
    <row r="23" xml:space="preserve">
      <c r="A23" t="str" xml:space="preserve">
        <v xml:space="preserve">合　　計　　日_x000d_
時</v>
      </c>
      <c r="C23">
        <f>C21</f>
        <v>0</v>
      </c>
      <c r="D23">
        <f>D21</f>
        <v>1</v>
      </c>
      <c r="E23">
        <f>E21</f>
        <v>0</v>
      </c>
      <c r="F23">
        <f>F21</f>
        <v>0</v>
      </c>
      <c r="G23">
        <f>SUM(C23:F23)</f>
        <v>1</v>
      </c>
      <c r="H23">
        <f>H21</f>
        <v>0</v>
      </c>
      <c r="I23">
        <f>I21</f>
        <v>0</v>
      </c>
      <c r="J23">
        <f>J21</f>
        <v>0</v>
      </c>
      <c r="K23">
        <f>K21</f>
        <v>0</v>
      </c>
      <c r="L23">
        <f>L21</f>
        <v>0</v>
      </c>
      <c r="M23">
        <f>M21</f>
        <v>0</v>
      </c>
      <c r="N23">
        <f>N21</f>
        <v>0</v>
      </c>
      <c r="O23">
        <f>O21</f>
        <v>0</v>
      </c>
      <c r="P23">
        <f>P21</f>
        <v>0</v>
      </c>
      <c r="Q23">
        <f>Q21</f>
        <v>0</v>
      </c>
      <c r="R23">
        <f>R21</f>
        <v>1</v>
      </c>
    </row>
    <row r="24">
      <c r="C24">
        <f>SUM(C15,C22)</f>
        <v>92</v>
      </c>
      <c r="D24">
        <f>SUM(D15,D22)</f>
        <v>94</v>
      </c>
      <c r="E24">
        <f>SUM(E15,E22)</f>
        <v>121</v>
      </c>
      <c r="F24">
        <f>SUM(F15,F22)</f>
        <v>71</v>
      </c>
      <c r="G24">
        <f>SUM(G15,G22)</f>
        <v>378</v>
      </c>
      <c r="H24">
        <f>SUM(H15,H22)</f>
        <v>31</v>
      </c>
      <c r="I24">
        <f>SUM(I15,I22)</f>
        <v>101</v>
      </c>
      <c r="J24">
        <f>SUM(J15,J22)</f>
        <v>113</v>
      </c>
      <c r="K24">
        <f>SUM(K15,K22)</f>
        <v>101</v>
      </c>
      <c r="L24">
        <f>SUM(L15,L22)</f>
        <v>89</v>
      </c>
      <c r="M24">
        <f>SUM(M15,M22)</f>
        <v>435</v>
      </c>
      <c r="N24">
        <f>SUM(N15,N22)</f>
        <v>81</v>
      </c>
      <c r="O24">
        <f>SUM(O15,O22)</f>
        <v>99</v>
      </c>
      <c r="P24">
        <f>SUM(P15,P22)</f>
        <v>83</v>
      </c>
      <c r="Q24">
        <f>SUM(Q15,Q22)</f>
        <v>263</v>
      </c>
      <c r="R24">
        <f>SUM(R15,R22)</f>
        <v>1076</v>
      </c>
    </row>
    <row r="25">
      <c r="V25" t="str">
        <v>基本の時間割　（各月のシートにここからコピペしてお使い下さい。）</v>
      </c>
    </row>
    <row r="26">
      <c r="V26" t="str">
        <v>月</v>
      </c>
      <c r="AA26" t="str">
        <v>体育</v>
      </c>
      <c r="AC26" t="str">
        <v>音楽</v>
      </c>
    </row>
    <row r="28">
      <c r="V28" t="str">
        <v>火</v>
      </c>
      <c r="Y28" t="str">
        <v>国語</v>
      </c>
      <c r="AC28" t="str">
        <v>理科</v>
      </c>
      <c r="AE28" t="str">
        <v>体育</v>
      </c>
    </row>
    <row r="29">
      <c r="H29" t="str">
        <v xml:space="preserve"> </v>
      </c>
    </row>
    <row r="30">
      <c r="V30" t="str">
        <v>水</v>
      </c>
      <c r="Y30" t="str">
        <v>理科</v>
      </c>
      <c r="AA30" t="str">
        <v>算数</v>
      </c>
      <c r="AE30" t="str">
        <v>国語</v>
      </c>
    </row>
    <row r="32">
      <c r="V32" t="str">
        <v>木</v>
      </c>
      <c r="W32" t="str">
        <v>理科</v>
      </c>
      <c r="AA32" t="str">
        <v>書写</v>
      </c>
      <c r="AC32" t="str">
        <v>音楽</v>
      </c>
      <c r="AE32" t="str">
        <v>体育</v>
      </c>
    </row>
    <row r="34">
      <c r="V34" t="str">
        <v>金</v>
      </c>
      <c r="Y34" t="str">
        <v>算数</v>
      </c>
      <c r="AA34" t="str">
        <v>図工</v>
      </c>
      <c r="AC34" t="str">
        <v>図工</v>
      </c>
    </row>
    <row r="36">
      <c r="V36" t="str">
        <v>土</v>
      </c>
    </row>
    <row r="38">
      <c r="V38" t="str">
        <v>日</v>
      </c>
      <c r="AK38" t="str">
        <v>教科名ひらがな変換データ</v>
      </c>
    </row>
    <row r="40">
      <c r="V40" t="str">
        <v>月</v>
      </c>
      <c r="AC40" t="str">
        <v>音楽</v>
      </c>
      <c r="AK40" t="str">
        <v>①行事</v>
      </c>
      <c r="AL40" t="str">
        <v>ぎょうじ</v>
      </c>
    </row>
    <row r="41">
      <c r="AK41" t="str">
        <v>クラブ</v>
      </c>
      <c r="AL41" t="str">
        <v>くらぶ</v>
      </c>
    </row>
    <row r="42">
      <c r="V42" t="str">
        <v>火</v>
      </c>
      <c r="Y42" t="str">
        <v>国語</v>
      </c>
      <c r="AC42" t="str">
        <v>理科</v>
      </c>
      <c r="AE42" t="str">
        <v>体育</v>
      </c>
      <c r="AK42" t="str">
        <v>音楽</v>
      </c>
      <c r="AL42" t="str">
        <v>おんがく</v>
      </c>
    </row>
    <row r="43">
      <c r="AK43" t="str">
        <v>家庭</v>
      </c>
      <c r="AL43" t="str">
        <v>かてい</v>
      </c>
    </row>
    <row r="44">
      <c r="V44" t="str">
        <v>水</v>
      </c>
      <c r="Y44" t="str">
        <v>理科</v>
      </c>
      <c r="AE44" t="str">
        <v>国語</v>
      </c>
      <c r="AK44" t="str">
        <v>外国語</v>
      </c>
      <c r="AL44" t="str">
        <v>がいこくご</v>
      </c>
    </row>
    <row r="45">
      <c r="AK45" t="str">
        <v>学活</v>
      </c>
      <c r="AL45" t="str">
        <v>がっかつ</v>
      </c>
    </row>
    <row r="46">
      <c r="V46" t="str">
        <v>木</v>
      </c>
      <c r="W46" t="str">
        <v>理科</v>
      </c>
      <c r="AC46" t="str">
        <v>音楽</v>
      </c>
      <c r="AE46" t="str">
        <v>体育</v>
      </c>
      <c r="AK46" t="str">
        <v>行事</v>
      </c>
      <c r="AL46" t="str">
        <v>ぎょうじ</v>
      </c>
    </row>
    <row r="47">
      <c r="AK47" t="str">
        <v>国語</v>
      </c>
      <c r="AL47" t="str">
        <v>こくご</v>
      </c>
    </row>
    <row r="48">
      <c r="V48" t="str">
        <v>金</v>
      </c>
      <c r="Y48" t="str">
        <v>算数</v>
      </c>
      <c r="AA48" t="str">
        <v>図工</v>
      </c>
      <c r="AC48" t="str">
        <v>図工</v>
      </c>
      <c r="AK48" t="str">
        <v>算数</v>
      </c>
      <c r="AL48" t="str">
        <v>さんすう</v>
      </c>
    </row>
    <row r="49">
      <c r="AK49" t="str">
        <v>児童会</v>
      </c>
      <c r="AL49" t="str">
        <v>じどうかい</v>
      </c>
    </row>
    <row r="50">
      <c r="V50" t="str">
        <v>土</v>
      </c>
      <c r="AK50" t="str">
        <v>社会</v>
      </c>
      <c r="AL50" t="str">
        <v>しゃかい</v>
      </c>
    </row>
    <row r="51">
      <c r="AK51" t="str">
        <v>書写</v>
      </c>
      <c r="AL51" t="str">
        <v>しょしゃ</v>
      </c>
    </row>
    <row r="52">
      <c r="V52" t="str">
        <v>日</v>
      </c>
      <c r="AK52" t="str">
        <v>図工</v>
      </c>
      <c r="AL52" t="str">
        <v>ずこう</v>
      </c>
    </row>
    <row r="53">
      <c r="AK53" t="str">
        <v>生活</v>
      </c>
      <c r="AL53" t="str">
        <v>せいかつ</v>
      </c>
    </row>
    <row r="54">
      <c r="V54" t="str">
        <v>※ここは入力しなくてもかまいません。</v>
      </c>
      <c r="AK54" t="str">
        <v>創意</v>
      </c>
      <c r="AL54" t="str">
        <v>そうい</v>
      </c>
    </row>
    <row r="55">
      <c r="AK55" t="str">
        <v>総合</v>
      </c>
      <c r="AL55" t="str">
        <v>そうごう</v>
      </c>
    </row>
    <row r="56">
      <c r="AK56" t="str">
        <v>体育</v>
      </c>
      <c r="AL56" t="str">
        <v>たいいく</v>
      </c>
    </row>
    <row r="57">
      <c r="AK57" t="str">
        <v>道徳</v>
      </c>
      <c r="AL57" t="str">
        <v>どうとく</v>
      </c>
    </row>
    <row r="58">
      <c r="AK58" t="str">
        <v>理科</v>
      </c>
      <c r="AL58" t="str">
        <v>りか</v>
      </c>
    </row>
  </sheetData>
  <mergeCells count="106">
    <mergeCell ref="AG29:AH29"/>
    <mergeCell ref="Y27:Z27"/>
    <mergeCell ref="AA27:AB27"/>
    <mergeCell ref="AG35:AH35"/>
    <mergeCell ref="A2:B2"/>
    <mergeCell ref="A3:A14"/>
    <mergeCell ref="A15:B15"/>
    <mergeCell ref="A16:A20"/>
    <mergeCell ref="A21:B22"/>
    <mergeCell ref="AG27:AH27"/>
    <mergeCell ref="A23:B24"/>
    <mergeCell ref="V26:V27"/>
    <mergeCell ref="W27:X27"/>
    <mergeCell ref="AG31:AH31"/>
    <mergeCell ref="V32:V33"/>
    <mergeCell ref="W33:X33"/>
    <mergeCell ref="Y33:Z33"/>
    <mergeCell ref="AA33:AB33"/>
    <mergeCell ref="AG33:AH33"/>
    <mergeCell ref="V30:V31"/>
    <mergeCell ref="W31:X31"/>
    <mergeCell ref="AC33:AD33"/>
    <mergeCell ref="AE33:AF33"/>
    <mergeCell ref="AC37:AD37"/>
    <mergeCell ref="AE37:AF37"/>
    <mergeCell ref="Y37:Z37"/>
    <mergeCell ref="AA37:AB37"/>
    <mergeCell ref="E1:F1"/>
    <mergeCell ref="AC35:AD35"/>
    <mergeCell ref="AE35:AF35"/>
    <mergeCell ref="AC31:AD31"/>
    <mergeCell ref="AE31:AF31"/>
    <mergeCell ref="Y31:Z31"/>
    <mergeCell ref="AA31:AB31"/>
    <mergeCell ref="AC27:AD27"/>
    <mergeCell ref="AE27:AF27"/>
    <mergeCell ref="V34:V35"/>
    <mergeCell ref="W35:X35"/>
    <mergeCell ref="Y35:Z35"/>
    <mergeCell ref="AA35:AB35"/>
    <mergeCell ref="J1:R1"/>
    <mergeCell ref="V28:V29"/>
    <mergeCell ref="AC29:AD29"/>
    <mergeCell ref="W29:X29"/>
    <mergeCell ref="Y29:Z29"/>
    <mergeCell ref="AA29:AB29"/>
    <mergeCell ref="AE29:AF29"/>
    <mergeCell ref="AC43:AD43"/>
    <mergeCell ref="AE43:AF43"/>
    <mergeCell ref="Y43:Z43"/>
    <mergeCell ref="AA43:AB43"/>
    <mergeCell ref="AG37:AH37"/>
    <mergeCell ref="AG43:AH43"/>
    <mergeCell ref="V40:V41"/>
    <mergeCell ref="W41:X41"/>
    <mergeCell ref="Y41:Z41"/>
    <mergeCell ref="AA41:AB41"/>
    <mergeCell ref="AC41:AD41"/>
    <mergeCell ref="AE41:AF41"/>
    <mergeCell ref="AG41:AH41"/>
    <mergeCell ref="V42:V43"/>
    <mergeCell ref="W43:X43"/>
    <mergeCell ref="V38:V39"/>
    <mergeCell ref="W39:X39"/>
    <mergeCell ref="Y39:Z39"/>
    <mergeCell ref="AA39:AB39"/>
    <mergeCell ref="AC39:AD39"/>
    <mergeCell ref="AE39:AF39"/>
    <mergeCell ref="AG39:AH39"/>
    <mergeCell ref="V36:V37"/>
    <mergeCell ref="W37:X37"/>
    <mergeCell ref="AC45:AD45"/>
    <mergeCell ref="AE45:AF45"/>
    <mergeCell ref="Y45:Z45"/>
    <mergeCell ref="AA45:AB45"/>
    <mergeCell ref="AC49:AD49"/>
    <mergeCell ref="AE49:AF49"/>
    <mergeCell ref="AG45:AH45"/>
    <mergeCell ref="V46:V47"/>
    <mergeCell ref="W47:X47"/>
    <mergeCell ref="Y47:Z47"/>
    <mergeCell ref="AA47:AB47"/>
    <mergeCell ref="AC47:AD47"/>
    <mergeCell ref="AE47:AF47"/>
    <mergeCell ref="AG47:AH47"/>
    <mergeCell ref="V44:V45"/>
    <mergeCell ref="W45:X45"/>
    <mergeCell ref="AC53:AD53"/>
    <mergeCell ref="AE53:AF53"/>
    <mergeCell ref="AG53:AH53"/>
    <mergeCell ref="V52:V53"/>
    <mergeCell ref="W53:X53"/>
    <mergeCell ref="Y53:Z53"/>
    <mergeCell ref="AA53:AB53"/>
    <mergeCell ref="AG49:AH49"/>
    <mergeCell ref="V50:V51"/>
    <mergeCell ref="W51:X51"/>
    <mergeCell ref="Y51:Z51"/>
    <mergeCell ref="AA51:AB51"/>
    <mergeCell ref="AC51:AD51"/>
    <mergeCell ref="AE51:AF51"/>
    <mergeCell ref="AG51:AH51"/>
    <mergeCell ref="V48:V49"/>
    <mergeCell ref="W49:X49"/>
    <mergeCell ref="Y49:Z49"/>
    <mergeCell ref="AA49:AB49"/>
  </mergeCells>
  <pageMargins left="0.7479166666666667" right="0.7479166666666667" top="0.62" bottom="0.64" header="0.5118055555555556" footer="0.5118055555555556"/>
  <ignoredErrors>
    <ignoredError numberStoredAsText="1" sqref="A1:AL58"/>
  </ignoredErrors>
</worksheet>
</file>

<file path=xl/worksheets/sheet14.xml><?xml version="1.0" encoding="utf-8"?>
<worksheet xmlns="http://schemas.openxmlformats.org/spreadsheetml/2006/main" xmlns:r="http://schemas.openxmlformats.org/officeDocument/2006/relationships">
  <sheetPr codeName="Sheet10"/>
  <dimension ref="A1:W49"/>
  <sheetViews>
    <sheetView workbookViewId="0" rightToLeft="0"/>
  </sheetViews>
  <sheetData>
    <row r="1">
      <c r="C1" t="str">
        <f>予定表!E1&amp;" 第１学期時数集計表"</f>
        <v>5年2組 第１学期時数集計表</v>
      </c>
      <c r="N1" t="str">
        <f>予定表!E1&amp;" 第２学期時数集計表"</f>
        <v>5年2組 第２学期時数集計表</v>
      </c>
    </row>
    <row r="2">
      <c r="I2" t="str">
        <v>校長</v>
      </c>
      <c r="J2" t="str">
        <v>教頭</v>
      </c>
      <c r="K2" t="str">
        <v>教務</v>
      </c>
      <c r="U2" t="str">
        <v>校長</v>
      </c>
      <c r="V2" t="str">
        <v>教頭</v>
      </c>
      <c r="W2" t="str">
        <v>教務</v>
      </c>
    </row>
    <row r="4">
      <c r="A4" t="str">
        <v>教科</v>
      </c>
      <c r="B4" t="str">
        <v>４　　月</v>
      </c>
      <c r="D4" t="str">
        <v>５　　月</v>
      </c>
      <c r="F4" t="str">
        <v>６　　月</v>
      </c>
      <c r="H4" t="str">
        <v>７　　月</v>
      </c>
      <c r="J4" t="str">
        <v>１　学　期</v>
      </c>
      <c r="L4" t="str">
        <v>８　　月</v>
      </c>
      <c r="N4" t="str">
        <v>９　　月</v>
      </c>
      <c r="P4" t="str">
        <v>１０　　月</v>
      </c>
      <c r="R4" t="str">
        <v>１１　　月</v>
      </c>
      <c r="T4" t="str">
        <v>１２　　月</v>
      </c>
      <c r="V4" t="str">
        <v>２　学　期</v>
      </c>
    </row>
    <row r="5" xml:space="preserve">
      <c r="B5" t="str" xml:space="preserve">
        <v xml:space="preserve">予定_x000d_
実施</v>
      </c>
      <c r="C5" t="str">
        <v>過不足</v>
      </c>
      <c r="D5" t="str" xml:space="preserve">
        <v xml:space="preserve">予定_x000d_
実施</v>
      </c>
      <c r="E5" t="str">
        <v>過不足</v>
      </c>
      <c r="F5" t="str" xml:space="preserve">
        <v xml:space="preserve">予定_x000d_
実施</v>
      </c>
      <c r="G5" t="str">
        <v>過不足</v>
      </c>
      <c r="H5" t="str" xml:space="preserve">
        <v xml:space="preserve">予定_x000d_
実施</v>
      </c>
      <c r="I5" t="str">
        <v>過不足</v>
      </c>
      <c r="J5" t="str" xml:space="preserve">
        <v xml:space="preserve">予定_x000d_
実施</v>
      </c>
      <c r="K5" t="str">
        <v>過不足</v>
      </c>
      <c r="L5" t="str" xml:space="preserve">
        <v xml:space="preserve">予定_x000d_
実施</v>
      </c>
      <c r="M5" t="str">
        <v>過不足</v>
      </c>
      <c r="N5" t="str" xml:space="preserve">
        <v xml:space="preserve">予定_x000d_
実施</v>
      </c>
      <c r="O5" t="str">
        <v>過不足</v>
      </c>
      <c r="P5" t="str" xml:space="preserve">
        <v xml:space="preserve">予定_x000d_
実施</v>
      </c>
      <c r="Q5" t="str">
        <v>過不足</v>
      </c>
      <c r="R5" t="str" xml:space="preserve">
        <v xml:space="preserve">予定_x000d_
実施</v>
      </c>
      <c r="S5" t="str">
        <v>過不足</v>
      </c>
      <c r="T5" t="str" xml:space="preserve">
        <v xml:space="preserve">予定_x000d_
実施</v>
      </c>
      <c r="U5" t="str">
        <v>過不足</v>
      </c>
      <c r="V5" t="str" xml:space="preserve">
        <v xml:space="preserve">予定_x000d_
実施</v>
      </c>
      <c r="W5" t="str">
        <v>過不足</v>
      </c>
    </row>
    <row r="6">
      <c r="A6" t="str">
        <v>国語</v>
      </c>
      <c r="B6">
        <f>予定表!C3</f>
        <v>14</v>
      </c>
      <c r="C6">
        <f>B7-B6</f>
        <v>1</v>
      </c>
      <c r="D6">
        <f>予定表!D3</f>
        <v>15</v>
      </c>
      <c r="E6">
        <f>D7-D6</f>
        <v>-1</v>
      </c>
      <c r="F6">
        <f>予定表!E3</f>
        <v>21</v>
      </c>
      <c r="G6">
        <f>F7-F6</f>
        <v>0</v>
      </c>
      <c r="H6">
        <f>予定表!F3</f>
        <v>12</v>
      </c>
      <c r="I6">
        <f>H7-H6</f>
        <v>0</v>
      </c>
      <c r="J6">
        <f>SUM(B6,D6,F6,H6)</f>
        <v>62</v>
      </c>
      <c r="K6">
        <f>J7-J6</f>
        <v>0</v>
      </c>
      <c r="L6">
        <f>予定表!H3</f>
        <v>6</v>
      </c>
      <c r="M6">
        <f>L7-L6</f>
        <v>0</v>
      </c>
      <c r="N6">
        <f>予定表!I3</f>
        <v>14</v>
      </c>
      <c r="O6">
        <f>N7-N6</f>
        <v>0</v>
      </c>
      <c r="P6">
        <f>予定表!J3</f>
        <v>17</v>
      </c>
      <c r="Q6">
        <f>P7-P6</f>
        <v>-17</v>
      </c>
      <c r="R6">
        <f>予定表!K3</f>
        <v>17</v>
      </c>
      <c r="S6">
        <f>R7-R6</f>
        <v>-17</v>
      </c>
      <c r="T6">
        <f>予定表!L3</f>
        <v>16</v>
      </c>
      <c r="U6">
        <f>T7-T6</f>
        <v>-16</v>
      </c>
      <c r="V6">
        <f>SUM(L6,N6,P6,R6,T6)</f>
        <v>70</v>
      </c>
      <c r="W6">
        <f>V7-V6</f>
        <v>-50</v>
      </c>
    </row>
    <row r="7">
      <c r="B7">
        <f>'４月'!U94</f>
        <v>15</v>
      </c>
      <c r="D7">
        <f>'５月'!U94</f>
        <v>14</v>
      </c>
      <c r="F7">
        <f>'６月'!U94</f>
        <v>21</v>
      </c>
      <c r="H7">
        <f>'７月'!U94</f>
        <v>12</v>
      </c>
      <c r="J7">
        <f>SUM(B7,D7,F7,H7)</f>
        <v>62</v>
      </c>
      <c r="L7">
        <f>'８月'!U94</f>
        <v>6</v>
      </c>
      <c r="N7">
        <f>'９月'!U94</f>
        <v>14</v>
      </c>
      <c r="P7">
        <f>'10月'!U94</f>
        <v>0</v>
      </c>
      <c r="R7">
        <f>'11月'!U94</f>
        <v>0</v>
      </c>
      <c r="T7">
        <f>'12月'!U94</f>
        <v>0</v>
      </c>
      <c r="V7">
        <f>SUM(L7,N7,P7,R7,T7)</f>
        <v>20</v>
      </c>
    </row>
    <row r="8">
      <c r="A8" t="str">
        <v>社会</v>
      </c>
      <c r="B8">
        <f>予定表!C4</f>
        <v>7</v>
      </c>
      <c r="C8">
        <f>B9-B8</f>
        <v>0</v>
      </c>
      <c r="D8">
        <f>予定表!D4</f>
        <v>10</v>
      </c>
      <c r="E8">
        <f>D9-D8</f>
        <v>0</v>
      </c>
      <c r="F8">
        <f>予定表!E4</f>
        <v>12</v>
      </c>
      <c r="G8">
        <f>F9-F8</f>
        <v>0</v>
      </c>
      <c r="H8">
        <f>予定表!F4</f>
        <v>5</v>
      </c>
      <c r="I8">
        <f>H9-H8</f>
        <v>0</v>
      </c>
      <c r="J8">
        <f>SUM(B8,D8,F8,H8)</f>
        <v>34</v>
      </c>
      <c r="K8">
        <f>J9-J8</f>
        <v>0</v>
      </c>
      <c r="L8">
        <f>予定表!H4</f>
        <v>3</v>
      </c>
      <c r="M8">
        <f>L9-L8</f>
        <v>0</v>
      </c>
      <c r="N8">
        <f>予定表!I4</f>
        <v>10</v>
      </c>
      <c r="O8">
        <f>N9-N8</f>
        <v>0</v>
      </c>
      <c r="P8">
        <f>予定表!J4</f>
        <v>10</v>
      </c>
      <c r="Q8">
        <f>P9-P8</f>
        <v>-10</v>
      </c>
      <c r="R8">
        <f>予定表!K4</f>
        <v>10</v>
      </c>
      <c r="S8">
        <f>R9-R8</f>
        <v>-10</v>
      </c>
      <c r="T8">
        <f>予定表!L4</f>
        <v>9</v>
      </c>
      <c r="U8">
        <f>T9-T8</f>
        <v>-9</v>
      </c>
      <c r="V8">
        <f>SUM(L8,N8,P8,R8,T8)</f>
        <v>42</v>
      </c>
      <c r="W8">
        <f>V9-V8</f>
        <v>-29</v>
      </c>
    </row>
    <row r="9">
      <c r="B9">
        <f>'４月'!U95</f>
        <v>7</v>
      </c>
      <c r="D9">
        <f>'５月'!U95</f>
        <v>10</v>
      </c>
      <c r="F9">
        <f>'６月'!U95</f>
        <v>12</v>
      </c>
      <c r="H9">
        <f>'７月'!U95</f>
        <v>5</v>
      </c>
      <c r="J9">
        <f>SUM(B9,D9,F9,H9)</f>
        <v>34</v>
      </c>
      <c r="L9">
        <f>'８月'!U95</f>
        <v>3</v>
      </c>
      <c r="N9">
        <f>'９月'!U95</f>
        <v>10</v>
      </c>
      <c r="P9">
        <f>'10月'!U95</f>
        <v>0</v>
      </c>
      <c r="R9">
        <f>'11月'!U95</f>
        <v>0</v>
      </c>
      <c r="T9">
        <f>'12月'!U95</f>
        <v>0</v>
      </c>
      <c r="V9">
        <f>SUM(L9,N9,P9,R9,T9)</f>
        <v>13</v>
      </c>
    </row>
    <row r="10">
      <c r="A10" t="str">
        <v>算数</v>
      </c>
      <c r="B10">
        <f>予定表!C5</f>
        <v>13</v>
      </c>
      <c r="C10">
        <f>B11-B10</f>
        <v>0</v>
      </c>
      <c r="D10">
        <f>予定表!D5</f>
        <v>14</v>
      </c>
      <c r="E10">
        <f>D11-D10</f>
        <v>0</v>
      </c>
      <c r="F10">
        <f>予定表!E5</f>
        <v>24</v>
      </c>
      <c r="G10">
        <f>F11-F10</f>
        <v>0</v>
      </c>
      <c r="H10">
        <f>予定表!F5</f>
        <v>10</v>
      </c>
      <c r="I10">
        <f>H11-H10</f>
        <v>0</v>
      </c>
      <c r="J10">
        <f>SUM(B10,D10,F10,H10)</f>
        <v>61</v>
      </c>
      <c r="K10">
        <f>J11-J10</f>
        <v>0</v>
      </c>
      <c r="L10">
        <f>予定表!H5</f>
        <v>5</v>
      </c>
      <c r="M10">
        <f>L11-L10</f>
        <v>0</v>
      </c>
      <c r="N10">
        <f>予定表!I5</f>
        <v>20</v>
      </c>
      <c r="O10">
        <f>N11-N10</f>
        <v>0</v>
      </c>
      <c r="P10">
        <f>予定表!J5</f>
        <v>20</v>
      </c>
      <c r="Q10">
        <f>P11-P10</f>
        <v>-20</v>
      </c>
      <c r="R10">
        <f>予定表!K5</f>
        <v>15</v>
      </c>
      <c r="S10">
        <f>R11-R10</f>
        <v>-15</v>
      </c>
      <c r="T10">
        <f>予定表!L5</f>
        <v>14</v>
      </c>
      <c r="U10">
        <f>T11-T10</f>
        <v>-14</v>
      </c>
      <c r="V10">
        <f>SUM(L10,N10,P10,R10,T10)</f>
        <v>74</v>
      </c>
      <c r="W10">
        <f>V11-V10</f>
        <v>-49</v>
      </c>
    </row>
    <row r="11">
      <c r="B11">
        <f>'４月'!U96</f>
        <v>13</v>
      </c>
      <c r="D11">
        <f>'５月'!U96</f>
        <v>14</v>
      </c>
      <c r="F11">
        <f>'６月'!U96</f>
        <v>24</v>
      </c>
      <c r="H11">
        <f>'７月'!U96</f>
        <v>10</v>
      </c>
      <c r="J11">
        <f>SUM(B11,D11,F11,H11)</f>
        <v>61</v>
      </c>
      <c r="L11">
        <f>'８月'!U96</f>
        <v>5</v>
      </c>
      <c r="N11">
        <f>'９月'!U96</f>
        <v>20</v>
      </c>
      <c r="P11">
        <f>'10月'!U96</f>
        <v>0</v>
      </c>
      <c r="R11">
        <f>'11月'!U96</f>
        <v>0</v>
      </c>
      <c r="T11">
        <f>'12月'!U96</f>
        <v>0</v>
      </c>
      <c r="V11">
        <f>SUM(L11,N11,P11,R11,T11)</f>
        <v>25</v>
      </c>
    </row>
    <row r="12">
      <c r="A12" t="str">
        <v>理科</v>
      </c>
      <c r="B12">
        <f>予定表!C6</f>
        <v>9</v>
      </c>
      <c r="C12">
        <f>B13-B12</f>
        <v>0</v>
      </c>
      <c r="D12">
        <f>予定表!D6</f>
        <v>10</v>
      </c>
      <c r="E12">
        <f>D13-D12</f>
        <v>0</v>
      </c>
      <c r="F12">
        <f>予定表!E6</f>
        <v>11</v>
      </c>
      <c r="G12">
        <f>F13-F12</f>
        <v>0</v>
      </c>
      <c r="H12">
        <f>予定表!F6</f>
        <v>7</v>
      </c>
      <c r="I12">
        <f>H13-H12</f>
        <v>0</v>
      </c>
      <c r="J12">
        <f>SUM(B12,D12,F12,H12)</f>
        <v>37</v>
      </c>
      <c r="K12">
        <f>J13-J12</f>
        <v>0</v>
      </c>
      <c r="L12">
        <f>予定表!H6</f>
        <v>3</v>
      </c>
      <c r="M12">
        <f>L13-L12</f>
        <v>0</v>
      </c>
      <c r="N12">
        <f>予定表!I6</f>
        <v>10</v>
      </c>
      <c r="O12">
        <f>N13-N12</f>
        <v>0</v>
      </c>
      <c r="P12">
        <f>予定表!J6</f>
        <v>12</v>
      </c>
      <c r="Q12">
        <f>P13-P12</f>
        <v>-12</v>
      </c>
      <c r="R12">
        <f>予定表!K6</f>
        <v>10</v>
      </c>
      <c r="S12">
        <f>R13-R12</f>
        <v>-10</v>
      </c>
      <c r="T12">
        <f>予定表!L6</f>
        <v>8</v>
      </c>
      <c r="U12">
        <f>T13-T12</f>
        <v>-8</v>
      </c>
      <c r="V12">
        <f>SUM(L12,N12,P12,R12,T12)</f>
        <v>43</v>
      </c>
      <c r="W12">
        <f>V13-V12</f>
        <v>-30</v>
      </c>
    </row>
    <row r="13">
      <c r="B13">
        <f>'４月'!U97</f>
        <v>9</v>
      </c>
      <c r="D13">
        <f>'５月'!U97</f>
        <v>10</v>
      </c>
      <c r="F13">
        <f>'６月'!U97</f>
        <v>11</v>
      </c>
      <c r="H13">
        <f>'７月'!U97</f>
        <v>7</v>
      </c>
      <c r="J13">
        <f>SUM(B13,D13,F13,H13)</f>
        <v>37</v>
      </c>
      <c r="L13">
        <f>'８月'!U97</f>
        <v>3</v>
      </c>
      <c r="N13">
        <f>'９月'!U97</f>
        <v>10</v>
      </c>
      <c r="P13">
        <f>'10月'!U97</f>
        <v>0</v>
      </c>
      <c r="R13">
        <f>'11月'!U97</f>
        <v>0</v>
      </c>
      <c r="T13">
        <f>'12月'!U97</f>
        <v>0</v>
      </c>
      <c r="V13">
        <f>SUM(L13,N13,P13,R13,T13)</f>
        <v>13</v>
      </c>
    </row>
    <row r="14">
      <c r="A14" t="str">
        <v>生活</v>
      </c>
      <c r="B14">
        <f>予定表!C7</f>
        <v>0</v>
      </c>
      <c r="C14">
        <f>B15-B14</f>
        <v>0</v>
      </c>
      <c r="D14">
        <f>予定表!D7</f>
        <v>0</v>
      </c>
      <c r="E14">
        <f>D15-D14</f>
        <v>0</v>
      </c>
      <c r="F14">
        <f>予定表!E7</f>
        <v>0</v>
      </c>
      <c r="G14">
        <f>F15-F14</f>
        <v>0</v>
      </c>
      <c r="H14">
        <f>予定表!F7</f>
        <v>0</v>
      </c>
      <c r="I14">
        <f>H15-H14</f>
        <v>0</v>
      </c>
      <c r="J14">
        <f>SUM(B14,D14,F14,H14)</f>
        <v>0</v>
      </c>
      <c r="K14">
        <f>J15-J14</f>
        <v>0</v>
      </c>
      <c r="L14">
        <f>予定表!H7</f>
        <v>0</v>
      </c>
      <c r="M14">
        <f>L15-L14</f>
        <v>0</v>
      </c>
      <c r="N14">
        <f>予定表!I7</f>
        <v>0</v>
      </c>
      <c r="O14">
        <f>N15-N14</f>
        <v>0</v>
      </c>
      <c r="P14">
        <f>予定表!J7</f>
        <v>0</v>
      </c>
      <c r="Q14">
        <f>P15-P14</f>
        <v>0</v>
      </c>
      <c r="R14">
        <f>予定表!K7</f>
        <v>0</v>
      </c>
      <c r="S14">
        <f>R15-R14</f>
        <v>0</v>
      </c>
      <c r="T14">
        <f>予定表!L7</f>
        <v>0</v>
      </c>
      <c r="U14">
        <f>T15-T14</f>
        <v>0</v>
      </c>
      <c r="V14">
        <f>SUM(L14,N14,P14,R14,T14)</f>
        <v>0</v>
      </c>
      <c r="W14">
        <f>V15-V14</f>
        <v>0</v>
      </c>
    </row>
    <row r="15">
      <c r="B15">
        <f>'４月'!U98</f>
        <v>0</v>
      </c>
      <c r="D15">
        <f>'５月'!U98</f>
        <v>0</v>
      </c>
      <c r="F15">
        <f>'６月'!U98</f>
        <v>0</v>
      </c>
      <c r="H15">
        <f>'７月'!U98</f>
        <v>0</v>
      </c>
      <c r="J15">
        <f>SUM(B15,D15,F15,H15)</f>
        <v>0</v>
      </c>
      <c r="L15">
        <f>'８月'!U98</f>
        <v>0</v>
      </c>
      <c r="N15">
        <f>'９月'!U98</f>
        <v>0</v>
      </c>
      <c r="P15">
        <f>'10月'!U98</f>
        <v>0</v>
      </c>
      <c r="R15">
        <f>'11月'!U98</f>
        <v>0</v>
      </c>
      <c r="T15">
        <f>'12月'!U98</f>
        <v>0</v>
      </c>
      <c r="V15">
        <f>SUM(L15,N15,P15,R15,T15)</f>
        <v>0</v>
      </c>
    </row>
    <row r="16">
      <c r="A16" t="str">
        <v>音楽</v>
      </c>
      <c r="B16">
        <f>予定表!C8</f>
        <v>3</v>
      </c>
      <c r="C16">
        <f>B17-B16</f>
        <v>0</v>
      </c>
      <c r="D16">
        <f>予定表!D8</f>
        <v>4</v>
      </c>
      <c r="E16">
        <f>D17-D16</f>
        <v>0</v>
      </c>
      <c r="F16">
        <f>予定表!E8</f>
        <v>5</v>
      </c>
      <c r="G16">
        <f>F17-F16</f>
        <v>0</v>
      </c>
      <c r="H16">
        <f>予定表!F8</f>
        <v>4</v>
      </c>
      <c r="I16">
        <f>H17-H16</f>
        <v>0</v>
      </c>
      <c r="J16">
        <f>SUM(B16,D16,F16,H16)</f>
        <v>16</v>
      </c>
      <c r="K16">
        <f>J17-J16</f>
        <v>0</v>
      </c>
      <c r="L16">
        <f>予定表!H8</f>
        <v>2</v>
      </c>
      <c r="M16">
        <f>L17-L16</f>
        <v>0</v>
      </c>
      <c r="N16">
        <f>予定表!I8</f>
        <v>4</v>
      </c>
      <c r="O16">
        <f>N17-N16</f>
        <v>0</v>
      </c>
      <c r="P16">
        <f>予定表!J8</f>
        <v>5</v>
      </c>
      <c r="Q16">
        <f>P17-P16</f>
        <v>-5</v>
      </c>
      <c r="R16">
        <f>予定表!K8</f>
        <v>5</v>
      </c>
      <c r="S16">
        <f>R17-R16</f>
        <v>-5</v>
      </c>
      <c r="T16">
        <f>予定表!L8</f>
        <v>5</v>
      </c>
      <c r="U16">
        <f>T17-T16</f>
        <v>-5</v>
      </c>
      <c r="V16">
        <f>SUM(L16,N16,P16,R16,T16)</f>
        <v>21</v>
      </c>
      <c r="W16">
        <f>V17-V16</f>
        <v>-15</v>
      </c>
    </row>
    <row r="17">
      <c r="B17">
        <f>'４月'!U99</f>
        <v>3</v>
      </c>
      <c r="D17">
        <f>'５月'!U99</f>
        <v>4</v>
      </c>
      <c r="F17">
        <f>'６月'!U99</f>
        <v>5</v>
      </c>
      <c r="H17">
        <f>'７月'!U99</f>
        <v>4</v>
      </c>
      <c r="J17">
        <f>SUM(B17,D17,F17,H17)</f>
        <v>16</v>
      </c>
      <c r="L17">
        <f>'８月'!U99</f>
        <v>2</v>
      </c>
      <c r="N17">
        <f>'９月'!U99</f>
        <v>4</v>
      </c>
      <c r="P17">
        <f>'10月'!U99</f>
        <v>0</v>
      </c>
      <c r="R17">
        <f>'11月'!U99</f>
        <v>0</v>
      </c>
      <c r="T17">
        <f>'12月'!U99</f>
        <v>0</v>
      </c>
      <c r="V17">
        <f>SUM(L17,N17,P17,R17,T17)</f>
        <v>6</v>
      </c>
    </row>
    <row r="18">
      <c r="A18" t="str">
        <v>図工</v>
      </c>
      <c r="B18">
        <f>予定表!C9</f>
        <v>4</v>
      </c>
      <c r="C18">
        <f>B19-B18</f>
        <v>0</v>
      </c>
      <c r="D18">
        <f>予定表!D9</f>
        <v>4</v>
      </c>
      <c r="E18">
        <f>D19-D18</f>
        <v>0</v>
      </c>
      <c r="F18">
        <f>予定表!E9</f>
        <v>6</v>
      </c>
      <c r="G18">
        <f>F19-F18</f>
        <v>0</v>
      </c>
      <c r="H18">
        <f>予定表!F9</f>
        <v>4</v>
      </c>
      <c r="I18">
        <f>H19-H18</f>
        <v>0</v>
      </c>
      <c r="J18">
        <f>SUM(B18,D18,F18,H18)</f>
        <v>18</v>
      </c>
      <c r="K18">
        <f>J19-J18</f>
        <v>0</v>
      </c>
      <c r="L18">
        <f>予定表!H9</f>
        <v>2</v>
      </c>
      <c r="M18">
        <f>L19-L18</f>
        <v>0</v>
      </c>
      <c r="N18">
        <f>予定表!I9</f>
        <v>6</v>
      </c>
      <c r="O18">
        <f>N19-N18</f>
        <v>0</v>
      </c>
      <c r="P18">
        <f>予定表!J9</f>
        <v>4</v>
      </c>
      <c r="Q18">
        <f>P19-P18</f>
        <v>-4</v>
      </c>
      <c r="R18">
        <f>予定表!K9</f>
        <v>4</v>
      </c>
      <c r="S18">
        <f>R19-R18</f>
        <v>-4</v>
      </c>
      <c r="T18">
        <f>予定表!L9</f>
        <v>4</v>
      </c>
      <c r="U18">
        <f>T19-T18</f>
        <v>-4</v>
      </c>
      <c r="V18">
        <f>SUM(L18,N18,P18,R18,T18)</f>
        <v>20</v>
      </c>
      <c r="W18">
        <f>V19-V18</f>
        <v>-12</v>
      </c>
    </row>
    <row r="19">
      <c r="B19">
        <f>'４月'!U100</f>
        <v>4</v>
      </c>
      <c r="D19">
        <f>'５月'!U100</f>
        <v>4</v>
      </c>
      <c r="F19">
        <f>'６月'!U100</f>
        <v>6</v>
      </c>
      <c r="H19">
        <f>'７月'!U100</f>
        <v>4</v>
      </c>
      <c r="J19">
        <f>SUM(B19,D19,F19,H19)</f>
        <v>18</v>
      </c>
      <c r="L19">
        <f>'８月'!U100</f>
        <v>2</v>
      </c>
      <c r="N19">
        <f>'９月'!U100</f>
        <v>6</v>
      </c>
      <c r="P19">
        <f>'10月'!U100</f>
        <v>0</v>
      </c>
      <c r="R19">
        <f>'11月'!U100</f>
        <v>0</v>
      </c>
      <c r="T19">
        <f>'12月'!U100</f>
        <v>0</v>
      </c>
      <c r="V19">
        <f>SUM(L19,N19,P19,R19,T19)</f>
        <v>8</v>
      </c>
    </row>
    <row r="20">
      <c r="A20" t="str">
        <v>家庭</v>
      </c>
      <c r="B20">
        <f>予定表!C10</f>
        <v>5</v>
      </c>
      <c r="C20">
        <f>B21-B20</f>
        <v>0</v>
      </c>
      <c r="D20">
        <f>予定表!D10</f>
        <v>5</v>
      </c>
      <c r="E20">
        <f>D21-D20</f>
        <v>0</v>
      </c>
      <c r="F20">
        <f>予定表!E10</f>
        <v>6</v>
      </c>
      <c r="G20">
        <f>F21-F20</f>
        <v>0</v>
      </c>
      <c r="H20">
        <f>予定表!F10</f>
        <v>4</v>
      </c>
      <c r="I20">
        <f>H21-H20</f>
        <v>0</v>
      </c>
      <c r="J20">
        <f>SUM(B20,D20,F20,H20)</f>
        <v>20</v>
      </c>
      <c r="K20">
        <f>J21-J20</f>
        <v>0</v>
      </c>
      <c r="L20">
        <f>予定表!H10</f>
        <v>1</v>
      </c>
      <c r="M20">
        <f>L21-L20</f>
        <v>0</v>
      </c>
      <c r="N20">
        <f>予定表!I10</f>
        <v>6</v>
      </c>
      <c r="O20">
        <f>N21-N20</f>
        <v>0</v>
      </c>
      <c r="P20">
        <f>予定表!J10</f>
        <v>7</v>
      </c>
      <c r="Q20">
        <f>P21-P20</f>
        <v>-7</v>
      </c>
      <c r="R20">
        <f>予定表!K10</f>
        <v>6</v>
      </c>
      <c r="S20">
        <f>R21-R20</f>
        <v>-6</v>
      </c>
      <c r="T20">
        <f>予定表!L10</f>
        <v>5</v>
      </c>
      <c r="U20">
        <f>T21-T20</f>
        <v>-5</v>
      </c>
      <c r="V20">
        <f>SUM(L20,N20,P20,R20,T20)</f>
        <v>25</v>
      </c>
      <c r="W20">
        <f>V21-V20</f>
        <v>-18</v>
      </c>
    </row>
    <row r="21">
      <c r="B21">
        <f>'４月'!U101</f>
        <v>5</v>
      </c>
      <c r="D21">
        <f>'５月'!U101</f>
        <v>5</v>
      </c>
      <c r="F21">
        <f>'６月'!U101</f>
        <v>6</v>
      </c>
      <c r="H21">
        <f>'７月'!U101</f>
        <v>4</v>
      </c>
      <c r="J21">
        <f>SUM(B21,D21,F21,H21)</f>
        <v>20</v>
      </c>
      <c r="L21">
        <f>'８月'!U101</f>
        <v>1</v>
      </c>
      <c r="N21">
        <f>'９月'!U101</f>
        <v>6</v>
      </c>
      <c r="P21">
        <f>'10月'!U101</f>
        <v>0</v>
      </c>
      <c r="R21">
        <f>'11月'!U101</f>
        <v>0</v>
      </c>
      <c r="T21">
        <f>'12月'!U101</f>
        <v>0</v>
      </c>
      <c r="V21">
        <f>SUM(L21,N21,P21,R21,T21)</f>
        <v>7</v>
      </c>
    </row>
    <row r="22">
      <c r="A22" t="str">
        <v>体育</v>
      </c>
      <c r="B22">
        <f>予定表!C11</f>
        <v>9</v>
      </c>
      <c r="C22">
        <f>B23-B22</f>
        <v>0</v>
      </c>
      <c r="D22">
        <f>予定表!D11</f>
        <v>9</v>
      </c>
      <c r="E22">
        <f>D23-D22</f>
        <v>1</v>
      </c>
      <c r="F22">
        <f>予定表!E11</f>
        <v>7</v>
      </c>
      <c r="G22">
        <f>F23-F22</f>
        <v>-1</v>
      </c>
      <c r="H22">
        <f>予定表!F11</f>
        <v>8</v>
      </c>
      <c r="I22">
        <f>H23-H22</f>
        <v>0</v>
      </c>
      <c r="J22">
        <f>SUM(B22,D22,F22,H22)</f>
        <v>33</v>
      </c>
      <c r="K22">
        <f>J23-J22</f>
        <v>0</v>
      </c>
      <c r="L22">
        <f>予定表!H11</f>
        <v>3</v>
      </c>
      <c r="M22">
        <f>L23-L22</f>
        <v>0</v>
      </c>
      <c r="N22">
        <f>予定表!I11</f>
        <v>9</v>
      </c>
      <c r="O22">
        <f>N23-N22</f>
        <v>0</v>
      </c>
      <c r="P22">
        <f>予定表!J11</f>
        <v>9</v>
      </c>
      <c r="Q22">
        <f>P23-P22</f>
        <v>-9</v>
      </c>
      <c r="R22">
        <f>予定表!K11</f>
        <v>8</v>
      </c>
      <c r="S22">
        <f>R23-R22</f>
        <v>-8</v>
      </c>
      <c r="T22">
        <f>予定表!L11</f>
        <v>8</v>
      </c>
      <c r="U22">
        <f>T23-T22</f>
        <v>-8</v>
      </c>
      <c r="V22">
        <f>SUM(L22,N22,P22,R22,T22)</f>
        <v>37</v>
      </c>
      <c r="W22">
        <f>V23-V22</f>
        <v>-25</v>
      </c>
    </row>
    <row r="23">
      <c r="B23">
        <f>'４月'!U102</f>
        <v>9</v>
      </c>
      <c r="D23">
        <f>'５月'!U102</f>
        <v>10</v>
      </c>
      <c r="F23">
        <f>'６月'!U102</f>
        <v>6</v>
      </c>
      <c r="H23">
        <f>'７月'!U102</f>
        <v>8</v>
      </c>
      <c r="J23">
        <f>SUM(B23,D23,F23,H23)</f>
        <v>33</v>
      </c>
      <c r="L23">
        <f>'８月'!U102</f>
        <v>3</v>
      </c>
      <c r="N23">
        <f>'９月'!U102</f>
        <v>9</v>
      </c>
      <c r="P23">
        <f>'10月'!U102</f>
        <v>0</v>
      </c>
      <c r="R23">
        <f>'11月'!U102</f>
        <v>0</v>
      </c>
      <c r="T23">
        <f>'12月'!U102</f>
        <v>0</v>
      </c>
      <c r="V23">
        <f>SUM(L23,N23,P23,R23,T23)</f>
        <v>12</v>
      </c>
    </row>
    <row r="24">
      <c r="A24" t="str">
        <v>道徳</v>
      </c>
      <c r="B24">
        <f>予定表!C12</f>
        <v>2</v>
      </c>
      <c r="C24">
        <f>B25-B24</f>
        <v>0</v>
      </c>
      <c r="D24">
        <f>予定表!D12</f>
        <v>3</v>
      </c>
      <c r="E24">
        <f>D25-D24</f>
        <v>0</v>
      </c>
      <c r="F24">
        <f>予定表!E12</f>
        <v>4</v>
      </c>
      <c r="G24">
        <f>F25-F24</f>
        <v>0</v>
      </c>
      <c r="H24">
        <f>予定表!F12</f>
        <v>2</v>
      </c>
      <c r="I24">
        <f>H25-H24</f>
        <v>0</v>
      </c>
      <c r="J24">
        <f>SUM(B24,D24,F24,H24)</f>
        <v>11</v>
      </c>
      <c r="K24">
        <f>J25-J24</f>
        <v>0</v>
      </c>
      <c r="L24">
        <f>予定表!H12</f>
        <v>1</v>
      </c>
      <c r="M24">
        <f>L25-L24</f>
        <v>0</v>
      </c>
      <c r="N24">
        <f>予定表!I12</f>
        <v>4</v>
      </c>
      <c r="O24">
        <f>N25-N24</f>
        <v>0</v>
      </c>
      <c r="P24">
        <f>予定表!J12</f>
        <v>4</v>
      </c>
      <c r="Q24">
        <f>P25-P24</f>
        <v>-4</v>
      </c>
      <c r="R24">
        <f>予定表!K12</f>
        <v>3</v>
      </c>
      <c r="S24">
        <f>R25-R24</f>
        <v>-3</v>
      </c>
      <c r="T24">
        <f>予定表!L12</f>
        <v>3</v>
      </c>
      <c r="U24">
        <f>T25-T24</f>
        <v>-3</v>
      </c>
      <c r="V24">
        <f>SUM(L24,N24,P24,R24,T24)</f>
        <v>15</v>
      </c>
      <c r="W24">
        <f>V25-V24</f>
        <v>-10</v>
      </c>
    </row>
    <row r="25">
      <c r="B25">
        <f>'４月'!U103</f>
        <v>2</v>
      </c>
      <c r="D25">
        <f>'５月'!U103</f>
        <v>3</v>
      </c>
      <c r="F25">
        <f>'６月'!U103</f>
        <v>4</v>
      </c>
      <c r="H25">
        <f>'７月'!U103</f>
        <v>2</v>
      </c>
      <c r="J25">
        <f>SUM(B25,D25,F25,H25)</f>
        <v>11</v>
      </c>
      <c r="L25">
        <f>'８月'!U103</f>
        <v>1</v>
      </c>
      <c r="N25">
        <f>'９月'!U103</f>
        <v>4</v>
      </c>
      <c r="P25">
        <f>'10月'!U103</f>
        <v>0</v>
      </c>
      <c r="R25">
        <f>'11月'!U103</f>
        <v>0</v>
      </c>
      <c r="T25">
        <f>'12月'!U103</f>
        <v>0</v>
      </c>
      <c r="V25">
        <f>SUM(L25,N25,P25,R25,T25)</f>
        <v>5</v>
      </c>
    </row>
    <row r="26">
      <c r="A26" t="str">
        <v>外国語</v>
      </c>
      <c r="B26">
        <f>予定表!C13</f>
        <v>6</v>
      </c>
      <c r="C26">
        <f>B27-B26</f>
        <v>-1</v>
      </c>
      <c r="D26">
        <f>予定表!D13</f>
        <v>6</v>
      </c>
      <c r="E26">
        <f>D27-D26</f>
        <v>1</v>
      </c>
      <c r="F26">
        <f>予定表!E13</f>
        <v>7</v>
      </c>
      <c r="G26">
        <f>F27-F26</f>
        <v>0</v>
      </c>
      <c r="H26">
        <f>予定表!F13</f>
        <v>5</v>
      </c>
      <c r="I26">
        <f>H27-H26</f>
        <v>0</v>
      </c>
      <c r="J26">
        <f>SUM(B26,D26,F26,H26)</f>
        <v>24</v>
      </c>
      <c r="K26">
        <f>J27-J26</f>
        <v>0</v>
      </c>
      <c r="L26">
        <f>予定表!H13</f>
        <v>1</v>
      </c>
      <c r="N26">
        <f>予定表!I13</f>
        <v>7</v>
      </c>
      <c r="P26">
        <f>予定表!J13</f>
        <v>8</v>
      </c>
      <c r="R26">
        <f>予定表!K13</f>
        <v>7</v>
      </c>
      <c r="T26">
        <f>予定表!L13</f>
        <v>6</v>
      </c>
      <c r="V26">
        <f>SUM(L26,N26,P26,R26,T26)</f>
        <v>29</v>
      </c>
      <c r="W26">
        <f>V27-V26</f>
        <v>-21</v>
      </c>
    </row>
    <row r="27">
      <c r="B27">
        <f>'４月'!U104</f>
        <v>5</v>
      </c>
      <c r="D27">
        <f>'５月'!U104</f>
        <v>7</v>
      </c>
      <c r="F27">
        <f>'６月'!U104</f>
        <v>7</v>
      </c>
      <c r="H27">
        <f>'７月'!U104</f>
        <v>5</v>
      </c>
      <c r="J27">
        <f>SUM(B27,D27,F27,H27)</f>
        <v>24</v>
      </c>
      <c r="L27">
        <f>'８月'!U104</f>
        <v>1</v>
      </c>
      <c r="N27">
        <f>'９月'!U104</f>
        <v>7</v>
      </c>
      <c r="P27">
        <f>'10月'!U104</f>
        <v>0</v>
      </c>
      <c r="R27">
        <f>'11月'!U104</f>
        <v>0</v>
      </c>
      <c r="T27">
        <f>'12月'!U104</f>
        <v>0</v>
      </c>
      <c r="V27">
        <f>SUM(L27,N27,P27,R27,T27)</f>
        <v>8</v>
      </c>
    </row>
    <row r="28">
      <c r="A28" t="str">
        <v>総合</v>
      </c>
      <c r="B28">
        <f>予定表!C14</f>
        <v>5</v>
      </c>
      <c r="C28">
        <f>B29-B28</f>
        <v>0</v>
      </c>
      <c r="D28">
        <f>予定表!D14</f>
        <v>6</v>
      </c>
      <c r="E28">
        <f>D29-D28</f>
        <v>0</v>
      </c>
      <c r="F28">
        <f>予定表!E14</f>
        <v>8</v>
      </c>
      <c r="G28">
        <f>F29-F28</f>
        <v>0</v>
      </c>
      <c r="H28">
        <f>予定表!F14</f>
        <v>4</v>
      </c>
      <c r="I28">
        <f>H29-H28</f>
        <v>0</v>
      </c>
      <c r="J28">
        <f>SUM(B28,D28,F28,H28)</f>
        <v>23</v>
      </c>
      <c r="K28">
        <f>J29-J28</f>
        <v>0</v>
      </c>
      <c r="L28">
        <f>予定表!H14</f>
        <v>2</v>
      </c>
      <c r="M28">
        <f>L29-L28</f>
        <v>0</v>
      </c>
      <c r="N28">
        <f>予定表!I14</f>
        <v>7</v>
      </c>
      <c r="O28">
        <f>N29-N28</f>
        <v>0</v>
      </c>
      <c r="P28">
        <f>予定表!J14</f>
        <v>8</v>
      </c>
      <c r="Q28">
        <f>P29-P28</f>
        <v>-8</v>
      </c>
      <c r="R28">
        <f>予定表!K14</f>
        <v>8</v>
      </c>
      <c r="S28">
        <f>R29-R28</f>
        <v>-8</v>
      </c>
      <c r="T28">
        <f>予定表!L14</f>
        <v>5</v>
      </c>
      <c r="U28">
        <f>T29-T28</f>
        <v>-5</v>
      </c>
      <c r="V28">
        <f>SUM(L28,N28,P28,R28,T28)</f>
        <v>30</v>
      </c>
      <c r="W28">
        <f>V29-V28</f>
        <v>-21</v>
      </c>
    </row>
    <row r="29">
      <c r="B29">
        <f>'４月'!U105</f>
        <v>5</v>
      </c>
      <c r="D29">
        <f>'５月'!U105</f>
        <v>6</v>
      </c>
      <c r="F29">
        <f>'６月'!U105</f>
        <v>8</v>
      </c>
      <c r="H29">
        <f>'７月'!U105</f>
        <v>4</v>
      </c>
      <c r="J29">
        <f>SUM(B29,D29,F29,H29)</f>
        <v>23</v>
      </c>
      <c r="L29">
        <f>'８月'!U105</f>
        <v>2</v>
      </c>
      <c r="N29">
        <f>'９月'!U105</f>
        <v>7</v>
      </c>
      <c r="P29">
        <f>'10月'!U105</f>
        <v>0</v>
      </c>
      <c r="R29">
        <f>'11月'!U105</f>
        <v>0</v>
      </c>
      <c r="T29">
        <f>'12月'!U105</f>
        <v>0</v>
      </c>
      <c r="V29">
        <f>SUM(L29,N29,P29,R29,T29)</f>
        <v>9</v>
      </c>
    </row>
    <row r="30">
      <c r="A30" t="str">
        <v>小　計</v>
      </c>
      <c r="B30">
        <f>予定表!C15</f>
        <v>77</v>
      </c>
      <c r="C30">
        <f>B31-B30</f>
        <v>0</v>
      </c>
      <c r="D30">
        <f>予定表!D15</f>
        <v>86</v>
      </c>
      <c r="E30">
        <f>D31-D30</f>
        <v>1</v>
      </c>
      <c r="F30">
        <f>予定表!E15</f>
        <v>111</v>
      </c>
      <c r="G30">
        <f>F31-F30</f>
        <v>-1</v>
      </c>
      <c r="H30">
        <f>予定表!F15</f>
        <v>65</v>
      </c>
      <c r="I30">
        <f>H31-H30</f>
        <v>0</v>
      </c>
      <c r="J30">
        <f>SUM(B30,D30,F30,H30)</f>
        <v>339</v>
      </c>
      <c r="K30">
        <f>J31-J30</f>
        <v>0</v>
      </c>
      <c r="L30">
        <f>予定表!H15</f>
        <v>29</v>
      </c>
      <c r="M30">
        <f>L31-L30</f>
        <v>0</v>
      </c>
      <c r="N30">
        <f>予定表!I15</f>
        <v>97</v>
      </c>
      <c r="O30">
        <f>N31-N30</f>
        <v>0</v>
      </c>
      <c r="P30">
        <f>予定表!J15</f>
        <v>104</v>
      </c>
      <c r="Q30">
        <f>P31-P30</f>
        <v>-104</v>
      </c>
      <c r="R30">
        <f>予定表!K15</f>
        <v>93</v>
      </c>
      <c r="S30">
        <f>R31-R30</f>
        <v>-93</v>
      </c>
      <c r="T30">
        <f>予定表!L15</f>
        <v>83</v>
      </c>
      <c r="U30">
        <f>T31-T30</f>
        <v>-83</v>
      </c>
      <c r="V30">
        <f>SUM(L30,N30,P30,R30,T30)</f>
        <v>406</v>
      </c>
      <c r="W30">
        <f>V31-V30</f>
        <v>-280</v>
      </c>
    </row>
    <row r="31">
      <c r="B31">
        <f>'４月'!U106</f>
        <v>77</v>
      </c>
      <c r="D31">
        <f>'５月'!U106</f>
        <v>87</v>
      </c>
      <c r="F31">
        <f>'６月'!U106</f>
        <v>110</v>
      </c>
      <c r="H31">
        <f>'７月'!U106</f>
        <v>65</v>
      </c>
      <c r="J31">
        <f>SUM(B31,D31,F31,H31)</f>
        <v>339</v>
      </c>
      <c r="L31">
        <f>'８月'!U106</f>
        <v>29</v>
      </c>
      <c r="N31">
        <f>'９月'!U106</f>
        <v>97</v>
      </c>
      <c r="P31">
        <f>'10月'!U106</f>
        <v>0</v>
      </c>
      <c r="R31">
        <f>'11月'!U106</f>
        <v>0</v>
      </c>
      <c r="T31">
        <f>'12月'!U106</f>
        <v>0</v>
      </c>
      <c r="V31">
        <f>SUM(L31,N31,P31,R31,T31)</f>
        <v>126</v>
      </c>
    </row>
    <row r="32">
      <c r="A32" t="str">
        <v>学活</v>
      </c>
      <c r="B32">
        <f>予定表!C16</f>
        <v>3</v>
      </c>
      <c r="C32">
        <f>B33-B32</f>
        <v>0</v>
      </c>
      <c r="D32">
        <f>予定表!D16</f>
        <v>3</v>
      </c>
      <c r="E32">
        <f>D33-D32</f>
        <v>0</v>
      </c>
      <c r="F32">
        <f>予定表!E16</f>
        <v>4</v>
      </c>
      <c r="G32">
        <f>F33-F32</f>
        <v>0</v>
      </c>
      <c r="H32">
        <f>予定表!F16</f>
        <v>2</v>
      </c>
      <c r="I32">
        <f>H33-H32</f>
        <v>0</v>
      </c>
      <c r="J32">
        <f>SUM(B32,D32,F32,H32)</f>
        <v>12</v>
      </c>
      <c r="K32">
        <f>J33-J32</f>
        <v>0</v>
      </c>
      <c r="L32">
        <f>予定表!H16</f>
        <v>1</v>
      </c>
      <c r="M32">
        <f>L33-L32</f>
        <v>0</v>
      </c>
      <c r="N32">
        <f>予定表!I16</f>
        <v>4</v>
      </c>
      <c r="O32">
        <f>N33-N32</f>
        <v>0</v>
      </c>
      <c r="P32">
        <f>予定表!J16</f>
        <v>4</v>
      </c>
      <c r="Q32">
        <f>P33-P32</f>
        <v>-4</v>
      </c>
      <c r="R32">
        <f>予定表!K16</f>
        <v>3</v>
      </c>
      <c r="S32">
        <f>R33-R32</f>
        <v>-3</v>
      </c>
      <c r="T32">
        <f>予定表!L16</f>
        <v>3</v>
      </c>
      <c r="U32">
        <f>T33-T32</f>
        <v>-3</v>
      </c>
      <c r="V32">
        <f>SUM(L32,N32,P32,R32,T32)</f>
        <v>15</v>
      </c>
      <c r="W32">
        <f>V33-V32</f>
        <v>-10</v>
      </c>
    </row>
    <row r="33">
      <c r="B33">
        <f>'４月'!U107</f>
        <v>3</v>
      </c>
      <c r="D33">
        <f>'５月'!U107</f>
        <v>3</v>
      </c>
      <c r="F33">
        <f>'６月'!U107</f>
        <v>4</v>
      </c>
      <c r="H33">
        <f>'７月'!U107</f>
        <v>2</v>
      </c>
      <c r="J33">
        <f>SUM(B33,D33,F33,H33)</f>
        <v>12</v>
      </c>
      <c r="L33">
        <f>'８月'!U107</f>
        <v>1</v>
      </c>
      <c r="N33">
        <f>'９月'!U107</f>
        <v>4</v>
      </c>
      <c r="P33">
        <f>'10月'!U107</f>
        <v>0</v>
      </c>
      <c r="R33">
        <f>'11月'!U107</f>
        <v>0</v>
      </c>
      <c r="T33">
        <f>'12月'!U107</f>
        <v>0</v>
      </c>
      <c r="V33">
        <f>SUM(L33,N33,P33,R33,T33)</f>
        <v>5</v>
      </c>
    </row>
    <row r="34">
      <c r="A34" t="str">
        <v>児童会</v>
      </c>
      <c r="B34">
        <f>予定表!C17</f>
        <v>3</v>
      </c>
      <c r="C34">
        <f>B35-B34</f>
        <v>0</v>
      </c>
      <c r="D34">
        <f>予定表!D17</f>
        <v>0</v>
      </c>
      <c r="E34">
        <f>D35-D34</f>
        <v>0</v>
      </c>
      <c r="F34">
        <f>予定表!E17</f>
        <v>0</v>
      </c>
      <c r="G34">
        <f>F35-F34</f>
        <v>0</v>
      </c>
      <c r="H34">
        <f>予定表!F17</f>
        <v>1</v>
      </c>
      <c r="I34">
        <f>H35-H34</f>
        <v>0</v>
      </c>
      <c r="J34">
        <f>SUM(B34,D34,F34,H34)</f>
        <v>4</v>
      </c>
      <c r="K34">
        <f>J35-J34</f>
        <v>0</v>
      </c>
      <c r="L34">
        <f>予定表!H17</f>
        <v>0</v>
      </c>
      <c r="M34">
        <f>L35-L34</f>
        <v>0</v>
      </c>
      <c r="N34">
        <f>予定表!I17</f>
        <v>0</v>
      </c>
      <c r="O34">
        <f>N35-N34</f>
        <v>0</v>
      </c>
      <c r="P34">
        <f>予定表!J17</f>
        <v>1</v>
      </c>
      <c r="Q34">
        <f>P35-P34</f>
        <v>-1</v>
      </c>
      <c r="R34">
        <f>予定表!K17</f>
        <v>0</v>
      </c>
      <c r="S34">
        <f>R35-R34</f>
        <v>0</v>
      </c>
      <c r="T34">
        <f>予定表!L17</f>
        <v>1</v>
      </c>
      <c r="U34">
        <f>T35-T34</f>
        <v>-1</v>
      </c>
      <c r="V34">
        <f>SUM(L34,N34,P34,R34,T34)</f>
        <v>2</v>
      </c>
      <c r="W34">
        <f>V35-V34</f>
        <v>-2</v>
      </c>
    </row>
    <row r="35">
      <c r="B35">
        <f>'４月'!U108</f>
        <v>3</v>
      </c>
      <c r="D35">
        <f>'５月'!U108</f>
        <v>0</v>
      </c>
      <c r="F35">
        <f>'６月'!U108</f>
        <v>0</v>
      </c>
      <c r="H35">
        <f>'７月'!U108</f>
        <v>1</v>
      </c>
      <c r="J35">
        <f>SUM(B35,D35,F35,H35)</f>
        <v>4</v>
      </c>
      <c r="L35">
        <f>'８月'!U108</f>
        <v>0</v>
      </c>
      <c r="N35">
        <f>'９月'!U108</f>
        <v>0</v>
      </c>
      <c r="P35">
        <f>'10月'!U108</f>
        <v>0</v>
      </c>
      <c r="R35">
        <f>'11月'!U108</f>
        <v>0</v>
      </c>
      <c r="T35">
        <f>'12月'!U108</f>
        <v>0</v>
      </c>
      <c r="V35">
        <f>SUM(L35,N35,P35,R35,T35)</f>
        <v>0</v>
      </c>
    </row>
    <row r="36">
      <c r="A36" t="str">
        <v>クラブ</v>
      </c>
      <c r="B36">
        <f>予定表!C18</f>
        <v>1</v>
      </c>
      <c r="C36">
        <f>B37-B36</f>
        <v>0</v>
      </c>
      <c r="D36">
        <f>予定表!D18</f>
        <v>1</v>
      </c>
      <c r="E36">
        <f>D37-D36</f>
        <v>-1</v>
      </c>
      <c r="F36">
        <f>予定表!E18</f>
        <v>2</v>
      </c>
      <c r="G36">
        <f>F37-F36</f>
        <v>1</v>
      </c>
      <c r="H36">
        <f>予定表!F18</f>
        <v>0</v>
      </c>
      <c r="I36">
        <f>H37-H36</f>
        <v>0</v>
      </c>
      <c r="J36">
        <f>SUM(B36,D36,F36,H36)</f>
        <v>4</v>
      </c>
      <c r="K36">
        <f>J37-J36</f>
        <v>0</v>
      </c>
      <c r="L36">
        <f>予定表!H18</f>
        <v>0</v>
      </c>
      <c r="M36">
        <f>L37-L36</f>
        <v>0</v>
      </c>
      <c r="N36">
        <f>予定表!I18</f>
        <v>0</v>
      </c>
      <c r="O36">
        <f>N37-N36</f>
        <v>0</v>
      </c>
      <c r="P36">
        <f>予定表!J18</f>
        <v>2</v>
      </c>
      <c r="Q36">
        <f>P37-P36</f>
        <v>-2</v>
      </c>
      <c r="R36">
        <f>予定表!K18</f>
        <v>2</v>
      </c>
      <c r="S36">
        <f>R37-R36</f>
        <v>-2</v>
      </c>
      <c r="T36">
        <f>予定表!L18</f>
        <v>0</v>
      </c>
      <c r="U36">
        <f>T37-T36</f>
        <v>0</v>
      </c>
      <c r="V36">
        <f>SUM(L36,N36,P36,R36,T36)</f>
        <v>4</v>
      </c>
      <c r="W36">
        <f>V37-V36</f>
        <v>-4</v>
      </c>
    </row>
    <row r="37">
      <c r="B37">
        <f>'４月'!U109</f>
        <v>1</v>
      </c>
      <c r="D37">
        <f>'５月'!U109</f>
        <v>0</v>
      </c>
      <c r="F37">
        <f>'６月'!U109</f>
        <v>3</v>
      </c>
      <c r="H37">
        <f>'７月'!U109</f>
        <v>0</v>
      </c>
      <c r="J37">
        <f>SUM(B37,D37,F37,H37)</f>
        <v>4</v>
      </c>
      <c r="L37">
        <f>'８月'!U109</f>
        <v>0</v>
      </c>
      <c r="N37">
        <f>'９月'!U109</f>
        <v>0</v>
      </c>
      <c r="P37">
        <f>'10月'!U109</f>
        <v>0</v>
      </c>
      <c r="R37">
        <f>'11月'!U109</f>
        <v>0</v>
      </c>
      <c r="T37">
        <f>'12月'!U109</f>
        <v>0</v>
      </c>
      <c r="V37">
        <f>SUM(L37,N37,P37,R37,T37)</f>
        <v>0</v>
      </c>
    </row>
    <row r="38" xml:space="preserve">
      <c r="A38" t="str" xml:space="preserve">
        <v xml:space="preserve">学校　日_x000d_
_x000d_
行事　時</v>
      </c>
      <c r="B38">
        <f>予定表!C19</f>
        <v>0</v>
      </c>
      <c r="C38">
        <f>B39-B38</f>
        <v>0</v>
      </c>
      <c r="D38">
        <f>予定表!D19</f>
        <v>1</v>
      </c>
      <c r="E38">
        <f>D39-D38</f>
        <v>0</v>
      </c>
      <c r="F38">
        <f>予定表!E19</f>
        <v>0</v>
      </c>
      <c r="G38">
        <f>F39-F38</f>
        <v>0</v>
      </c>
      <c r="H38">
        <f>予定表!F19</f>
        <v>0</v>
      </c>
      <c r="I38">
        <f>H39-H38</f>
        <v>0</v>
      </c>
      <c r="J38">
        <f>SUM(B38,D38,F38,H38)</f>
        <v>1</v>
      </c>
      <c r="K38">
        <f>J39-J38</f>
        <v>0</v>
      </c>
      <c r="L38">
        <f>予定表!H19</f>
        <v>0</v>
      </c>
      <c r="M38">
        <f>L39-L38</f>
        <v>0</v>
      </c>
      <c r="N38">
        <f>予定表!I19</f>
        <v>0</v>
      </c>
      <c r="O38">
        <f>N39-N38</f>
        <v>0</v>
      </c>
      <c r="P38">
        <f>予定表!J19</f>
        <v>0</v>
      </c>
      <c r="Q38">
        <f>P39-P38</f>
        <v>0</v>
      </c>
      <c r="R38">
        <f>予定表!K19</f>
        <v>0</v>
      </c>
      <c r="S38">
        <f>R39-R38</f>
        <v>0</v>
      </c>
      <c r="T38">
        <f>予定表!L19</f>
        <v>0</v>
      </c>
      <c r="U38">
        <f>T39-T38</f>
        <v>0</v>
      </c>
      <c r="V38">
        <f>SUM(L38,N38,P38,R38,T38)</f>
        <v>0</v>
      </c>
      <c r="W38">
        <f>V39-V38</f>
        <v>0</v>
      </c>
    </row>
    <row r="39">
      <c r="B39">
        <f>'４月'!U110</f>
        <v>0</v>
      </c>
      <c r="D39">
        <f>'５月'!U110</f>
        <v>1</v>
      </c>
      <c r="F39">
        <f>'６月'!U110</f>
        <v>0</v>
      </c>
      <c r="H39">
        <f>'７月'!U110</f>
        <v>0</v>
      </c>
      <c r="J39">
        <f>SUM(B39,D39,F39,H39)</f>
        <v>1</v>
      </c>
      <c r="L39">
        <f>'８月'!U110</f>
        <v>0</v>
      </c>
      <c r="N39">
        <f>'９月'!U110</f>
        <v>0</v>
      </c>
      <c r="P39">
        <f>'10月'!U110</f>
        <v>0</v>
      </c>
      <c r="R39">
        <f>'11月'!U110</f>
        <v>0</v>
      </c>
      <c r="T39">
        <f>'12月'!U110</f>
        <v>0</v>
      </c>
      <c r="V39">
        <f>SUM(L39,N39,P39,R39,T39)</f>
        <v>0</v>
      </c>
    </row>
    <row r="40">
      <c r="B40">
        <f>予定表!C20</f>
        <v>8</v>
      </c>
      <c r="C40">
        <f>B41-B40</f>
        <v>0</v>
      </c>
      <c r="D40">
        <f>予定表!D20</f>
        <v>4</v>
      </c>
      <c r="E40">
        <f>D41-D40</f>
        <v>0</v>
      </c>
      <c r="F40">
        <f>予定表!E20</f>
        <v>4</v>
      </c>
      <c r="G40">
        <f>F41-F40</f>
        <v>0</v>
      </c>
      <c r="H40">
        <f>予定表!F20</f>
        <v>3</v>
      </c>
      <c r="I40">
        <f>H41-H40</f>
        <v>0</v>
      </c>
      <c r="J40">
        <f>SUM(B40,D40,F40,H40)</f>
        <v>19</v>
      </c>
      <c r="K40">
        <f>J41-J40</f>
        <v>0</v>
      </c>
      <c r="L40">
        <f>予定表!H20</f>
        <v>1</v>
      </c>
      <c r="M40">
        <f>L41-L40</f>
        <v>0</v>
      </c>
      <c r="N40">
        <f>予定表!I20</f>
        <v>0</v>
      </c>
      <c r="O40">
        <f>N41-N40</f>
        <v>0</v>
      </c>
      <c r="P40">
        <f>予定表!J20</f>
        <v>2</v>
      </c>
      <c r="Q40">
        <f>P41-P40</f>
        <v>-2</v>
      </c>
      <c r="R40">
        <f>予定表!K20</f>
        <v>3</v>
      </c>
      <c r="S40">
        <f>R41-R40</f>
        <v>-3</v>
      </c>
      <c r="T40">
        <f>予定表!L20</f>
        <v>2</v>
      </c>
      <c r="U40">
        <f>T41-T40</f>
        <v>-2</v>
      </c>
      <c r="V40">
        <f>SUM(L40,N40,P40,R40,T40)</f>
        <v>8</v>
      </c>
      <c r="W40">
        <f>V41-V40</f>
        <v>-7</v>
      </c>
    </row>
    <row r="41">
      <c r="B41">
        <f>'４月'!U111</f>
        <v>8</v>
      </c>
      <c r="D41">
        <f>'５月'!U111</f>
        <v>4</v>
      </c>
      <c r="F41">
        <f>'６月'!U111</f>
        <v>4</v>
      </c>
      <c r="H41">
        <f>'７月'!U111</f>
        <v>3</v>
      </c>
      <c r="J41">
        <f>SUM(B41,D41,F41,H41)</f>
        <v>19</v>
      </c>
      <c r="L41">
        <f>'８月'!U111</f>
        <v>1</v>
      </c>
      <c r="N41">
        <f>'９月'!U111</f>
        <v>0</v>
      </c>
      <c r="P41">
        <f>'10月'!U111</f>
        <v>0</v>
      </c>
      <c r="R41">
        <f>'11月'!U111</f>
        <v>0</v>
      </c>
      <c r="T41">
        <f>'12月'!U111</f>
        <v>0</v>
      </c>
      <c r="V41">
        <f>SUM(L41,N41,P41,R41,T41)</f>
        <v>1</v>
      </c>
    </row>
    <row r="42" xml:space="preserve">
      <c r="A42" t="str" xml:space="preserve">
        <v xml:space="preserve">小計　日_x000d_
_x000d_
時</v>
      </c>
      <c r="B42">
        <f>予定表!C21</f>
        <v>0</v>
      </c>
      <c r="C42">
        <f>B43-B42</f>
        <v>0</v>
      </c>
      <c r="D42">
        <f>予定表!D21</f>
        <v>1</v>
      </c>
      <c r="E42">
        <f>D43-D42</f>
        <v>0</v>
      </c>
      <c r="F42">
        <f>予定表!E21</f>
        <v>0</v>
      </c>
      <c r="G42">
        <f>F43-F42</f>
        <v>0</v>
      </c>
      <c r="H42">
        <f>予定表!F21</f>
        <v>0</v>
      </c>
      <c r="I42">
        <f>H43-H42</f>
        <v>0</v>
      </c>
      <c r="J42">
        <f>SUM(B42,D42,F42,H42)</f>
        <v>1</v>
      </c>
      <c r="K42">
        <f>J43-J42</f>
        <v>0</v>
      </c>
      <c r="L42">
        <f>予定表!H21</f>
        <v>0</v>
      </c>
      <c r="M42">
        <f>L43-L42</f>
        <v>0</v>
      </c>
      <c r="N42">
        <f>予定表!I21</f>
        <v>0</v>
      </c>
      <c r="O42">
        <f>N43-N42</f>
        <v>0</v>
      </c>
      <c r="P42">
        <f>予定表!J21</f>
        <v>0</v>
      </c>
      <c r="Q42">
        <f>P43-P42</f>
        <v>0</v>
      </c>
      <c r="R42">
        <f>予定表!K21</f>
        <v>0</v>
      </c>
      <c r="S42">
        <f>R43-R42</f>
        <v>0</v>
      </c>
      <c r="T42">
        <f>予定表!L21</f>
        <v>0</v>
      </c>
      <c r="U42">
        <f>T43-T42</f>
        <v>0</v>
      </c>
      <c r="V42">
        <f>SUM(L42,N42,P42,R42,T42)</f>
        <v>0</v>
      </c>
      <c r="W42">
        <f>V43-V42</f>
        <v>0</v>
      </c>
    </row>
    <row r="43">
      <c r="B43">
        <f>'４月'!U112</f>
        <v>0</v>
      </c>
      <c r="D43">
        <f>'５月'!U112</f>
        <v>1</v>
      </c>
      <c r="F43">
        <f>'６月'!U112</f>
        <v>0</v>
      </c>
      <c r="H43">
        <f>'７月'!U112</f>
        <v>0</v>
      </c>
      <c r="J43">
        <f>SUM(B43,D43,F43,H43)</f>
        <v>1</v>
      </c>
      <c r="L43">
        <f>'８月'!U112</f>
        <v>0</v>
      </c>
      <c r="N43">
        <f>'９月'!U112</f>
        <v>0</v>
      </c>
      <c r="P43">
        <f>'10月'!U112</f>
        <v>0</v>
      </c>
      <c r="R43">
        <f>'11月'!U112</f>
        <v>0</v>
      </c>
      <c r="T43">
        <f>'12月'!U112</f>
        <v>0</v>
      </c>
      <c r="V43">
        <f>SUM(L43,N43,P43,R43,T43)</f>
        <v>0</v>
      </c>
    </row>
    <row r="44">
      <c r="B44">
        <f>予定表!C22</f>
        <v>15</v>
      </c>
      <c r="C44">
        <f>B45-B44</f>
        <v>0</v>
      </c>
      <c r="D44">
        <f>予定表!D22</f>
        <v>8</v>
      </c>
      <c r="E44">
        <f>D45-D44</f>
        <v>-1</v>
      </c>
      <c r="F44">
        <f>予定表!E22</f>
        <v>10</v>
      </c>
      <c r="G44">
        <f>F45-F44</f>
        <v>1</v>
      </c>
      <c r="H44">
        <f>予定表!F22</f>
        <v>6</v>
      </c>
      <c r="I44">
        <f>H45-H44</f>
        <v>0</v>
      </c>
      <c r="J44">
        <f>SUM(B44,D44,F44,H44)</f>
        <v>39</v>
      </c>
      <c r="K44">
        <f>J45-J44</f>
        <v>0</v>
      </c>
      <c r="L44">
        <f>予定表!H22</f>
        <v>2</v>
      </c>
      <c r="M44">
        <f>L45-L44</f>
        <v>0</v>
      </c>
      <c r="N44">
        <f>予定表!I22</f>
        <v>4</v>
      </c>
      <c r="O44">
        <f>N45-N44</f>
        <v>0</v>
      </c>
      <c r="P44">
        <f>予定表!J22</f>
        <v>9</v>
      </c>
      <c r="Q44">
        <f>P45-P44</f>
        <v>-9</v>
      </c>
      <c r="R44">
        <f>予定表!K22</f>
        <v>8</v>
      </c>
      <c r="S44">
        <f>R45-R44</f>
        <v>-8</v>
      </c>
      <c r="T44">
        <f>予定表!L22</f>
        <v>6</v>
      </c>
      <c r="U44">
        <f>T45-T44</f>
        <v>-6</v>
      </c>
      <c r="V44">
        <f>SUM(L44,N44,P44,R44,T44)</f>
        <v>29</v>
      </c>
      <c r="W44">
        <f>V45-V44</f>
        <v>-23</v>
      </c>
    </row>
    <row r="45">
      <c r="B45">
        <f>'４月'!U113</f>
        <v>15</v>
      </c>
      <c r="D45">
        <f>'５月'!U113</f>
        <v>7</v>
      </c>
      <c r="F45">
        <f>'６月'!U113</f>
        <v>11</v>
      </c>
      <c r="H45">
        <f>'７月'!U113</f>
        <v>6</v>
      </c>
      <c r="J45">
        <f>SUM(B45,D45,F45,H45)</f>
        <v>39</v>
      </c>
      <c r="L45">
        <f>'８月'!U113</f>
        <v>2</v>
      </c>
      <c r="N45">
        <f>'９月'!U113</f>
        <v>4</v>
      </c>
      <c r="P45">
        <f>'10月'!U113</f>
        <v>0</v>
      </c>
      <c r="R45">
        <f>'11月'!U113</f>
        <v>0</v>
      </c>
      <c r="T45">
        <f>'12月'!U113</f>
        <v>0</v>
      </c>
      <c r="V45">
        <f>SUM(L45,N45,P45,R45,T45)</f>
        <v>6</v>
      </c>
    </row>
    <row r="46" xml:space="preserve">
      <c r="A46" t="str" xml:space="preserve">
        <v xml:space="preserve">合計　日_x000d_
_x000d_
時</v>
      </c>
      <c r="B46">
        <f>予定表!C23</f>
        <v>0</v>
      </c>
      <c r="C46">
        <f>B47-B46</f>
        <v>0</v>
      </c>
      <c r="D46">
        <f>予定表!D23</f>
        <v>1</v>
      </c>
      <c r="E46">
        <f>D47-D46</f>
        <v>0</v>
      </c>
      <c r="F46">
        <f>予定表!E23</f>
        <v>0</v>
      </c>
      <c r="G46">
        <f>F47-F46</f>
        <v>0</v>
      </c>
      <c r="H46">
        <f>予定表!F23</f>
        <v>0</v>
      </c>
      <c r="I46">
        <f>H47-H46</f>
        <v>0</v>
      </c>
      <c r="J46">
        <f>SUM(B46,D46,F46,H46)</f>
        <v>1</v>
      </c>
      <c r="K46">
        <f>J47-J46</f>
        <v>0</v>
      </c>
      <c r="L46">
        <f>予定表!H23</f>
        <v>0</v>
      </c>
      <c r="M46">
        <f>L47-L46</f>
        <v>0</v>
      </c>
      <c r="N46">
        <f>予定表!I23</f>
        <v>0</v>
      </c>
      <c r="O46">
        <f>N47-N46</f>
        <v>0</v>
      </c>
      <c r="P46">
        <f>予定表!J23</f>
        <v>0</v>
      </c>
      <c r="Q46">
        <f>P47-P46</f>
        <v>0</v>
      </c>
      <c r="R46">
        <f>予定表!K23</f>
        <v>0</v>
      </c>
      <c r="S46">
        <f>R47-R46</f>
        <v>0</v>
      </c>
      <c r="T46">
        <f>予定表!L23</f>
        <v>0</v>
      </c>
      <c r="U46">
        <f>T47-T46</f>
        <v>0</v>
      </c>
      <c r="V46">
        <f>SUM(L46,N46,P46,R46,T46)</f>
        <v>0</v>
      </c>
      <c r="W46">
        <f>V47-V46</f>
        <v>0</v>
      </c>
    </row>
    <row r="47">
      <c r="B47">
        <f>'４月'!U114</f>
        <v>0</v>
      </c>
      <c r="D47">
        <f>'５月'!U114</f>
        <v>1</v>
      </c>
      <c r="F47">
        <f>'６月'!U114</f>
        <v>0</v>
      </c>
      <c r="H47">
        <f>'７月'!U114</f>
        <v>0</v>
      </c>
      <c r="J47">
        <f>SUM(B47,D47,F47,H47)</f>
        <v>1</v>
      </c>
      <c r="L47">
        <f>'８月'!U114</f>
        <v>0</v>
      </c>
      <c r="N47">
        <f>'９月'!U114</f>
        <v>0</v>
      </c>
      <c r="P47">
        <f>'10月'!U114</f>
        <v>0</v>
      </c>
      <c r="R47">
        <f>'11月'!U114</f>
        <v>0</v>
      </c>
      <c r="T47">
        <f>'12月'!U114</f>
        <v>0</v>
      </c>
      <c r="V47">
        <f>SUM(L47,N47,P47,R47,T47)</f>
        <v>0</v>
      </c>
    </row>
    <row r="48">
      <c r="B48">
        <f>予定表!C24</f>
        <v>92</v>
      </c>
      <c r="C48">
        <f>B49-B48</f>
        <v>0</v>
      </c>
      <c r="D48">
        <f>予定表!D24</f>
        <v>94</v>
      </c>
      <c r="E48">
        <f>D49-D48</f>
        <v>0</v>
      </c>
      <c r="F48">
        <f>予定表!E24</f>
        <v>121</v>
      </c>
      <c r="G48">
        <f>F49-F48</f>
        <v>0</v>
      </c>
      <c r="H48">
        <f>予定表!F24</f>
        <v>71</v>
      </c>
      <c r="I48">
        <f>H49-H48</f>
        <v>0</v>
      </c>
      <c r="J48">
        <f>SUM(B48,D48,F48,H48)</f>
        <v>378</v>
      </c>
      <c r="K48">
        <f>J49-J48</f>
        <v>0</v>
      </c>
      <c r="L48">
        <f>予定表!H24</f>
        <v>31</v>
      </c>
      <c r="M48">
        <f>L49-L48</f>
        <v>0</v>
      </c>
      <c r="N48">
        <f>予定表!I24</f>
        <v>101</v>
      </c>
      <c r="O48">
        <f>N49-N48</f>
        <v>0</v>
      </c>
      <c r="P48">
        <f>予定表!J24</f>
        <v>113</v>
      </c>
      <c r="Q48">
        <f>P49-P48</f>
        <v>-113</v>
      </c>
      <c r="R48">
        <f>予定表!K24</f>
        <v>101</v>
      </c>
      <c r="S48">
        <f>R49-R48</f>
        <v>-101</v>
      </c>
      <c r="T48">
        <f>予定表!L24</f>
        <v>89</v>
      </c>
      <c r="U48">
        <f>T49-T48</f>
        <v>-89</v>
      </c>
      <c r="V48">
        <f>SUM(L48,N48,P48,R48,T48)</f>
        <v>435</v>
      </c>
      <c r="W48">
        <f>V49-V48</f>
        <v>-303</v>
      </c>
    </row>
    <row r="49">
      <c r="B49">
        <f>'４月'!U115</f>
        <v>92</v>
      </c>
      <c r="D49">
        <f>'５月'!U115</f>
        <v>94</v>
      </c>
      <c r="F49">
        <f>'６月'!U115</f>
        <v>121</v>
      </c>
      <c r="H49">
        <f>'７月'!U115</f>
        <v>71</v>
      </c>
      <c r="J49">
        <f>SUM(B49,D49,F49,H49)</f>
        <v>378</v>
      </c>
      <c r="L49">
        <f>'８月'!U115</f>
        <v>31</v>
      </c>
      <c r="N49">
        <f>'９月'!U115</f>
        <v>101</v>
      </c>
      <c r="P49">
        <f>'10月'!U115</f>
        <v>0</v>
      </c>
      <c r="R49">
        <f>'11月'!U115</f>
        <v>0</v>
      </c>
      <c r="T49">
        <f>'12月'!U115</f>
        <v>0</v>
      </c>
      <c r="V49">
        <f>SUM(L49,N49,P49,R49,T49)</f>
        <v>132</v>
      </c>
    </row>
  </sheetData>
  <mergeCells count="268">
    <mergeCell ref="A26:A27"/>
    <mergeCell ref="C26:C27"/>
    <mergeCell ref="E26:E27"/>
    <mergeCell ref="G26:G27"/>
    <mergeCell ref="A4:A5"/>
    <mergeCell ref="B4:C4"/>
    <mergeCell ref="D4:E4"/>
    <mergeCell ref="F4:G4"/>
    <mergeCell ref="E6:E7"/>
    <mergeCell ref="G6:G7"/>
    <mergeCell ref="E8:E9"/>
    <mergeCell ref="G8:G9"/>
    <mergeCell ref="A8:A9"/>
    <mergeCell ref="C8:C9"/>
    <mergeCell ref="A6:A7"/>
    <mergeCell ref="C6:C7"/>
    <mergeCell ref="A10:A11"/>
    <mergeCell ref="C10:C11"/>
    <mergeCell ref="E10:E11"/>
    <mergeCell ref="E24:E25"/>
    <mergeCell ref="G24:G25"/>
    <mergeCell ref="G10:G11"/>
    <mergeCell ref="A12:A13"/>
    <mergeCell ref="A24:A25"/>
    <mergeCell ref="H4:I4"/>
    <mergeCell ref="A18:A19"/>
    <mergeCell ref="C18:C19"/>
    <mergeCell ref="E18:E19"/>
    <mergeCell ref="G18:G19"/>
    <mergeCell ref="A16:A17"/>
    <mergeCell ref="C16:C17"/>
    <mergeCell ref="I8:I9"/>
    <mergeCell ref="J4:K4"/>
    <mergeCell ref="E16:E17"/>
    <mergeCell ref="G16:G17"/>
    <mergeCell ref="I16:I17"/>
    <mergeCell ref="K16:K17"/>
    <mergeCell ref="C24:C25"/>
    <mergeCell ref="A22:A23"/>
    <mergeCell ref="C22:C23"/>
    <mergeCell ref="C12:C13"/>
    <mergeCell ref="E12:E13"/>
    <mergeCell ref="G12:G13"/>
    <mergeCell ref="A14:A15"/>
    <mergeCell ref="C14:C15"/>
    <mergeCell ref="E14:E15"/>
    <mergeCell ref="G14:G15"/>
    <mergeCell ref="A28:A29"/>
    <mergeCell ref="C28:C29"/>
    <mergeCell ref="E22:E23"/>
    <mergeCell ref="G22:G23"/>
    <mergeCell ref="A20:A21"/>
    <mergeCell ref="C20:C21"/>
    <mergeCell ref="E20:E21"/>
    <mergeCell ref="G20:G21"/>
    <mergeCell ref="A46:A49"/>
    <mergeCell ref="C46:C47"/>
    <mergeCell ref="E46:E47"/>
    <mergeCell ref="C48:C49"/>
    <mergeCell ref="E48:E49"/>
    <mergeCell ref="E28:E29"/>
    <mergeCell ref="G28:G29"/>
    <mergeCell ref="A32:A33"/>
    <mergeCell ref="C32:C33"/>
    <mergeCell ref="E32:E33"/>
    <mergeCell ref="G32:G33"/>
    <mergeCell ref="A30:A31"/>
    <mergeCell ref="C30:C31"/>
    <mergeCell ref="C44:C45"/>
    <mergeCell ref="E44:E45"/>
    <mergeCell ref="E42:E43"/>
    <mergeCell ref="E30:E31"/>
    <mergeCell ref="G30:G31"/>
    <mergeCell ref="G48:G49"/>
    <mergeCell ref="A36:A37"/>
    <mergeCell ref="C36:C37"/>
    <mergeCell ref="A34:A35"/>
    <mergeCell ref="C34:C35"/>
    <mergeCell ref="I48:I49"/>
    <mergeCell ref="K48:K49"/>
    <mergeCell ref="G42:G43"/>
    <mergeCell ref="K46:K47"/>
    <mergeCell ref="K40:K41"/>
    <mergeCell ref="I40:I41"/>
    <mergeCell ref="G46:G47"/>
    <mergeCell ref="I46:I47"/>
    <mergeCell ref="I44:I45"/>
    <mergeCell ref="I42:I43"/>
    <mergeCell ref="K42:K43"/>
    <mergeCell ref="K44:K45"/>
    <mergeCell ref="A38:A41"/>
    <mergeCell ref="C38:C39"/>
    <mergeCell ref="E38:E39"/>
    <mergeCell ref="G38:G39"/>
    <mergeCell ref="C40:C41"/>
    <mergeCell ref="E40:E41"/>
    <mergeCell ref="G40:G41"/>
    <mergeCell ref="E34:E35"/>
    <mergeCell ref="G34:G35"/>
    <mergeCell ref="E36:E37"/>
    <mergeCell ref="G36:G37"/>
    <mergeCell ref="R4:S4"/>
    <mergeCell ref="T4:U4"/>
    <mergeCell ref="V4:W4"/>
    <mergeCell ref="P4:Q4"/>
    <mergeCell ref="Q12:Q13"/>
    <mergeCell ref="W6:W7"/>
    <mergeCell ref="Q10:Q11"/>
    <mergeCell ref="S10:S11"/>
    <mergeCell ref="Q8:Q9"/>
    <mergeCell ref="U12:U13"/>
    <mergeCell ref="W12:W13"/>
    <mergeCell ref="U8:U9"/>
    <mergeCell ref="W8:W9"/>
    <mergeCell ref="U10:U11"/>
    <mergeCell ref="W10:W11"/>
    <mergeCell ref="S8:S9"/>
    <mergeCell ref="M16:M17"/>
    <mergeCell ref="O16:O17"/>
    <mergeCell ref="A42:A45"/>
    <mergeCell ref="C42:C43"/>
    <mergeCell ref="L4:M4"/>
    <mergeCell ref="N4:O4"/>
    <mergeCell ref="M6:M7"/>
    <mergeCell ref="O6:O7"/>
    <mergeCell ref="G44:G45"/>
    <mergeCell ref="K36:K37"/>
    <mergeCell ref="I34:I35"/>
    <mergeCell ref="K34:K35"/>
    <mergeCell ref="I32:I33"/>
    <mergeCell ref="K32:K33"/>
    <mergeCell ref="M12:M13"/>
    <mergeCell ref="O12:O13"/>
    <mergeCell ref="M20:M21"/>
    <mergeCell ref="K30:K31"/>
    <mergeCell ref="I22:I23"/>
    <mergeCell ref="K22:K23"/>
    <mergeCell ref="I26:I27"/>
    <mergeCell ref="M10:M11"/>
    <mergeCell ref="O10:O11"/>
    <mergeCell ref="M8:M9"/>
    <mergeCell ref="O8:O9"/>
    <mergeCell ref="K26:K27"/>
    <mergeCell ref="Q16:Q17"/>
    <mergeCell ref="S16:S17"/>
    <mergeCell ref="M18:M19"/>
    <mergeCell ref="O18:O19"/>
    <mergeCell ref="Q18:Q19"/>
    <mergeCell ref="S18:S19"/>
    <mergeCell ref="I28:I29"/>
    <mergeCell ref="K28:K29"/>
    <mergeCell ref="I24:I25"/>
    <mergeCell ref="K24:K25"/>
    <mergeCell ref="Q22:Q23"/>
    <mergeCell ref="S22:S23"/>
    <mergeCell ref="I20:I21"/>
    <mergeCell ref="K20:K21"/>
    <mergeCell ref="I18:I19"/>
    <mergeCell ref="K18:K19"/>
    <mergeCell ref="I38:I39"/>
    <mergeCell ref="K38:K39"/>
    <mergeCell ref="Q24:Q25"/>
    <mergeCell ref="O38:O39"/>
    <mergeCell ref="Q38:Q39"/>
    <mergeCell ref="M34:M35"/>
    <mergeCell ref="O34:O35"/>
    <mergeCell ref="Q34:Q35"/>
    <mergeCell ref="Q30:Q31"/>
    <mergeCell ref="I30:I31"/>
    <mergeCell ref="I36:I37"/>
    <mergeCell ref="M24:M25"/>
    <mergeCell ref="O24:O25"/>
    <mergeCell ref="Q6:Q7"/>
    <mergeCell ref="S6:S7"/>
    <mergeCell ref="U6:U7"/>
    <mergeCell ref="I6:I7"/>
    <mergeCell ref="K6:K7"/>
    <mergeCell ref="K8:K9"/>
    <mergeCell ref="S12:S13"/>
    <mergeCell ref="M14:M15"/>
    <mergeCell ref="O14:O15"/>
    <mergeCell ref="Q14:Q15"/>
    <mergeCell ref="S14:S15"/>
    <mergeCell ref="U14:U15"/>
    <mergeCell ref="I12:I13"/>
    <mergeCell ref="K12:K13"/>
    <mergeCell ref="I10:I11"/>
    <mergeCell ref="K10:K11"/>
    <mergeCell ref="K14:K15"/>
    <mergeCell ref="I14:I15"/>
    <mergeCell ref="W14:W15"/>
    <mergeCell ref="U16:U17"/>
    <mergeCell ref="W16:W17"/>
    <mergeCell ref="U18:U19"/>
    <mergeCell ref="W18:W19"/>
    <mergeCell ref="M28:M29"/>
    <mergeCell ref="O28:O29"/>
    <mergeCell ref="Q28:Q29"/>
    <mergeCell ref="S28:S29"/>
    <mergeCell ref="S24:S25"/>
    <mergeCell ref="U24:U25"/>
    <mergeCell ref="U28:U29"/>
    <mergeCell ref="W28:W29"/>
    <mergeCell ref="U20:U21"/>
    <mergeCell ref="W20:W21"/>
    <mergeCell ref="U22:U23"/>
    <mergeCell ref="W22:W23"/>
    <mergeCell ref="W24:W25"/>
    <mergeCell ref="W26:W27"/>
    <mergeCell ref="O20:O21"/>
    <mergeCell ref="Q20:Q21"/>
    <mergeCell ref="S20:S21"/>
    <mergeCell ref="M22:M23"/>
    <mergeCell ref="O22:O23"/>
    <mergeCell ref="U30:U31"/>
    <mergeCell ref="W30:W31"/>
    <mergeCell ref="M32:M33"/>
    <mergeCell ref="O32:O33"/>
    <mergeCell ref="Q32:Q33"/>
    <mergeCell ref="S32:S33"/>
    <mergeCell ref="U32:U33"/>
    <mergeCell ref="W32:W33"/>
    <mergeCell ref="M30:M31"/>
    <mergeCell ref="O30:O31"/>
    <mergeCell ref="S30:S31"/>
    <mergeCell ref="U34:U35"/>
    <mergeCell ref="W34:W35"/>
    <mergeCell ref="M36:M37"/>
    <mergeCell ref="O36:O37"/>
    <mergeCell ref="Q36:Q37"/>
    <mergeCell ref="S36:S37"/>
    <mergeCell ref="U36:U37"/>
    <mergeCell ref="W36:W37"/>
    <mergeCell ref="S34:S35"/>
    <mergeCell ref="S38:S39"/>
    <mergeCell ref="U38:U39"/>
    <mergeCell ref="W38:W39"/>
    <mergeCell ref="M40:M41"/>
    <mergeCell ref="O40:O41"/>
    <mergeCell ref="Q40:Q41"/>
    <mergeCell ref="S40:S41"/>
    <mergeCell ref="U40:U41"/>
    <mergeCell ref="W40:W41"/>
    <mergeCell ref="M38:M39"/>
    <mergeCell ref="M48:M49"/>
    <mergeCell ref="O48:O49"/>
    <mergeCell ref="Q48:Q49"/>
    <mergeCell ref="S48:S49"/>
    <mergeCell ref="U48:U49"/>
    <mergeCell ref="W48:W49"/>
    <mergeCell ref="Q46:Q47"/>
    <mergeCell ref="S46:S47"/>
    <mergeCell ref="U42:U43"/>
    <mergeCell ref="W42:W43"/>
    <mergeCell ref="U44:U45"/>
    <mergeCell ref="W44:W45"/>
    <mergeCell ref="U46:U47"/>
    <mergeCell ref="W46:W47"/>
    <mergeCell ref="M42:M43"/>
    <mergeCell ref="O42:O43"/>
    <mergeCell ref="Q42:Q43"/>
    <mergeCell ref="S42:S43"/>
    <mergeCell ref="M44:M45"/>
    <mergeCell ref="O44:O45"/>
    <mergeCell ref="Q44:Q45"/>
    <mergeCell ref="S44:S45"/>
    <mergeCell ref="M46:M47"/>
    <mergeCell ref="O46:O47"/>
  </mergeCells>
  <pageMargins left="0.7875" right="0.5902777777777778" top="0.9840277777777778" bottom="0.9840277777777778" header="0.5118055555555556" footer="0.5118055555555556"/>
  <ignoredErrors>
    <ignoredError numberStoredAsText="1" sqref="A1:W49"/>
  </ignoredErrors>
</worksheet>
</file>

<file path=xl/worksheets/sheet15.xml><?xml version="1.0" encoding="utf-8"?>
<worksheet xmlns="http://schemas.openxmlformats.org/spreadsheetml/2006/main" xmlns:r="http://schemas.openxmlformats.org/officeDocument/2006/relationships">
  <sheetPr codeName="Sheet15"/>
  <dimension ref="A1:AI49"/>
  <sheetViews>
    <sheetView workbookViewId="0" rightToLeft="0"/>
  </sheetViews>
  <sheetData>
    <row r="1">
      <c r="AB1" t="str">
        <v>校長</v>
      </c>
      <c r="AD1" t="str">
        <v>教頭</v>
      </c>
      <c r="AF1" t="str">
        <v>教務</v>
      </c>
    </row>
    <row r="2">
      <c r="A2" t="str">
        <f>予定表!E1&amp;" 授業時数集計表"</f>
        <v>5年2組 授業時数集計表</v>
      </c>
    </row>
    <row r="4">
      <c r="A4" t="str">
        <v>教科</v>
      </c>
      <c r="B4" t="str">
        <v>４　　月</v>
      </c>
      <c r="D4" t="str">
        <v>５　　月</v>
      </c>
      <c r="F4" t="str">
        <v>６　　月</v>
      </c>
      <c r="H4" t="str">
        <v>７　　月</v>
      </c>
      <c r="J4" t="str">
        <v>１　学　期</v>
      </c>
      <c r="L4" t="str">
        <v>８　　月</v>
      </c>
      <c r="N4" t="str">
        <v>９　　月</v>
      </c>
      <c r="P4" t="str">
        <v>１０　　月</v>
      </c>
      <c r="R4" t="str">
        <v>１１　　月</v>
      </c>
      <c r="T4" t="str">
        <v>１２　　月</v>
      </c>
      <c r="V4" t="str">
        <v>２　学　期</v>
      </c>
      <c r="X4" t="str">
        <v>１　　月</v>
      </c>
      <c r="Z4" t="str">
        <v>２　　月</v>
      </c>
      <c r="AB4" t="str">
        <v>３　　月</v>
      </c>
      <c r="AD4" t="str">
        <v>３　学　期</v>
      </c>
      <c r="AF4" t="str">
        <v>年　間</v>
      </c>
    </row>
    <row r="5" xml:space="preserve">
      <c r="B5" t="str" xml:space="preserve">
        <v xml:space="preserve">予定_x000d_
実施</v>
      </c>
      <c r="C5" t="str">
        <v>過不足</v>
      </c>
      <c r="D5" t="str" xml:space="preserve">
        <v xml:space="preserve">予定_x000d_
実施</v>
      </c>
      <c r="E5" t="str">
        <v>過不足</v>
      </c>
      <c r="F5" t="str" xml:space="preserve">
        <v xml:space="preserve">予定_x000d_
実施</v>
      </c>
      <c r="G5" t="str">
        <v>過不足</v>
      </c>
      <c r="H5" t="str" xml:space="preserve">
        <v xml:space="preserve">予定_x000d_
実施</v>
      </c>
      <c r="I5" t="str">
        <v>過不足</v>
      </c>
      <c r="J5" t="str" xml:space="preserve">
        <v xml:space="preserve">予定_x000d_
実施</v>
      </c>
      <c r="K5" t="str">
        <v>過不足</v>
      </c>
      <c r="L5" t="str" xml:space="preserve">
        <v xml:space="preserve">予定_x000d_
実施</v>
      </c>
      <c r="M5" t="str">
        <v>過不足</v>
      </c>
      <c r="N5" t="str" xml:space="preserve">
        <v xml:space="preserve">予定_x000d_
実施</v>
      </c>
      <c r="O5" t="str">
        <v>過不足</v>
      </c>
      <c r="P5" t="str" xml:space="preserve">
        <v xml:space="preserve">予定_x000d_
実施</v>
      </c>
      <c r="Q5" t="str">
        <v>過不足</v>
      </c>
      <c r="R5" t="str" xml:space="preserve">
        <v xml:space="preserve">予定_x000d_
実施</v>
      </c>
      <c r="S5" t="str">
        <v>過不足</v>
      </c>
      <c r="T5" t="str" xml:space="preserve">
        <v xml:space="preserve">予定_x000d_
実施</v>
      </c>
      <c r="U5" t="str">
        <v>過不足</v>
      </c>
      <c r="V5" t="str" xml:space="preserve">
        <v xml:space="preserve">予定_x000d_
実施</v>
      </c>
      <c r="W5" t="str">
        <v>過不足</v>
      </c>
      <c r="X5" t="str" xml:space="preserve">
        <v xml:space="preserve">予定_x000d_
実施</v>
      </c>
      <c r="Y5" t="str">
        <v>過不足</v>
      </c>
      <c r="Z5" t="str" xml:space="preserve">
        <v xml:space="preserve">予定_x000d_
実施</v>
      </c>
      <c r="AA5" t="str">
        <v>過不足</v>
      </c>
      <c r="AB5" t="str" xml:space="preserve">
        <v xml:space="preserve">予定_x000d_
実施</v>
      </c>
      <c r="AC5" t="str">
        <v>過不足</v>
      </c>
      <c r="AD5" t="str" xml:space="preserve">
        <v xml:space="preserve">予定_x000d_
実施</v>
      </c>
      <c r="AE5" t="str">
        <v>過不足</v>
      </c>
      <c r="AF5" t="str" xml:space="preserve">
        <v xml:space="preserve">予定_x000d_
実施</v>
      </c>
      <c r="AG5" t="str">
        <v>過不足</v>
      </c>
    </row>
    <row r="6">
      <c r="A6" t="str">
        <v>国語</v>
      </c>
      <c r="B6">
        <f>予定表!C3</f>
        <v>14</v>
      </c>
      <c r="C6">
        <f>B7-B6</f>
        <v>1</v>
      </c>
      <c r="D6">
        <f>予定表!D3</f>
        <v>15</v>
      </c>
      <c r="E6">
        <f>D7-D6</f>
        <v>-1</v>
      </c>
      <c r="F6">
        <f>予定表!E3</f>
        <v>21</v>
      </c>
      <c r="G6">
        <f>F7-F6</f>
        <v>0</v>
      </c>
      <c r="H6">
        <f>予定表!F3</f>
        <v>12</v>
      </c>
      <c r="I6">
        <f>H7-H6</f>
        <v>0</v>
      </c>
      <c r="J6">
        <f>SUM(B6,D6,F6,H6)</f>
        <v>62</v>
      </c>
      <c r="K6">
        <f>J7-J6</f>
        <v>0</v>
      </c>
      <c r="L6">
        <f>予定表!H3</f>
        <v>6</v>
      </c>
      <c r="M6">
        <f>L7-L6</f>
        <v>0</v>
      </c>
      <c r="N6">
        <f>予定表!I3</f>
        <v>14</v>
      </c>
      <c r="O6">
        <f>N7-N6</f>
        <v>0</v>
      </c>
      <c r="P6">
        <f>予定表!J3</f>
        <v>17</v>
      </c>
      <c r="Q6">
        <f>P7-P6</f>
        <v>-17</v>
      </c>
      <c r="R6">
        <f>予定表!K3</f>
        <v>17</v>
      </c>
      <c r="S6">
        <f>R7-R6</f>
        <v>-17</v>
      </c>
      <c r="T6">
        <f>予定表!L3</f>
        <v>16</v>
      </c>
      <c r="U6">
        <f>T7-T6</f>
        <v>-16</v>
      </c>
      <c r="V6">
        <f>SUM(L6,N6,P6,R6,T6)</f>
        <v>70</v>
      </c>
      <c r="W6">
        <f>V7-V6</f>
        <v>-50</v>
      </c>
      <c r="X6">
        <f>予定表!N3</f>
        <v>13</v>
      </c>
      <c r="Y6">
        <f>X7-X6</f>
        <v>-13</v>
      </c>
      <c r="Z6">
        <f>予定表!O3</f>
        <v>19</v>
      </c>
      <c r="AA6">
        <f>Z7-Z6</f>
        <v>-19</v>
      </c>
      <c r="AB6">
        <f>予定表!P3</f>
        <v>13</v>
      </c>
      <c r="AC6">
        <f>AB7-AB6</f>
        <v>-13</v>
      </c>
      <c r="AD6">
        <f>SUM(X6,Z6,AB6)</f>
        <v>45</v>
      </c>
      <c r="AE6">
        <f>AD7-AD6</f>
        <v>-45</v>
      </c>
      <c r="AF6">
        <f>SUM(J6,V6,AD6)</f>
        <v>177</v>
      </c>
      <c r="AG6">
        <f>AF7-AF6</f>
        <v>-95</v>
      </c>
    </row>
    <row r="7">
      <c r="B7">
        <f>'４月'!U94</f>
        <v>15</v>
      </c>
      <c r="D7">
        <f>'５月'!U94</f>
        <v>14</v>
      </c>
      <c r="F7">
        <f>'６月'!U94</f>
        <v>21</v>
      </c>
      <c r="H7">
        <f>'７月'!U94</f>
        <v>12</v>
      </c>
      <c r="J7">
        <f>SUM(B7,D7,F7,H7)</f>
        <v>62</v>
      </c>
      <c r="L7">
        <f>'８月'!U94</f>
        <v>6</v>
      </c>
      <c r="N7">
        <f>'９月'!U94</f>
        <v>14</v>
      </c>
      <c r="P7">
        <f>'10月'!U94</f>
        <v>0</v>
      </c>
      <c r="R7">
        <f>'11月'!U94</f>
        <v>0</v>
      </c>
      <c r="T7">
        <f>'12月'!U94</f>
        <v>0</v>
      </c>
      <c r="V7">
        <f>SUM(L7,N7,P7,R7,T7)</f>
        <v>20</v>
      </c>
      <c r="X7">
        <f>'１月'!U94</f>
        <v>0</v>
      </c>
      <c r="Z7">
        <f>'２月'!U94</f>
        <v>0</v>
      </c>
      <c r="AB7">
        <f>'３月'!U94</f>
        <v>0</v>
      </c>
      <c r="AD7">
        <f>SUM(X7,Z7,AB7)</f>
        <v>0</v>
      </c>
      <c r="AF7">
        <f>SUM(J7,V7,AD7)</f>
        <v>82</v>
      </c>
    </row>
    <row r="8">
      <c r="A8" t="str">
        <v>社会</v>
      </c>
      <c r="B8">
        <f>予定表!C4</f>
        <v>7</v>
      </c>
      <c r="C8">
        <f>B9-B8</f>
        <v>0</v>
      </c>
      <c r="D8">
        <f>予定表!D4</f>
        <v>10</v>
      </c>
      <c r="E8">
        <f>D9-D8</f>
        <v>0</v>
      </c>
      <c r="F8">
        <f>予定表!E4</f>
        <v>12</v>
      </c>
      <c r="G8">
        <f>F9-F8</f>
        <v>0</v>
      </c>
      <c r="H8">
        <f>予定表!F4</f>
        <v>5</v>
      </c>
      <c r="I8">
        <f>H9-H8</f>
        <v>0</v>
      </c>
      <c r="J8">
        <f>SUM(B8,D8,F8,H8)</f>
        <v>34</v>
      </c>
      <c r="K8">
        <f>J9-J8</f>
        <v>0</v>
      </c>
      <c r="L8">
        <f>予定表!H4</f>
        <v>3</v>
      </c>
      <c r="M8">
        <f>L9-L8</f>
        <v>0</v>
      </c>
      <c r="N8">
        <f>予定表!I4</f>
        <v>10</v>
      </c>
      <c r="O8">
        <f>N9-N8</f>
        <v>0</v>
      </c>
      <c r="P8">
        <f>予定表!J4</f>
        <v>10</v>
      </c>
      <c r="Q8">
        <f>P9-P8</f>
        <v>-10</v>
      </c>
      <c r="R8">
        <f>予定表!K4</f>
        <v>10</v>
      </c>
      <c r="S8">
        <f>R9-R8</f>
        <v>-10</v>
      </c>
      <c r="T8">
        <f>予定表!L4</f>
        <v>9</v>
      </c>
      <c r="U8">
        <f>T9-T8</f>
        <v>-9</v>
      </c>
      <c r="V8">
        <f>SUM(L8,N8,P8,R8,T8)</f>
        <v>42</v>
      </c>
      <c r="W8">
        <f>V9-V8</f>
        <v>-29</v>
      </c>
      <c r="X8">
        <f>予定表!N4</f>
        <v>7</v>
      </c>
      <c r="Y8">
        <f>X9-X8</f>
        <v>-7</v>
      </c>
      <c r="Z8">
        <f>予定表!O4</f>
        <v>10</v>
      </c>
      <c r="AA8">
        <f>Z9-Z8</f>
        <v>-10</v>
      </c>
      <c r="AB8">
        <f>予定表!P4</f>
        <v>7</v>
      </c>
      <c r="AC8">
        <f>AB9-AB8</f>
        <v>-7</v>
      </c>
      <c r="AD8">
        <f>SUM(X8,Z8,AB8)</f>
        <v>24</v>
      </c>
      <c r="AE8">
        <f>AD9-AD8</f>
        <v>-24</v>
      </c>
      <c r="AF8">
        <f>SUM(J8,V8,AD8)</f>
        <v>100</v>
      </c>
      <c r="AG8">
        <f>AF9-AF8</f>
        <v>-53</v>
      </c>
    </row>
    <row r="9">
      <c r="B9">
        <f>'４月'!U95</f>
        <v>7</v>
      </c>
      <c r="D9">
        <f>'５月'!U95</f>
        <v>10</v>
      </c>
      <c r="F9">
        <f>'６月'!U95</f>
        <v>12</v>
      </c>
      <c r="H9">
        <f>'７月'!U95</f>
        <v>5</v>
      </c>
      <c r="J9">
        <f>SUM(B9,D9,F9,H9)</f>
        <v>34</v>
      </c>
      <c r="L9">
        <f>'８月'!U95</f>
        <v>3</v>
      </c>
      <c r="N9">
        <f>'９月'!U95</f>
        <v>10</v>
      </c>
      <c r="P9">
        <f>'10月'!U95</f>
        <v>0</v>
      </c>
      <c r="R9">
        <f>'11月'!U95</f>
        <v>0</v>
      </c>
      <c r="T9">
        <f>'12月'!U95</f>
        <v>0</v>
      </c>
      <c r="V9">
        <f>SUM(L9,N9,P9,R9,T9)</f>
        <v>13</v>
      </c>
      <c r="X9">
        <f>'１月'!U95</f>
        <v>0</v>
      </c>
      <c r="Z9">
        <f>'２月'!U95</f>
        <v>0</v>
      </c>
      <c r="AB9">
        <f>'３月'!U95</f>
        <v>0</v>
      </c>
      <c r="AD9">
        <f>SUM(X9,Z9,AB9)</f>
        <v>0</v>
      </c>
      <c r="AF9">
        <f>SUM(J9,V9,AD9)</f>
        <v>47</v>
      </c>
    </row>
    <row r="10">
      <c r="A10" t="str">
        <v>算数</v>
      </c>
      <c r="B10">
        <f>予定表!C5</f>
        <v>13</v>
      </c>
      <c r="C10">
        <f>B11-B10</f>
        <v>0</v>
      </c>
      <c r="D10">
        <f>予定表!D5</f>
        <v>14</v>
      </c>
      <c r="E10">
        <f>D11-D10</f>
        <v>0</v>
      </c>
      <c r="F10">
        <f>予定表!E5</f>
        <v>24</v>
      </c>
      <c r="G10">
        <f>F11-F10</f>
        <v>0</v>
      </c>
      <c r="H10">
        <f>予定表!F5</f>
        <v>10</v>
      </c>
      <c r="I10">
        <f>H11-H10</f>
        <v>0</v>
      </c>
      <c r="J10">
        <f>SUM(B10,D10,F10,H10)</f>
        <v>61</v>
      </c>
      <c r="K10">
        <f>J11-J10</f>
        <v>0</v>
      </c>
      <c r="L10">
        <f>予定表!H5</f>
        <v>5</v>
      </c>
      <c r="M10">
        <f>L11-L10</f>
        <v>0</v>
      </c>
      <c r="N10">
        <f>予定表!I5</f>
        <v>20</v>
      </c>
      <c r="O10">
        <f>N11-N10</f>
        <v>0</v>
      </c>
      <c r="P10">
        <f>予定表!J5</f>
        <v>20</v>
      </c>
      <c r="Q10">
        <f>P11-P10</f>
        <v>-20</v>
      </c>
      <c r="R10">
        <f>予定表!K5</f>
        <v>15</v>
      </c>
      <c r="S10">
        <f>R11-R10</f>
        <v>-15</v>
      </c>
      <c r="T10">
        <f>予定表!L5</f>
        <v>14</v>
      </c>
      <c r="U10">
        <f>T11-T10</f>
        <v>-14</v>
      </c>
      <c r="V10">
        <f>SUM(L10,N10,P10,R10,T10)</f>
        <v>74</v>
      </c>
      <c r="W10">
        <f>V11-V10</f>
        <v>-49</v>
      </c>
      <c r="X10">
        <f>予定表!N5</f>
        <v>12</v>
      </c>
      <c r="Y10">
        <f>X11-X10</f>
        <v>-12</v>
      </c>
      <c r="Z10">
        <f>予定表!O5</f>
        <v>17</v>
      </c>
      <c r="AA10">
        <f>Z11-Z10</f>
        <v>-17</v>
      </c>
      <c r="AB10">
        <f>予定表!P5</f>
        <v>13</v>
      </c>
      <c r="AC10">
        <f>AB11-AB10</f>
        <v>-13</v>
      </c>
      <c r="AD10">
        <f>SUM(X10,Z10,AB10)</f>
        <v>42</v>
      </c>
      <c r="AE10">
        <f>AD11-AD10</f>
        <v>-42</v>
      </c>
      <c r="AF10">
        <f>SUM(J10,V10,AD10)</f>
        <v>177</v>
      </c>
      <c r="AG10">
        <f>AF11-AF10</f>
        <v>-91</v>
      </c>
    </row>
    <row r="11">
      <c r="B11">
        <f>'４月'!U96</f>
        <v>13</v>
      </c>
      <c r="D11">
        <f>'５月'!U96</f>
        <v>14</v>
      </c>
      <c r="F11">
        <f>'６月'!U96</f>
        <v>24</v>
      </c>
      <c r="H11">
        <f>'７月'!U96</f>
        <v>10</v>
      </c>
      <c r="J11">
        <f>SUM(B11,D11,F11,H11)</f>
        <v>61</v>
      </c>
      <c r="L11">
        <f>'８月'!U96</f>
        <v>5</v>
      </c>
      <c r="N11">
        <f>'９月'!U96</f>
        <v>20</v>
      </c>
      <c r="P11">
        <f>'10月'!U96</f>
        <v>0</v>
      </c>
      <c r="R11">
        <f>'11月'!U96</f>
        <v>0</v>
      </c>
      <c r="T11">
        <f>'12月'!U96</f>
        <v>0</v>
      </c>
      <c r="V11">
        <f>SUM(L11,N11,P11,R11,T11)</f>
        <v>25</v>
      </c>
      <c r="X11">
        <f>'１月'!U96</f>
        <v>0</v>
      </c>
      <c r="Z11">
        <f>'２月'!U96</f>
        <v>0</v>
      </c>
      <c r="AB11">
        <f>'３月'!U96</f>
        <v>0</v>
      </c>
      <c r="AD11">
        <f>SUM(X11,Z11,AB11)</f>
        <v>0</v>
      </c>
      <c r="AF11">
        <f>SUM(J11,V11,AD11)</f>
        <v>86</v>
      </c>
    </row>
    <row r="12">
      <c r="A12" t="str">
        <v>理科</v>
      </c>
      <c r="B12">
        <f>予定表!C6</f>
        <v>9</v>
      </c>
      <c r="C12">
        <f>B13-B12</f>
        <v>0</v>
      </c>
      <c r="D12">
        <f>予定表!D6</f>
        <v>10</v>
      </c>
      <c r="E12">
        <f>D13-D12</f>
        <v>0</v>
      </c>
      <c r="F12">
        <f>予定表!E6</f>
        <v>11</v>
      </c>
      <c r="G12">
        <f>F13-F12</f>
        <v>0</v>
      </c>
      <c r="H12">
        <f>予定表!F6</f>
        <v>7</v>
      </c>
      <c r="I12">
        <f>H13-H12</f>
        <v>0</v>
      </c>
      <c r="J12">
        <f>SUM(B12,D12,F12,H12)</f>
        <v>37</v>
      </c>
      <c r="K12">
        <f>J13-J12</f>
        <v>0</v>
      </c>
      <c r="L12">
        <f>予定表!H6</f>
        <v>3</v>
      </c>
      <c r="M12">
        <f>L13-L12</f>
        <v>0</v>
      </c>
      <c r="N12">
        <f>予定表!I6</f>
        <v>10</v>
      </c>
      <c r="O12">
        <f>N13-N12</f>
        <v>0</v>
      </c>
      <c r="P12">
        <f>予定表!J6</f>
        <v>12</v>
      </c>
      <c r="Q12">
        <f>P13-P12</f>
        <v>-12</v>
      </c>
      <c r="R12">
        <f>予定表!K6</f>
        <v>10</v>
      </c>
      <c r="S12">
        <f>R13-R12</f>
        <v>-10</v>
      </c>
      <c r="T12">
        <f>予定表!L6</f>
        <v>8</v>
      </c>
      <c r="U12">
        <f>T13-T12</f>
        <v>-8</v>
      </c>
      <c r="V12">
        <f>SUM(L12,N12,P12,R12,T12)</f>
        <v>43</v>
      </c>
      <c r="W12">
        <f>V13-V12</f>
        <v>-30</v>
      </c>
      <c r="X12">
        <f>予定表!N6</f>
        <v>8</v>
      </c>
      <c r="Y12">
        <f>X13-X12</f>
        <v>-8</v>
      </c>
      <c r="Z12">
        <f>予定表!O6</f>
        <v>9</v>
      </c>
      <c r="AA12">
        <f>Z13-Z12</f>
        <v>-9</v>
      </c>
      <c r="AB12">
        <f>予定表!P6</f>
        <v>8</v>
      </c>
      <c r="AC12">
        <f>AB13-AB12</f>
        <v>-8</v>
      </c>
      <c r="AD12">
        <f>SUM(X12,Z12,AB12)</f>
        <v>25</v>
      </c>
      <c r="AE12">
        <f>AD13-AD12</f>
        <v>-25</v>
      </c>
      <c r="AF12">
        <f>SUM(J12,V12,AD12)</f>
        <v>105</v>
      </c>
      <c r="AG12">
        <f>AF13-AF12</f>
        <v>-55</v>
      </c>
    </row>
    <row r="13">
      <c r="B13">
        <f>'４月'!U97</f>
        <v>9</v>
      </c>
      <c r="D13">
        <f>'５月'!U97</f>
        <v>10</v>
      </c>
      <c r="F13">
        <f>'６月'!U97</f>
        <v>11</v>
      </c>
      <c r="H13">
        <f>'７月'!U97</f>
        <v>7</v>
      </c>
      <c r="J13">
        <f>SUM(B13,D13,F13,H13)</f>
        <v>37</v>
      </c>
      <c r="L13">
        <f>'８月'!U97</f>
        <v>3</v>
      </c>
      <c r="N13">
        <f>'９月'!U97</f>
        <v>10</v>
      </c>
      <c r="P13">
        <f>'10月'!U97</f>
        <v>0</v>
      </c>
      <c r="R13">
        <f>'11月'!U97</f>
        <v>0</v>
      </c>
      <c r="T13">
        <f>'12月'!U97</f>
        <v>0</v>
      </c>
      <c r="V13">
        <f>SUM(L13,N13,P13,R13,T13)</f>
        <v>13</v>
      </c>
      <c r="X13">
        <f>'１月'!U97</f>
        <v>0</v>
      </c>
      <c r="Z13">
        <f>'２月'!U97</f>
        <v>0</v>
      </c>
      <c r="AB13">
        <f>'３月'!U97</f>
        <v>0</v>
      </c>
      <c r="AD13">
        <f>SUM(X13,Z13,AB13)</f>
        <v>0</v>
      </c>
      <c r="AF13">
        <f>SUM(J13,V13,AD13)</f>
        <v>50</v>
      </c>
    </row>
    <row r="14">
      <c r="A14" t="str">
        <v>生活</v>
      </c>
      <c r="B14">
        <f>予定表!C7</f>
        <v>0</v>
      </c>
      <c r="C14">
        <f>B15-B14</f>
        <v>0</v>
      </c>
      <c r="D14">
        <f>予定表!D7</f>
        <v>0</v>
      </c>
      <c r="E14">
        <f>D15-D14</f>
        <v>0</v>
      </c>
      <c r="F14">
        <f>予定表!E7</f>
        <v>0</v>
      </c>
      <c r="G14">
        <f>F15-F14</f>
        <v>0</v>
      </c>
      <c r="H14">
        <f>予定表!F7</f>
        <v>0</v>
      </c>
      <c r="I14">
        <f>H15-H14</f>
        <v>0</v>
      </c>
      <c r="J14">
        <f>SUM(B14,D14,F14,H14)</f>
        <v>0</v>
      </c>
      <c r="K14">
        <f>J15-J14</f>
        <v>0</v>
      </c>
      <c r="L14">
        <f>予定表!H7</f>
        <v>0</v>
      </c>
      <c r="M14">
        <f>L15-L14</f>
        <v>0</v>
      </c>
      <c r="N14">
        <f>予定表!I7</f>
        <v>0</v>
      </c>
      <c r="O14">
        <f>N15-N14</f>
        <v>0</v>
      </c>
      <c r="P14">
        <f>予定表!J7</f>
        <v>0</v>
      </c>
      <c r="Q14">
        <f>P15-P14</f>
        <v>0</v>
      </c>
      <c r="R14">
        <f>予定表!K7</f>
        <v>0</v>
      </c>
      <c r="S14">
        <f>R15-R14</f>
        <v>0</v>
      </c>
      <c r="T14">
        <f>予定表!L7</f>
        <v>0</v>
      </c>
      <c r="U14">
        <f>T15-T14</f>
        <v>0</v>
      </c>
      <c r="V14">
        <f>SUM(L14,N14,P14,R14,T14)</f>
        <v>0</v>
      </c>
      <c r="W14">
        <f>V15-V14</f>
        <v>0</v>
      </c>
      <c r="X14">
        <f>予定表!N7</f>
        <v>0</v>
      </c>
      <c r="Y14">
        <f>X15-X14</f>
        <v>0</v>
      </c>
      <c r="Z14">
        <f>予定表!O7</f>
        <v>0</v>
      </c>
      <c r="AA14">
        <f>Z15-Z14</f>
        <v>0</v>
      </c>
      <c r="AB14">
        <f>予定表!P7</f>
        <v>0</v>
      </c>
      <c r="AC14">
        <f>AB15-AB14</f>
        <v>0</v>
      </c>
      <c r="AD14">
        <f>SUM(X14,Z14,AB14)</f>
        <v>0</v>
      </c>
      <c r="AE14">
        <f>AD15-AD14</f>
        <v>0</v>
      </c>
      <c r="AF14">
        <f>SUM(J14,V14,AD14)</f>
        <v>0</v>
      </c>
      <c r="AG14">
        <f>AF15-AF14</f>
        <v>0</v>
      </c>
    </row>
    <row r="15">
      <c r="B15">
        <f>'４月'!U98</f>
        <v>0</v>
      </c>
      <c r="D15">
        <f>'５月'!U98</f>
        <v>0</v>
      </c>
      <c r="F15">
        <f>'６月'!U98</f>
        <v>0</v>
      </c>
      <c r="H15">
        <f>'７月'!U98</f>
        <v>0</v>
      </c>
      <c r="J15">
        <f>SUM(B15,D15,F15,H15)</f>
        <v>0</v>
      </c>
      <c r="L15">
        <f>'８月'!U98</f>
        <v>0</v>
      </c>
      <c r="N15">
        <f>'９月'!U98</f>
        <v>0</v>
      </c>
      <c r="P15">
        <f>'10月'!U98</f>
        <v>0</v>
      </c>
      <c r="R15">
        <f>'11月'!U98</f>
        <v>0</v>
      </c>
      <c r="T15">
        <f>'12月'!U98</f>
        <v>0</v>
      </c>
      <c r="V15">
        <f>SUM(L15,N15,P15,R15,T15)</f>
        <v>0</v>
      </c>
      <c r="X15">
        <f>'１月'!U98</f>
        <v>0</v>
      </c>
      <c r="Z15">
        <f>'２月'!U98</f>
        <v>0</v>
      </c>
      <c r="AB15">
        <f>'３月'!U98</f>
        <v>0</v>
      </c>
      <c r="AD15">
        <f>SUM(X15,Z15,AB15)</f>
        <v>0</v>
      </c>
      <c r="AF15">
        <f>SUM(J15,V15,AD15)</f>
        <v>0</v>
      </c>
    </row>
    <row r="16">
      <c r="A16" t="str">
        <v>音楽</v>
      </c>
      <c r="B16">
        <f>予定表!C8</f>
        <v>3</v>
      </c>
      <c r="C16">
        <f>B17-B16</f>
        <v>0</v>
      </c>
      <c r="D16">
        <f>予定表!D8</f>
        <v>4</v>
      </c>
      <c r="E16">
        <f>D17-D16</f>
        <v>0</v>
      </c>
      <c r="F16">
        <f>予定表!E8</f>
        <v>5</v>
      </c>
      <c r="G16">
        <f>F17-F16</f>
        <v>0</v>
      </c>
      <c r="H16">
        <f>予定表!F8</f>
        <v>4</v>
      </c>
      <c r="I16">
        <f>H17-H16</f>
        <v>0</v>
      </c>
      <c r="J16">
        <f>SUM(B16,D16,F16,H16)</f>
        <v>16</v>
      </c>
      <c r="K16">
        <f>J17-J16</f>
        <v>0</v>
      </c>
      <c r="L16">
        <f>予定表!H8</f>
        <v>2</v>
      </c>
      <c r="M16">
        <f>L17-L16</f>
        <v>0</v>
      </c>
      <c r="N16">
        <f>予定表!I8</f>
        <v>4</v>
      </c>
      <c r="O16">
        <f>N17-N16</f>
        <v>0</v>
      </c>
      <c r="P16">
        <f>予定表!J8</f>
        <v>5</v>
      </c>
      <c r="Q16">
        <f>P17-P16</f>
        <v>-5</v>
      </c>
      <c r="R16">
        <f>予定表!K8</f>
        <v>5</v>
      </c>
      <c r="S16">
        <f>R17-R16</f>
        <v>-5</v>
      </c>
      <c r="T16">
        <f>予定表!L8</f>
        <v>5</v>
      </c>
      <c r="U16">
        <f>T17-T16</f>
        <v>-5</v>
      </c>
      <c r="V16">
        <f>SUM(L16,N16,P16,R16,T16)</f>
        <v>21</v>
      </c>
      <c r="W16">
        <f>V17-V16</f>
        <v>-15</v>
      </c>
      <c r="X16">
        <f>予定表!N8</f>
        <v>4</v>
      </c>
      <c r="Y16">
        <f>X17-X16</f>
        <v>-4</v>
      </c>
      <c r="Z16">
        <f>予定表!O8</f>
        <v>5</v>
      </c>
      <c r="AA16">
        <f>Z17-Z16</f>
        <v>-5</v>
      </c>
      <c r="AB16">
        <f>予定表!P8</f>
        <v>4</v>
      </c>
      <c r="AC16">
        <f>AB17-AB16</f>
        <v>-4</v>
      </c>
      <c r="AD16">
        <f>SUM(X16,Z16,AB16)</f>
        <v>13</v>
      </c>
      <c r="AE16">
        <f>AD17-AD16</f>
        <v>-13</v>
      </c>
      <c r="AF16">
        <f>SUM(J16,V16,AD16)</f>
        <v>50</v>
      </c>
      <c r="AG16">
        <f>AF17-AF16</f>
        <v>-28</v>
      </c>
    </row>
    <row r="17">
      <c r="B17">
        <f>'４月'!U99</f>
        <v>3</v>
      </c>
      <c r="D17">
        <f>'５月'!U99</f>
        <v>4</v>
      </c>
      <c r="F17">
        <f>'６月'!U99</f>
        <v>5</v>
      </c>
      <c r="H17">
        <f>'７月'!U99</f>
        <v>4</v>
      </c>
      <c r="J17">
        <f>SUM(B17,D17,F17,H17)</f>
        <v>16</v>
      </c>
      <c r="L17">
        <f>'８月'!U99</f>
        <v>2</v>
      </c>
      <c r="N17">
        <f>'９月'!U99</f>
        <v>4</v>
      </c>
      <c r="P17">
        <f>'10月'!U99</f>
        <v>0</v>
      </c>
      <c r="R17">
        <f>'11月'!U99</f>
        <v>0</v>
      </c>
      <c r="T17">
        <f>'12月'!U99</f>
        <v>0</v>
      </c>
      <c r="V17">
        <f>SUM(L17,N17,P17,R17,T17)</f>
        <v>6</v>
      </c>
      <c r="X17">
        <f>'１月'!U99</f>
        <v>0</v>
      </c>
      <c r="Z17">
        <f>'２月'!U99</f>
        <v>0</v>
      </c>
      <c r="AB17">
        <f>'３月'!U99</f>
        <v>0</v>
      </c>
      <c r="AD17">
        <f>SUM(X17,Z17,AB17)</f>
        <v>0</v>
      </c>
      <c r="AF17">
        <f>SUM(J17,V17,AD17)</f>
        <v>22</v>
      </c>
    </row>
    <row r="18">
      <c r="A18" t="str">
        <v>図工</v>
      </c>
      <c r="B18">
        <f>予定表!C9</f>
        <v>4</v>
      </c>
      <c r="C18">
        <f>B19-B18</f>
        <v>0</v>
      </c>
      <c r="D18">
        <f>予定表!D9</f>
        <v>4</v>
      </c>
      <c r="E18">
        <f>D19-D18</f>
        <v>0</v>
      </c>
      <c r="F18">
        <f>予定表!E9</f>
        <v>6</v>
      </c>
      <c r="G18">
        <f>F19-F18</f>
        <v>0</v>
      </c>
      <c r="H18">
        <f>予定表!F9</f>
        <v>4</v>
      </c>
      <c r="I18">
        <f>H19-H18</f>
        <v>0</v>
      </c>
      <c r="J18">
        <f>SUM(B18,D18,F18,H18)</f>
        <v>18</v>
      </c>
      <c r="K18">
        <f>J19-J18</f>
        <v>0</v>
      </c>
      <c r="L18">
        <f>予定表!H9</f>
        <v>2</v>
      </c>
      <c r="M18">
        <f>L19-L18</f>
        <v>0</v>
      </c>
      <c r="N18">
        <f>予定表!I9</f>
        <v>6</v>
      </c>
      <c r="O18">
        <f>N19-N18</f>
        <v>0</v>
      </c>
      <c r="P18">
        <f>予定表!J9</f>
        <v>4</v>
      </c>
      <c r="Q18">
        <f>P19-P18</f>
        <v>-4</v>
      </c>
      <c r="R18">
        <f>予定表!K9</f>
        <v>4</v>
      </c>
      <c r="S18">
        <f>R19-R18</f>
        <v>-4</v>
      </c>
      <c r="T18">
        <f>予定表!L9</f>
        <v>4</v>
      </c>
      <c r="U18">
        <f>T19-T18</f>
        <v>-4</v>
      </c>
      <c r="V18">
        <f>SUM(L18,N18,P18,R18,T18)</f>
        <v>20</v>
      </c>
      <c r="W18">
        <f>V19-V18</f>
        <v>-12</v>
      </c>
      <c r="X18">
        <f>予定表!N9</f>
        <v>4</v>
      </c>
      <c r="Y18">
        <f>X19-X18</f>
        <v>-4</v>
      </c>
      <c r="Z18">
        <f>予定表!O9</f>
        <v>4</v>
      </c>
      <c r="AA18">
        <f>Z19-Z18</f>
        <v>-4</v>
      </c>
      <c r="AB18">
        <f>予定表!P9</f>
        <v>4</v>
      </c>
      <c r="AC18">
        <f>AB19-AB18</f>
        <v>-4</v>
      </c>
      <c r="AD18">
        <f>SUM(X18,Z18,AB18)</f>
        <v>12</v>
      </c>
      <c r="AE18">
        <f>AD19-AD18</f>
        <v>-12</v>
      </c>
      <c r="AF18">
        <f>SUM(J18,V18,AD18)</f>
        <v>50</v>
      </c>
      <c r="AG18">
        <f>AF19-AF18</f>
        <v>-24</v>
      </c>
    </row>
    <row r="19">
      <c r="B19">
        <f>'４月'!U100</f>
        <v>4</v>
      </c>
      <c r="D19">
        <f>'５月'!U100</f>
        <v>4</v>
      </c>
      <c r="F19">
        <f>'６月'!U100</f>
        <v>6</v>
      </c>
      <c r="H19">
        <f>'７月'!U100</f>
        <v>4</v>
      </c>
      <c r="J19">
        <f>SUM(B19,D19,F19,H19)</f>
        <v>18</v>
      </c>
      <c r="L19">
        <f>'８月'!U100</f>
        <v>2</v>
      </c>
      <c r="N19">
        <f>'９月'!U100</f>
        <v>6</v>
      </c>
      <c r="P19">
        <f>'10月'!U100</f>
        <v>0</v>
      </c>
      <c r="R19">
        <f>'11月'!U100</f>
        <v>0</v>
      </c>
      <c r="T19">
        <f>'12月'!U100</f>
        <v>0</v>
      </c>
      <c r="V19">
        <f>SUM(L19,N19,P19,R19,T19)</f>
        <v>8</v>
      </c>
      <c r="X19">
        <f>'１月'!U100</f>
        <v>0</v>
      </c>
      <c r="Z19">
        <f>'２月'!U100</f>
        <v>0</v>
      </c>
      <c r="AB19">
        <f>'３月'!U100</f>
        <v>0</v>
      </c>
      <c r="AD19">
        <f>SUM(X19,Z19,AB19)</f>
        <v>0</v>
      </c>
      <c r="AF19">
        <f>SUM(J19,V19,AD19)</f>
        <v>26</v>
      </c>
    </row>
    <row r="20">
      <c r="A20" t="str">
        <v>家庭</v>
      </c>
      <c r="B20">
        <f>予定表!C10</f>
        <v>5</v>
      </c>
      <c r="C20">
        <f>B21-B20</f>
        <v>0</v>
      </c>
      <c r="D20">
        <f>予定表!D10</f>
        <v>5</v>
      </c>
      <c r="E20">
        <f>D21-D20</f>
        <v>0</v>
      </c>
      <c r="F20">
        <f>予定表!E10</f>
        <v>6</v>
      </c>
      <c r="G20">
        <f>F21-F20</f>
        <v>0</v>
      </c>
      <c r="H20">
        <f>予定表!F10</f>
        <v>4</v>
      </c>
      <c r="I20">
        <f>H21-H20</f>
        <v>0</v>
      </c>
      <c r="J20">
        <f>SUM(B20,D20,F20,H20)</f>
        <v>20</v>
      </c>
      <c r="K20">
        <f>J21-J20</f>
        <v>0</v>
      </c>
      <c r="L20">
        <f>予定表!H10</f>
        <v>1</v>
      </c>
      <c r="M20">
        <f>L21-L20</f>
        <v>0</v>
      </c>
      <c r="N20">
        <f>予定表!I10</f>
        <v>6</v>
      </c>
      <c r="O20">
        <f>N21-N20</f>
        <v>0</v>
      </c>
      <c r="P20">
        <f>予定表!J10</f>
        <v>7</v>
      </c>
      <c r="Q20">
        <f>P21-P20</f>
        <v>-7</v>
      </c>
      <c r="R20">
        <f>予定表!K10</f>
        <v>6</v>
      </c>
      <c r="S20">
        <f>R21-R20</f>
        <v>-6</v>
      </c>
      <c r="T20">
        <f>予定表!L10</f>
        <v>5</v>
      </c>
      <c r="U20">
        <f>T21-T20</f>
        <v>-5</v>
      </c>
      <c r="V20">
        <f>SUM(L20,N20,P20,R20,T20)</f>
        <v>25</v>
      </c>
      <c r="W20">
        <f>V21-V20</f>
        <v>-18</v>
      </c>
      <c r="X20">
        <f>予定表!N10</f>
        <v>4</v>
      </c>
      <c r="Y20">
        <f>X21-X20</f>
        <v>-4</v>
      </c>
      <c r="Z20">
        <f>予定表!O10</f>
        <v>6</v>
      </c>
      <c r="AA20">
        <f>Z21-Z20</f>
        <v>-6</v>
      </c>
      <c r="AB20">
        <f>予定表!P10</f>
        <v>5</v>
      </c>
      <c r="AC20">
        <f>AB21-AB20</f>
        <v>-5</v>
      </c>
      <c r="AD20">
        <f>SUM(X20,Z20,AB20)</f>
        <v>15</v>
      </c>
      <c r="AE20">
        <f>AD21-AD20</f>
        <v>-15</v>
      </c>
      <c r="AF20">
        <f>SUM(J20,V20,AD20)</f>
        <v>60</v>
      </c>
      <c r="AG20">
        <f>AF21-AF20</f>
        <v>-33</v>
      </c>
    </row>
    <row r="21">
      <c r="B21">
        <f>'４月'!U101</f>
        <v>5</v>
      </c>
      <c r="D21">
        <f>'５月'!U101</f>
        <v>5</v>
      </c>
      <c r="F21">
        <f>'６月'!U101</f>
        <v>6</v>
      </c>
      <c r="H21">
        <f>'７月'!U101</f>
        <v>4</v>
      </c>
      <c r="J21">
        <f>SUM(B21,D21,F21,H21)</f>
        <v>20</v>
      </c>
      <c r="L21">
        <f>'８月'!U101</f>
        <v>1</v>
      </c>
      <c r="N21">
        <f>'９月'!U101</f>
        <v>6</v>
      </c>
      <c r="P21">
        <f>'10月'!U101</f>
        <v>0</v>
      </c>
      <c r="R21">
        <f>'11月'!U101</f>
        <v>0</v>
      </c>
      <c r="T21">
        <f>'12月'!U101</f>
        <v>0</v>
      </c>
      <c r="V21">
        <f>SUM(L21,N21,P21,R21,T21)</f>
        <v>7</v>
      </c>
      <c r="X21">
        <f>'１月'!U101</f>
        <v>0</v>
      </c>
      <c r="Z21">
        <f>'２月'!U101</f>
        <v>0</v>
      </c>
      <c r="AB21">
        <f>'３月'!U101</f>
        <v>0</v>
      </c>
      <c r="AD21">
        <f>SUM(X21,Z21,AB21)</f>
        <v>0</v>
      </c>
      <c r="AF21">
        <f>SUM(J21,V21,AD21)</f>
        <v>27</v>
      </c>
    </row>
    <row r="22">
      <c r="A22" t="str">
        <v>体育</v>
      </c>
      <c r="B22">
        <f>予定表!C11</f>
        <v>9</v>
      </c>
      <c r="C22">
        <f>B23-B22</f>
        <v>0</v>
      </c>
      <c r="D22">
        <f>予定表!D11</f>
        <v>9</v>
      </c>
      <c r="E22">
        <f>D23-D22</f>
        <v>1</v>
      </c>
      <c r="F22">
        <f>予定表!E11</f>
        <v>7</v>
      </c>
      <c r="G22">
        <f>F23-F22</f>
        <v>-1</v>
      </c>
      <c r="H22">
        <f>予定表!F11</f>
        <v>8</v>
      </c>
      <c r="I22">
        <f>H23-H22</f>
        <v>0</v>
      </c>
      <c r="J22">
        <f>SUM(B22,D22,F22,H22)</f>
        <v>33</v>
      </c>
      <c r="K22">
        <f>J23-J22</f>
        <v>0</v>
      </c>
      <c r="L22">
        <f>予定表!H11</f>
        <v>3</v>
      </c>
      <c r="M22">
        <f>L23-L22</f>
        <v>0</v>
      </c>
      <c r="N22">
        <f>予定表!I11</f>
        <v>9</v>
      </c>
      <c r="O22">
        <f>N23-N22</f>
        <v>0</v>
      </c>
      <c r="P22">
        <f>予定表!J11</f>
        <v>9</v>
      </c>
      <c r="Q22">
        <f>P23-P22</f>
        <v>-9</v>
      </c>
      <c r="R22">
        <f>予定表!K11</f>
        <v>8</v>
      </c>
      <c r="S22">
        <f>R23-R22</f>
        <v>-8</v>
      </c>
      <c r="T22">
        <f>予定表!L11</f>
        <v>8</v>
      </c>
      <c r="U22">
        <f>T23-T22</f>
        <v>-8</v>
      </c>
      <c r="V22">
        <f>SUM(L22,N22,P22,R22,T22)</f>
        <v>37</v>
      </c>
      <c r="W22">
        <f>V23-V22</f>
        <v>-25</v>
      </c>
      <c r="X22">
        <f>予定表!N11</f>
        <v>7</v>
      </c>
      <c r="Y22">
        <f>X23-X22</f>
        <v>-7</v>
      </c>
      <c r="Z22">
        <f>予定表!O11</f>
        <v>7</v>
      </c>
      <c r="AA22">
        <f>Z23-Z22</f>
        <v>-7</v>
      </c>
      <c r="AB22">
        <f>予定表!P11</f>
        <v>6</v>
      </c>
      <c r="AC22">
        <f>AB23-AB22</f>
        <v>-6</v>
      </c>
      <c r="AD22">
        <f>SUM(X22,Z22,AB22)</f>
        <v>20</v>
      </c>
      <c r="AE22">
        <f>AD23-AD22</f>
        <v>-20</v>
      </c>
      <c r="AF22">
        <f>SUM(J22,V22,AD22)</f>
        <v>90</v>
      </c>
      <c r="AG22">
        <f>AF23-AF22</f>
        <v>-45</v>
      </c>
    </row>
    <row r="23">
      <c r="B23">
        <f>'４月'!U102</f>
        <v>9</v>
      </c>
      <c r="D23">
        <f>'５月'!U102</f>
        <v>10</v>
      </c>
      <c r="F23">
        <f>'６月'!U102</f>
        <v>6</v>
      </c>
      <c r="H23">
        <f>'７月'!U102</f>
        <v>8</v>
      </c>
      <c r="J23">
        <f>SUM(B23,D23,F23,H23)</f>
        <v>33</v>
      </c>
      <c r="L23">
        <f>'８月'!U102</f>
        <v>3</v>
      </c>
      <c r="N23">
        <f>'９月'!U102</f>
        <v>9</v>
      </c>
      <c r="P23">
        <f>'10月'!U102</f>
        <v>0</v>
      </c>
      <c r="R23">
        <f>'11月'!U102</f>
        <v>0</v>
      </c>
      <c r="T23">
        <f>'12月'!U102</f>
        <v>0</v>
      </c>
      <c r="V23">
        <f>SUM(L23,N23,P23,R23,T23)</f>
        <v>12</v>
      </c>
      <c r="X23">
        <f>'１月'!U102</f>
        <v>0</v>
      </c>
      <c r="Z23">
        <f>'２月'!U102</f>
        <v>0</v>
      </c>
      <c r="AB23">
        <f>'３月'!U102</f>
        <v>0</v>
      </c>
      <c r="AD23">
        <f>SUM(X23,Z23,AB23)</f>
        <v>0</v>
      </c>
      <c r="AF23">
        <f>SUM(J23,V23,AD23)</f>
        <v>45</v>
      </c>
    </row>
    <row r="24">
      <c r="A24" t="str">
        <v>道徳</v>
      </c>
      <c r="B24">
        <f>予定表!C12</f>
        <v>2</v>
      </c>
      <c r="C24">
        <f>B25-B24</f>
        <v>0</v>
      </c>
      <c r="D24">
        <f>予定表!D12</f>
        <v>3</v>
      </c>
      <c r="E24">
        <f>D25-D24</f>
        <v>0</v>
      </c>
      <c r="F24">
        <f>予定表!E12</f>
        <v>4</v>
      </c>
      <c r="G24">
        <f>F25-F24</f>
        <v>0</v>
      </c>
      <c r="H24">
        <f>予定表!F12</f>
        <v>2</v>
      </c>
      <c r="I24">
        <f>H25-H24</f>
        <v>0</v>
      </c>
      <c r="J24">
        <f>SUM(B24,D24,F24,H24)</f>
        <v>11</v>
      </c>
      <c r="K24">
        <f>J25-J24</f>
        <v>0</v>
      </c>
      <c r="L24">
        <f>予定表!H12</f>
        <v>1</v>
      </c>
      <c r="M24">
        <f>L25-L24</f>
        <v>0</v>
      </c>
      <c r="N24">
        <f>予定表!I12</f>
        <v>4</v>
      </c>
      <c r="O24">
        <f>N25-N24</f>
        <v>0</v>
      </c>
      <c r="P24">
        <f>予定表!J12</f>
        <v>4</v>
      </c>
      <c r="Q24">
        <f>P25-P24</f>
        <v>-4</v>
      </c>
      <c r="R24">
        <f>予定表!K12</f>
        <v>3</v>
      </c>
      <c r="S24">
        <f>R25-R24</f>
        <v>-3</v>
      </c>
      <c r="T24">
        <f>予定表!L12</f>
        <v>3</v>
      </c>
      <c r="U24">
        <f>T25-T24</f>
        <v>-3</v>
      </c>
      <c r="V24">
        <f>SUM(L24,N24,P24,R24,T24)</f>
        <v>15</v>
      </c>
      <c r="W24">
        <f>V25-V24</f>
        <v>-10</v>
      </c>
      <c r="X24">
        <f>予定表!N12</f>
        <v>3</v>
      </c>
      <c r="Y24">
        <f>X25-X24</f>
        <v>-3</v>
      </c>
      <c r="Z24">
        <f>予定表!O12</f>
        <v>4</v>
      </c>
      <c r="AA24">
        <f>Z25-Z24</f>
        <v>-4</v>
      </c>
      <c r="AB24">
        <f>予定表!P12</f>
        <v>2</v>
      </c>
      <c r="AC24">
        <f>AB25-AB24</f>
        <v>-2</v>
      </c>
      <c r="AD24">
        <f>SUM(X24,Z24,AB24)</f>
        <v>9</v>
      </c>
      <c r="AE24">
        <f>AD25-AD24</f>
        <v>-9</v>
      </c>
      <c r="AF24">
        <f>SUM(J24,V24,AD24)</f>
        <v>35</v>
      </c>
      <c r="AG24">
        <f>AF25-AF24</f>
        <v>-19</v>
      </c>
    </row>
    <row r="25">
      <c r="B25">
        <f>'４月'!U103</f>
        <v>2</v>
      </c>
      <c r="D25">
        <f>'５月'!U103</f>
        <v>3</v>
      </c>
      <c r="F25">
        <f>'６月'!U103</f>
        <v>4</v>
      </c>
      <c r="H25">
        <f>'７月'!U103</f>
        <v>2</v>
      </c>
      <c r="J25">
        <f>SUM(B25,D25,F25,H25)</f>
        <v>11</v>
      </c>
      <c r="L25">
        <f>'８月'!U103</f>
        <v>1</v>
      </c>
      <c r="N25">
        <f>'９月'!U103</f>
        <v>4</v>
      </c>
      <c r="P25">
        <f>'10月'!U103</f>
        <v>0</v>
      </c>
      <c r="R25">
        <f>'11月'!U103</f>
        <v>0</v>
      </c>
      <c r="T25">
        <f>'12月'!U103</f>
        <v>0</v>
      </c>
      <c r="V25">
        <f>SUM(L25,N25,P25,R25,T25)</f>
        <v>5</v>
      </c>
      <c r="X25">
        <f>'１月'!U103</f>
        <v>0</v>
      </c>
      <c r="Z25">
        <f>'２月'!U103</f>
        <v>0</v>
      </c>
      <c r="AB25">
        <f>'３月'!U103</f>
        <v>0</v>
      </c>
      <c r="AD25">
        <f>SUM(X25,Z25,AB25)</f>
        <v>0</v>
      </c>
      <c r="AF25">
        <f>SUM(J25,V25,AD25)</f>
        <v>16</v>
      </c>
    </row>
    <row r="26">
      <c r="A26" t="str">
        <v>外国語</v>
      </c>
      <c r="B26">
        <f>予定表!C13</f>
        <v>6</v>
      </c>
      <c r="C26">
        <f>B27-B26</f>
        <v>-1</v>
      </c>
      <c r="D26">
        <f>予定表!D13</f>
        <v>6</v>
      </c>
      <c r="E26">
        <f>D27-D26</f>
        <v>1</v>
      </c>
      <c r="F26">
        <f>予定表!E13</f>
        <v>7</v>
      </c>
      <c r="G26">
        <f>F27-F26</f>
        <v>0</v>
      </c>
      <c r="H26">
        <f>予定表!F13</f>
        <v>5</v>
      </c>
      <c r="I26">
        <f>H27-H26</f>
        <v>0</v>
      </c>
      <c r="J26">
        <f>SUM(B26,D26,F26,H26)</f>
        <v>24</v>
      </c>
      <c r="K26">
        <f>J27-J26</f>
        <v>0</v>
      </c>
      <c r="L26">
        <f>予定表!H13</f>
        <v>1</v>
      </c>
      <c r="N26">
        <f>予定表!I13</f>
        <v>7</v>
      </c>
      <c r="P26">
        <f>予定表!J13</f>
        <v>8</v>
      </c>
      <c r="R26">
        <f>予定表!K13</f>
        <v>7</v>
      </c>
      <c r="T26">
        <f>予定表!L13</f>
        <v>6</v>
      </c>
      <c r="V26">
        <f>SUM(L26,N26,P26,R26,T26)</f>
        <v>29</v>
      </c>
      <c r="W26">
        <f>V27-V26</f>
        <v>-21</v>
      </c>
      <c r="X26">
        <f>予定表!N13</f>
        <v>6</v>
      </c>
      <c r="Y26">
        <f>X27-X26</f>
        <v>-6</v>
      </c>
      <c r="Z26">
        <f>予定表!O13</f>
        <v>6</v>
      </c>
      <c r="AA26">
        <f>Z27-Z26</f>
        <v>-6</v>
      </c>
      <c r="AB26">
        <f>予定表!P13</f>
        <v>5</v>
      </c>
      <c r="AC26">
        <f>AB27-AB26</f>
        <v>-5</v>
      </c>
      <c r="AD26">
        <f>SUM(X26,Z26,AB26)</f>
        <v>17</v>
      </c>
      <c r="AE26">
        <f>AD27-AD26</f>
        <v>-17</v>
      </c>
      <c r="AF26">
        <f>SUM(J26,V26,AD26)</f>
        <v>70</v>
      </c>
      <c r="AG26">
        <f>AF27-AF26</f>
        <v>-38</v>
      </c>
    </row>
    <row r="27">
      <c r="B27">
        <f>'４月'!U104</f>
        <v>5</v>
      </c>
      <c r="D27">
        <f>'５月'!U104</f>
        <v>7</v>
      </c>
      <c r="F27">
        <f>'６月'!U104</f>
        <v>7</v>
      </c>
      <c r="H27">
        <f>'７月'!U104</f>
        <v>5</v>
      </c>
      <c r="J27">
        <f>SUM(B27,D27,F27,H27)</f>
        <v>24</v>
      </c>
      <c r="L27">
        <f>'８月'!U104</f>
        <v>1</v>
      </c>
      <c r="N27">
        <f>'９月'!U104</f>
        <v>7</v>
      </c>
      <c r="P27">
        <f>'10月'!U104</f>
        <v>0</v>
      </c>
      <c r="R27">
        <f>'11月'!U104</f>
        <v>0</v>
      </c>
      <c r="T27">
        <f>'12月'!U104</f>
        <v>0</v>
      </c>
      <c r="V27">
        <f>SUM(L27,N27,P27,R27,T27)</f>
        <v>8</v>
      </c>
      <c r="X27">
        <f>'１月'!U104</f>
        <v>0</v>
      </c>
      <c r="Z27">
        <f>'２月'!U104</f>
        <v>0</v>
      </c>
      <c r="AB27">
        <f>'３月'!U104</f>
        <v>0</v>
      </c>
      <c r="AD27">
        <f>SUM(X27,Z27,AB27)</f>
        <v>0</v>
      </c>
      <c r="AF27">
        <f>SUM(J27,V27,AD27)</f>
        <v>32</v>
      </c>
    </row>
    <row r="28">
      <c r="A28" t="str">
        <v>総合</v>
      </c>
      <c r="B28">
        <f>予定表!C14</f>
        <v>5</v>
      </c>
      <c r="C28">
        <f>B29-B28</f>
        <v>0</v>
      </c>
      <c r="D28">
        <f>予定表!D14</f>
        <v>6</v>
      </c>
      <c r="E28">
        <f>D29-D28</f>
        <v>0</v>
      </c>
      <c r="F28">
        <f>予定表!E14</f>
        <v>8</v>
      </c>
      <c r="G28">
        <f>F29-F28</f>
        <v>0</v>
      </c>
      <c r="H28">
        <f>予定表!F14</f>
        <v>4</v>
      </c>
      <c r="I28">
        <f>H29-H28</f>
        <v>0</v>
      </c>
      <c r="J28">
        <f>SUM(B28,D28,F28,H28)</f>
        <v>23</v>
      </c>
      <c r="K28">
        <f>J29-J28</f>
        <v>0</v>
      </c>
      <c r="L28">
        <f>予定表!H14</f>
        <v>2</v>
      </c>
      <c r="M28">
        <f>L29-L28</f>
        <v>0</v>
      </c>
      <c r="N28">
        <f>予定表!I14</f>
        <v>7</v>
      </c>
      <c r="O28">
        <f>N29-N28</f>
        <v>0</v>
      </c>
      <c r="P28">
        <f>予定表!J14</f>
        <v>8</v>
      </c>
      <c r="Q28">
        <f>P29-P28</f>
        <v>-8</v>
      </c>
      <c r="R28">
        <f>予定表!K14</f>
        <v>8</v>
      </c>
      <c r="S28">
        <f>R29-R28</f>
        <v>-8</v>
      </c>
      <c r="T28">
        <f>予定表!L14</f>
        <v>5</v>
      </c>
      <c r="U28">
        <f>T29-T28</f>
        <v>-5</v>
      </c>
      <c r="V28">
        <f>SUM(L28,N28,P28,R28,T28)</f>
        <v>30</v>
      </c>
      <c r="W28">
        <f>V29-V28</f>
        <v>-21</v>
      </c>
      <c r="X28">
        <f>予定表!N14</f>
        <v>5</v>
      </c>
      <c r="Y28">
        <f>X29-X28</f>
        <v>-5</v>
      </c>
      <c r="Z28">
        <f>予定表!O14</f>
        <v>7</v>
      </c>
      <c r="AA28">
        <f>Z29-Z28</f>
        <v>-7</v>
      </c>
      <c r="AB28">
        <f>予定表!P14</f>
        <v>5</v>
      </c>
      <c r="AC28">
        <f>AB29-AB28</f>
        <v>-5</v>
      </c>
      <c r="AD28">
        <f>SUM(X28,Z28,AB28)</f>
        <v>17</v>
      </c>
      <c r="AE28">
        <f>AD29-AD28</f>
        <v>-17</v>
      </c>
      <c r="AF28">
        <f>SUM(J28,V28,AD28)</f>
        <v>70</v>
      </c>
      <c r="AG28">
        <f>AF29-AF28</f>
        <v>-38</v>
      </c>
    </row>
    <row r="29">
      <c r="B29">
        <f>'４月'!U105</f>
        <v>5</v>
      </c>
      <c r="D29">
        <f>'５月'!U105</f>
        <v>6</v>
      </c>
      <c r="F29">
        <f>'６月'!U105</f>
        <v>8</v>
      </c>
      <c r="H29">
        <f>'７月'!U105</f>
        <v>4</v>
      </c>
      <c r="J29">
        <f>SUM(B29,D29,F29,H29)</f>
        <v>23</v>
      </c>
      <c r="L29">
        <f>'８月'!U105</f>
        <v>2</v>
      </c>
      <c r="N29">
        <f>'９月'!U105</f>
        <v>7</v>
      </c>
      <c r="P29">
        <f>'10月'!U105</f>
        <v>0</v>
      </c>
      <c r="R29">
        <f>'11月'!U105</f>
        <v>0</v>
      </c>
      <c r="T29">
        <f>'12月'!U105</f>
        <v>0</v>
      </c>
      <c r="V29">
        <f>SUM(L29,N29,P29,R29,T29)</f>
        <v>9</v>
      </c>
      <c r="X29">
        <f>'１月'!U105</f>
        <v>0</v>
      </c>
      <c r="Z29">
        <f>'２月'!U105</f>
        <v>0</v>
      </c>
      <c r="AB29">
        <f>'３月'!U105</f>
        <v>0</v>
      </c>
      <c r="AD29">
        <f>SUM(X29,Z29,AB29)</f>
        <v>0</v>
      </c>
      <c r="AF29">
        <f>SUM(J29,V29,AD29)</f>
        <v>32</v>
      </c>
    </row>
    <row r="30">
      <c r="A30" t="str">
        <v>小　計</v>
      </c>
      <c r="B30">
        <f>予定表!C15</f>
        <v>77</v>
      </c>
      <c r="C30">
        <f>B31-B30</f>
        <v>0</v>
      </c>
      <c r="D30">
        <f>予定表!D15</f>
        <v>86</v>
      </c>
      <c r="E30">
        <f>D31-D30</f>
        <v>1</v>
      </c>
      <c r="F30">
        <f>予定表!E15</f>
        <v>111</v>
      </c>
      <c r="G30">
        <f>F31-F30</f>
        <v>-1</v>
      </c>
      <c r="H30">
        <f>予定表!F15</f>
        <v>65</v>
      </c>
      <c r="I30">
        <f>H31-H30</f>
        <v>0</v>
      </c>
      <c r="J30">
        <f>SUM(B30,D30,F30,H30)</f>
        <v>339</v>
      </c>
      <c r="K30">
        <f>J31-J30</f>
        <v>0</v>
      </c>
      <c r="L30">
        <f>予定表!H15</f>
        <v>29</v>
      </c>
      <c r="M30">
        <f>L31-L30</f>
        <v>0</v>
      </c>
      <c r="N30">
        <f>予定表!I15</f>
        <v>97</v>
      </c>
      <c r="O30">
        <f>N31-N30</f>
        <v>0</v>
      </c>
      <c r="P30">
        <f>予定表!J15</f>
        <v>104</v>
      </c>
      <c r="Q30">
        <f>P31-P30</f>
        <v>-104</v>
      </c>
      <c r="R30">
        <f>予定表!K15</f>
        <v>93</v>
      </c>
      <c r="S30">
        <f>R31-R30</f>
        <v>-93</v>
      </c>
      <c r="T30">
        <f>予定表!L15</f>
        <v>83</v>
      </c>
      <c r="U30">
        <f>T31-T30</f>
        <v>-83</v>
      </c>
      <c r="V30">
        <f>SUM(L30,N30,P30,R30,T30)</f>
        <v>406</v>
      </c>
      <c r="W30">
        <f>V31-V30</f>
        <v>-280</v>
      </c>
      <c r="X30">
        <f>予定表!N15</f>
        <v>73</v>
      </c>
      <c r="Y30">
        <f>X31-X30</f>
        <v>-73</v>
      </c>
      <c r="Z30">
        <f>予定表!O15</f>
        <v>94</v>
      </c>
      <c r="AA30">
        <f>Z31-Z30</f>
        <v>-94</v>
      </c>
      <c r="AB30">
        <f>予定表!P15</f>
        <v>72</v>
      </c>
      <c r="AC30">
        <f>AB31-AB30</f>
        <v>-72</v>
      </c>
      <c r="AD30">
        <f>SUM(X30,Z30,AB30)</f>
        <v>239</v>
      </c>
      <c r="AE30">
        <f>AD31-AD30</f>
        <v>-239</v>
      </c>
      <c r="AF30">
        <f>SUM(J30,V30,AD30)</f>
        <v>984</v>
      </c>
      <c r="AG30">
        <f>AF31-AF30</f>
        <v>-519</v>
      </c>
    </row>
    <row r="31">
      <c r="B31">
        <f>'４月'!U106</f>
        <v>77</v>
      </c>
      <c r="D31">
        <f>'５月'!U106</f>
        <v>87</v>
      </c>
      <c r="F31">
        <f>'６月'!U106</f>
        <v>110</v>
      </c>
      <c r="H31">
        <f>'７月'!U106</f>
        <v>65</v>
      </c>
      <c r="J31">
        <f>SUM(B31,D31,F31,H31)</f>
        <v>339</v>
      </c>
      <c r="L31">
        <f>'８月'!U106</f>
        <v>29</v>
      </c>
      <c r="N31">
        <f>'９月'!U106</f>
        <v>97</v>
      </c>
      <c r="P31">
        <f>'10月'!U106</f>
        <v>0</v>
      </c>
      <c r="R31">
        <f>'11月'!U106</f>
        <v>0</v>
      </c>
      <c r="T31">
        <f>'12月'!U106</f>
        <v>0</v>
      </c>
      <c r="V31">
        <f>SUM(L31,N31,P31,R31,T31)</f>
        <v>126</v>
      </c>
      <c r="X31">
        <f>'１月'!U106</f>
        <v>0</v>
      </c>
      <c r="Z31">
        <f>'２月'!U106</f>
        <v>0</v>
      </c>
      <c r="AB31">
        <f>'３月'!U106</f>
        <v>0</v>
      </c>
      <c r="AD31">
        <f>SUM(X31,Z31,AB31)</f>
        <v>0</v>
      </c>
      <c r="AF31">
        <f>SUM(J31,V31,AD31)</f>
        <v>465</v>
      </c>
    </row>
    <row r="32">
      <c r="A32" t="str">
        <v>学活</v>
      </c>
      <c r="B32">
        <f>予定表!C16</f>
        <v>3</v>
      </c>
      <c r="C32">
        <f>B33-B32</f>
        <v>0</v>
      </c>
      <c r="D32">
        <f>予定表!D16</f>
        <v>3</v>
      </c>
      <c r="E32">
        <f>D33-D32</f>
        <v>0</v>
      </c>
      <c r="F32">
        <f>予定表!E16</f>
        <v>4</v>
      </c>
      <c r="G32">
        <f>F33-F32</f>
        <v>0</v>
      </c>
      <c r="H32">
        <f>予定表!F16</f>
        <v>2</v>
      </c>
      <c r="I32">
        <f>H33-H32</f>
        <v>0</v>
      </c>
      <c r="J32">
        <f>SUM(B32,D32,F32,H32)</f>
        <v>12</v>
      </c>
      <c r="K32">
        <f>J33-J32</f>
        <v>0</v>
      </c>
      <c r="L32">
        <f>予定表!H16</f>
        <v>1</v>
      </c>
      <c r="M32">
        <f>L33-L32</f>
        <v>0</v>
      </c>
      <c r="N32">
        <f>予定表!I16</f>
        <v>4</v>
      </c>
      <c r="O32">
        <f>N33-N32</f>
        <v>0</v>
      </c>
      <c r="P32">
        <f>予定表!J16</f>
        <v>4</v>
      </c>
      <c r="Q32">
        <f>P33-P32</f>
        <v>-4</v>
      </c>
      <c r="R32">
        <f>予定表!K16</f>
        <v>3</v>
      </c>
      <c r="S32">
        <f>R33-R32</f>
        <v>-3</v>
      </c>
      <c r="T32">
        <f>予定表!L16</f>
        <v>3</v>
      </c>
      <c r="U32">
        <f>T33-T32</f>
        <v>-3</v>
      </c>
      <c r="V32">
        <f>SUM(L32,N32,P32,R32,T32)</f>
        <v>15</v>
      </c>
      <c r="W32">
        <f>V33-V32</f>
        <v>-10</v>
      </c>
      <c r="X32">
        <f>予定表!N16</f>
        <v>3</v>
      </c>
      <c r="Y32">
        <f>X33-X32</f>
        <v>-3</v>
      </c>
      <c r="Z32">
        <f>予定表!O16</f>
        <v>3</v>
      </c>
      <c r="AA32">
        <f>Z33-Z32</f>
        <v>-3</v>
      </c>
      <c r="AB32">
        <f>予定表!P16</f>
        <v>3</v>
      </c>
      <c r="AC32">
        <f>AB33-AB32</f>
        <v>-3</v>
      </c>
      <c r="AD32">
        <f>SUM(X32,Z32,AB32)</f>
        <v>9</v>
      </c>
      <c r="AE32">
        <f>AD33-AD32</f>
        <v>-9</v>
      </c>
      <c r="AF32">
        <f>SUM(J32,V32,AD32)</f>
        <v>36</v>
      </c>
      <c r="AG32">
        <f>AF33-AF32</f>
        <v>-19</v>
      </c>
    </row>
    <row r="33">
      <c r="B33">
        <f>'４月'!U107</f>
        <v>3</v>
      </c>
      <c r="D33">
        <f>'５月'!U107</f>
        <v>3</v>
      </c>
      <c r="F33">
        <f>'６月'!U107</f>
        <v>4</v>
      </c>
      <c r="H33">
        <f>'７月'!U107</f>
        <v>2</v>
      </c>
      <c r="J33">
        <f>SUM(B33,D33,F33,H33)</f>
        <v>12</v>
      </c>
      <c r="L33">
        <f>'８月'!U107</f>
        <v>1</v>
      </c>
      <c r="N33">
        <f>'９月'!U107</f>
        <v>4</v>
      </c>
      <c r="P33">
        <f>'10月'!U107</f>
        <v>0</v>
      </c>
      <c r="R33">
        <f>'11月'!U107</f>
        <v>0</v>
      </c>
      <c r="T33">
        <f>'12月'!U107</f>
        <v>0</v>
      </c>
      <c r="V33">
        <f>SUM(L33,N33,P33,R33,T33)</f>
        <v>5</v>
      </c>
      <c r="X33">
        <f>'１月'!U107</f>
        <v>0</v>
      </c>
      <c r="Z33">
        <f>'２月'!U107</f>
        <v>0</v>
      </c>
      <c r="AB33">
        <f>'３月'!U107</f>
        <v>0</v>
      </c>
      <c r="AD33">
        <f>SUM(X33,Z33,AB33)</f>
        <v>0</v>
      </c>
      <c r="AF33">
        <f>SUM(J33,V33,AD33)</f>
        <v>17</v>
      </c>
    </row>
    <row r="34">
      <c r="A34" t="str">
        <v>児童会</v>
      </c>
      <c r="B34">
        <f>予定表!C17</f>
        <v>3</v>
      </c>
      <c r="C34">
        <f>B35-B34</f>
        <v>0</v>
      </c>
      <c r="D34">
        <f>予定表!D17</f>
        <v>0</v>
      </c>
      <c r="E34">
        <f>D35-D34</f>
        <v>0</v>
      </c>
      <c r="F34">
        <f>予定表!E17</f>
        <v>0</v>
      </c>
      <c r="G34">
        <f>F35-F34</f>
        <v>0</v>
      </c>
      <c r="H34">
        <f>予定表!F17</f>
        <v>1</v>
      </c>
      <c r="I34">
        <f>H35-H34</f>
        <v>0</v>
      </c>
      <c r="J34">
        <f>SUM(B34,D34,F34,H34)</f>
        <v>4</v>
      </c>
      <c r="K34">
        <f>J35-J34</f>
        <v>0</v>
      </c>
      <c r="L34">
        <f>予定表!H17</f>
        <v>0</v>
      </c>
      <c r="M34">
        <f>L35-L34</f>
        <v>0</v>
      </c>
      <c r="N34">
        <f>予定表!I17</f>
        <v>0</v>
      </c>
      <c r="O34">
        <f>N35-N34</f>
        <v>0</v>
      </c>
      <c r="P34">
        <f>予定表!J17</f>
        <v>1</v>
      </c>
      <c r="Q34">
        <f>P35-P34</f>
        <v>-1</v>
      </c>
      <c r="R34">
        <f>予定表!K17</f>
        <v>0</v>
      </c>
      <c r="S34">
        <f>R35-R34</f>
        <v>0</v>
      </c>
      <c r="T34">
        <f>予定表!L17</f>
        <v>1</v>
      </c>
      <c r="U34">
        <f>T35-T34</f>
        <v>-1</v>
      </c>
      <c r="V34">
        <f>SUM(L34,N34,P34,R34,T34)</f>
        <v>2</v>
      </c>
      <c r="W34">
        <f>V35-V34</f>
        <v>-2</v>
      </c>
      <c r="X34">
        <f>予定表!N17</f>
        <v>0</v>
      </c>
      <c r="Y34">
        <f>X35-X34</f>
        <v>0</v>
      </c>
      <c r="Z34">
        <f>予定表!O17</f>
        <v>1</v>
      </c>
      <c r="AA34">
        <f>Z35-Z34</f>
        <v>-1</v>
      </c>
      <c r="AB34">
        <f>予定表!P17</f>
        <v>1</v>
      </c>
      <c r="AC34">
        <f>AB35-AB34</f>
        <v>-1</v>
      </c>
      <c r="AD34">
        <f>SUM(X34,Z34,AB34)</f>
        <v>2</v>
      </c>
      <c r="AE34">
        <f>AD35-AD34</f>
        <v>-2</v>
      </c>
      <c r="AF34">
        <f>SUM(J34,V34,AD34)</f>
        <v>8</v>
      </c>
      <c r="AG34">
        <f>AF35-AF34</f>
        <v>-4</v>
      </c>
    </row>
    <row r="35">
      <c r="B35">
        <f>'４月'!U108</f>
        <v>3</v>
      </c>
      <c r="D35">
        <f>'５月'!U108</f>
        <v>0</v>
      </c>
      <c r="F35">
        <f>'６月'!U108</f>
        <v>0</v>
      </c>
      <c r="H35">
        <f>'７月'!U108</f>
        <v>1</v>
      </c>
      <c r="J35">
        <f>SUM(B35,D35,F35,H35)</f>
        <v>4</v>
      </c>
      <c r="L35">
        <f>'８月'!U108</f>
        <v>0</v>
      </c>
      <c r="N35">
        <f>'９月'!U108</f>
        <v>0</v>
      </c>
      <c r="P35">
        <f>'10月'!U108</f>
        <v>0</v>
      </c>
      <c r="R35">
        <f>'11月'!U108</f>
        <v>0</v>
      </c>
      <c r="T35">
        <f>'12月'!U108</f>
        <v>0</v>
      </c>
      <c r="V35">
        <f>SUM(L35,N35,P35,R35,T35)</f>
        <v>0</v>
      </c>
      <c r="X35">
        <f>'１月'!U108</f>
        <v>0</v>
      </c>
      <c r="Z35">
        <f>'２月'!U108</f>
        <v>0</v>
      </c>
      <c r="AB35">
        <f>'３月'!U108</f>
        <v>0</v>
      </c>
      <c r="AD35">
        <f>SUM(X35,Z35,AB35)</f>
        <v>0</v>
      </c>
      <c r="AF35">
        <f>SUM(J35,V35,AD35)</f>
        <v>4</v>
      </c>
    </row>
    <row r="36">
      <c r="A36" t="str">
        <v>クラブ</v>
      </c>
      <c r="B36">
        <f>予定表!C18</f>
        <v>1</v>
      </c>
      <c r="C36">
        <f>B37-B36</f>
        <v>0</v>
      </c>
      <c r="D36">
        <f>予定表!D18</f>
        <v>1</v>
      </c>
      <c r="E36">
        <f>D37-D36</f>
        <v>-1</v>
      </c>
      <c r="F36">
        <f>予定表!E18</f>
        <v>2</v>
      </c>
      <c r="G36">
        <f>F37-F36</f>
        <v>1</v>
      </c>
      <c r="H36">
        <f>予定表!F18</f>
        <v>0</v>
      </c>
      <c r="I36">
        <f>H37-H36</f>
        <v>0</v>
      </c>
      <c r="J36">
        <f>SUM(B36,D36,F36,H36)</f>
        <v>4</v>
      </c>
      <c r="K36">
        <f>J37-J36</f>
        <v>0</v>
      </c>
      <c r="L36">
        <f>予定表!H18</f>
        <v>0</v>
      </c>
      <c r="M36">
        <f>L37-L36</f>
        <v>0</v>
      </c>
      <c r="N36">
        <f>予定表!I18</f>
        <v>0</v>
      </c>
      <c r="O36">
        <f>N37-N36</f>
        <v>0</v>
      </c>
      <c r="P36">
        <f>予定表!J18</f>
        <v>2</v>
      </c>
      <c r="Q36">
        <f>P37-P36</f>
        <v>-2</v>
      </c>
      <c r="R36">
        <f>予定表!K18</f>
        <v>2</v>
      </c>
      <c r="S36">
        <f>R37-R36</f>
        <v>-2</v>
      </c>
      <c r="T36">
        <f>予定表!L18</f>
        <v>0</v>
      </c>
      <c r="U36">
        <f>T37-T36</f>
        <v>0</v>
      </c>
      <c r="V36">
        <f>SUM(L36,N36,P36,R36,T36)</f>
        <v>4</v>
      </c>
      <c r="W36">
        <f>V37-V36</f>
        <v>-4</v>
      </c>
      <c r="X36">
        <f>予定表!N18</f>
        <v>2</v>
      </c>
      <c r="Y36">
        <f>X37-X36</f>
        <v>-2</v>
      </c>
      <c r="Z36">
        <f>予定表!O18</f>
        <v>1</v>
      </c>
      <c r="AA36">
        <f>Z37-Z36</f>
        <v>-1</v>
      </c>
      <c r="AB36">
        <f>予定表!P18</f>
        <v>0</v>
      </c>
      <c r="AC36">
        <f>AB37-AB36</f>
        <v>0</v>
      </c>
      <c r="AD36">
        <f>SUM(X36,Z36,AB36)</f>
        <v>3</v>
      </c>
      <c r="AE36">
        <f>AD37-AD36</f>
        <v>-3</v>
      </c>
      <c r="AF36">
        <f>SUM(J36,V36,AD36)</f>
        <v>11</v>
      </c>
      <c r="AG36">
        <f>AF37-AF36</f>
        <v>-7</v>
      </c>
    </row>
    <row r="37">
      <c r="B37">
        <f>'４月'!U109</f>
        <v>1</v>
      </c>
      <c r="D37">
        <f>'５月'!U109</f>
        <v>0</v>
      </c>
      <c r="F37">
        <f>'６月'!U109</f>
        <v>3</v>
      </c>
      <c r="H37">
        <f>'７月'!U109</f>
        <v>0</v>
      </c>
      <c r="J37">
        <f>SUM(B37,D37,F37,H37)</f>
        <v>4</v>
      </c>
      <c r="L37">
        <f>'８月'!U109</f>
        <v>0</v>
      </c>
      <c r="N37">
        <f>'９月'!U109</f>
        <v>0</v>
      </c>
      <c r="P37">
        <f>'10月'!U109</f>
        <v>0</v>
      </c>
      <c r="R37">
        <f>'11月'!U109</f>
        <v>0</v>
      </c>
      <c r="T37">
        <f>'12月'!U109</f>
        <v>0</v>
      </c>
      <c r="V37">
        <f>SUM(L37,N37,P37,R37,T37)</f>
        <v>0</v>
      </c>
      <c r="X37">
        <f>'１月'!U109</f>
        <v>0</v>
      </c>
      <c r="Z37">
        <f>'２月'!U109</f>
        <v>0</v>
      </c>
      <c r="AB37">
        <f>'３月'!U109</f>
        <v>0</v>
      </c>
      <c r="AD37">
        <f>SUM(X37,Z37,AB37)</f>
        <v>0</v>
      </c>
      <c r="AF37">
        <f>SUM(J37,V37,AD37)</f>
        <v>4</v>
      </c>
    </row>
    <row r="38" xml:space="preserve">
      <c r="A38" t="str" xml:space="preserve">
        <v xml:space="preserve">学校　日_x000d_
_x000d_
行事　時</v>
      </c>
      <c r="B38">
        <f>予定表!C19</f>
        <v>0</v>
      </c>
      <c r="C38">
        <f>B39-B38</f>
        <v>0</v>
      </c>
      <c r="D38">
        <f>予定表!D19</f>
        <v>1</v>
      </c>
      <c r="E38">
        <f>D39-D38</f>
        <v>0</v>
      </c>
      <c r="F38">
        <f>予定表!E19</f>
        <v>0</v>
      </c>
      <c r="G38">
        <f>F39-F38</f>
        <v>0</v>
      </c>
      <c r="H38">
        <f>予定表!F19</f>
        <v>0</v>
      </c>
      <c r="I38">
        <f>H39-H38</f>
        <v>0</v>
      </c>
      <c r="J38">
        <f>SUM(B38,D38,F38,H38)</f>
        <v>1</v>
      </c>
      <c r="K38">
        <f>J39-J38</f>
        <v>0</v>
      </c>
      <c r="L38">
        <f>予定表!H19</f>
        <v>0</v>
      </c>
      <c r="M38">
        <f>L39-L38</f>
        <v>0</v>
      </c>
      <c r="N38">
        <f>予定表!I19</f>
        <v>0</v>
      </c>
      <c r="O38">
        <f>N39-N38</f>
        <v>0</v>
      </c>
      <c r="P38">
        <f>予定表!J19</f>
        <v>0</v>
      </c>
      <c r="Q38">
        <f>P39-P38</f>
        <v>0</v>
      </c>
      <c r="R38">
        <f>予定表!K19</f>
        <v>0</v>
      </c>
      <c r="S38">
        <f>R39-R38</f>
        <v>0</v>
      </c>
      <c r="T38">
        <f>予定表!L19</f>
        <v>0</v>
      </c>
      <c r="U38">
        <f>T39-T38</f>
        <v>0</v>
      </c>
      <c r="V38">
        <f>SUM(L38,N38,P38,R38,T38)</f>
        <v>0</v>
      </c>
      <c r="W38">
        <f>V39-V38</f>
        <v>0</v>
      </c>
      <c r="X38">
        <f>予定表!N19</f>
        <v>0</v>
      </c>
      <c r="Y38">
        <f>X39-X38</f>
        <v>0</v>
      </c>
      <c r="Z38">
        <f>予定表!O19</f>
        <v>0</v>
      </c>
      <c r="AA38">
        <f>Z39-Z38</f>
        <v>0</v>
      </c>
      <c r="AB38">
        <f>予定表!P19</f>
        <v>0</v>
      </c>
      <c r="AC38">
        <f>AB39-AB38</f>
        <v>0</v>
      </c>
      <c r="AD38">
        <f>SUM(X38,Z38,AB38)</f>
        <v>0</v>
      </c>
      <c r="AE38">
        <f>AD39-AD38</f>
        <v>0</v>
      </c>
      <c r="AF38">
        <f>SUM(J38,V38,AD38)</f>
        <v>1</v>
      </c>
      <c r="AG38">
        <f>AF39-AF38</f>
        <v>0</v>
      </c>
    </row>
    <row r="39">
      <c r="B39">
        <f>'４月'!U110</f>
        <v>0</v>
      </c>
      <c r="D39">
        <f>'５月'!U110</f>
        <v>1</v>
      </c>
      <c r="F39">
        <f>'６月'!U110</f>
        <v>0</v>
      </c>
      <c r="H39">
        <f>'７月'!U110</f>
        <v>0</v>
      </c>
      <c r="J39">
        <f>SUM(B39,D39,F39,H39)</f>
        <v>1</v>
      </c>
      <c r="L39">
        <f>'８月'!U110</f>
        <v>0</v>
      </c>
      <c r="N39">
        <f>'９月'!U110</f>
        <v>0</v>
      </c>
      <c r="P39">
        <f>'10月'!U110</f>
        <v>0</v>
      </c>
      <c r="R39">
        <f>'11月'!U110</f>
        <v>0</v>
      </c>
      <c r="T39">
        <f>'12月'!U110</f>
        <v>0</v>
      </c>
      <c r="V39">
        <f>SUM(L39,N39,P39,R39,T39)</f>
        <v>0</v>
      </c>
      <c r="X39">
        <f>'１月'!U110</f>
        <v>0</v>
      </c>
      <c r="Z39">
        <f>'２月'!U110</f>
        <v>0</v>
      </c>
      <c r="AB39">
        <f>'３月'!U110</f>
        <v>0</v>
      </c>
      <c r="AD39">
        <f>SUM(X39,Z39,AB39)</f>
        <v>0</v>
      </c>
      <c r="AF39">
        <f>SUM(J39,V39,AD39)</f>
        <v>1</v>
      </c>
    </row>
    <row r="40">
      <c r="B40">
        <f>予定表!C20</f>
        <v>8</v>
      </c>
      <c r="C40">
        <f>B41-B40</f>
        <v>0</v>
      </c>
      <c r="D40">
        <f>予定表!D20</f>
        <v>4</v>
      </c>
      <c r="E40">
        <f>D41-D40</f>
        <v>0</v>
      </c>
      <c r="F40">
        <f>予定表!E20</f>
        <v>4</v>
      </c>
      <c r="G40">
        <f>F41-F40</f>
        <v>0</v>
      </c>
      <c r="H40">
        <f>予定表!F20</f>
        <v>3</v>
      </c>
      <c r="I40">
        <f>H41-H40</f>
        <v>0</v>
      </c>
      <c r="J40">
        <f>SUM(B40,D40,F40,H40)</f>
        <v>19</v>
      </c>
      <c r="K40">
        <f>J41-J40</f>
        <v>0</v>
      </c>
      <c r="L40">
        <f>予定表!H20</f>
        <v>1</v>
      </c>
      <c r="M40">
        <f>L41-L40</f>
        <v>0</v>
      </c>
      <c r="N40">
        <f>予定表!I20</f>
        <v>0</v>
      </c>
      <c r="O40">
        <f>N41-N40</f>
        <v>0</v>
      </c>
      <c r="P40">
        <f>予定表!J20</f>
        <v>2</v>
      </c>
      <c r="Q40">
        <f>P41-P40</f>
        <v>-2</v>
      </c>
      <c r="R40">
        <f>予定表!K20</f>
        <v>3</v>
      </c>
      <c r="S40">
        <f>R41-R40</f>
        <v>-3</v>
      </c>
      <c r="T40">
        <f>予定表!L20</f>
        <v>2</v>
      </c>
      <c r="U40">
        <f>T41-T40</f>
        <v>-2</v>
      </c>
      <c r="V40">
        <f>SUM(L40,N40,P40,R40,T40)</f>
        <v>8</v>
      </c>
      <c r="W40">
        <f>V41-V40</f>
        <v>-7</v>
      </c>
      <c r="X40">
        <f>予定表!N20</f>
        <v>3</v>
      </c>
      <c r="Y40">
        <f>X41-X40</f>
        <v>-3</v>
      </c>
      <c r="Z40">
        <f>予定表!O20</f>
        <v>0</v>
      </c>
      <c r="AA40">
        <f>Z41-Z40</f>
        <v>0</v>
      </c>
      <c r="AB40">
        <f>予定表!P20</f>
        <v>7</v>
      </c>
      <c r="AC40">
        <f>AB41-AB40</f>
        <v>-7</v>
      </c>
      <c r="AD40">
        <f>SUM(X40,Z40,AB40)</f>
        <v>10</v>
      </c>
      <c r="AE40">
        <f>AD41-AD40</f>
        <v>-10</v>
      </c>
      <c r="AF40">
        <f>SUM(J40,V40,AD40)</f>
        <v>37</v>
      </c>
      <c r="AG40">
        <f>AF41-AF40</f>
        <v>-17</v>
      </c>
    </row>
    <row r="41">
      <c r="B41">
        <f>'４月'!U111</f>
        <v>8</v>
      </c>
      <c r="D41">
        <f>'５月'!U111</f>
        <v>4</v>
      </c>
      <c r="F41">
        <f>'６月'!U111</f>
        <v>4</v>
      </c>
      <c r="H41">
        <f>'７月'!U111</f>
        <v>3</v>
      </c>
      <c r="J41">
        <f>SUM(B41,D41,F41,H41)</f>
        <v>19</v>
      </c>
      <c r="L41">
        <f>'８月'!U111</f>
        <v>1</v>
      </c>
      <c r="N41">
        <f>'９月'!U111</f>
        <v>0</v>
      </c>
      <c r="P41">
        <f>'10月'!U111</f>
        <v>0</v>
      </c>
      <c r="R41">
        <f>'11月'!U111</f>
        <v>0</v>
      </c>
      <c r="T41">
        <f>'12月'!U111</f>
        <v>0</v>
      </c>
      <c r="V41">
        <f>SUM(L41,N41,P41,R41,T41)</f>
        <v>1</v>
      </c>
      <c r="X41">
        <f>'１月'!U111</f>
        <v>0</v>
      </c>
      <c r="Z41">
        <f>'２月'!U111</f>
        <v>0</v>
      </c>
      <c r="AB41">
        <f>'３月'!U111</f>
        <v>0</v>
      </c>
      <c r="AD41">
        <f>SUM(X41,Z41,AB41)</f>
        <v>0</v>
      </c>
      <c r="AF41">
        <f>SUM(J41,V41,AD41)</f>
        <v>20</v>
      </c>
    </row>
    <row r="42" xml:space="preserve">
      <c r="A42" t="str" xml:space="preserve">
        <v xml:space="preserve">小計　日_x000d_
_x000d_
時</v>
      </c>
      <c r="B42">
        <f>予定表!C21</f>
        <v>0</v>
      </c>
      <c r="C42">
        <f>B43-B42</f>
        <v>0</v>
      </c>
      <c r="D42">
        <f>予定表!D21</f>
        <v>1</v>
      </c>
      <c r="E42">
        <f>D43-D42</f>
        <v>0</v>
      </c>
      <c r="F42">
        <f>予定表!E21</f>
        <v>0</v>
      </c>
      <c r="G42">
        <f>F43-F42</f>
        <v>0</v>
      </c>
      <c r="H42">
        <f>予定表!F21</f>
        <v>0</v>
      </c>
      <c r="I42">
        <f>H43-H42</f>
        <v>0</v>
      </c>
      <c r="J42">
        <f>SUM(B42,D42,F42,H42)</f>
        <v>1</v>
      </c>
      <c r="K42">
        <f>J43-J42</f>
        <v>0</v>
      </c>
      <c r="L42">
        <f>予定表!H21</f>
        <v>0</v>
      </c>
      <c r="M42">
        <f>L43-L42</f>
        <v>0</v>
      </c>
      <c r="N42">
        <f>予定表!I21</f>
        <v>0</v>
      </c>
      <c r="O42">
        <f>N43-N42</f>
        <v>0</v>
      </c>
      <c r="P42">
        <f>予定表!J21</f>
        <v>0</v>
      </c>
      <c r="Q42">
        <f>P43-P42</f>
        <v>0</v>
      </c>
      <c r="R42">
        <f>予定表!K21</f>
        <v>0</v>
      </c>
      <c r="S42">
        <f>R43-R42</f>
        <v>0</v>
      </c>
      <c r="T42">
        <f>予定表!L21</f>
        <v>0</v>
      </c>
      <c r="U42">
        <f>T43-T42</f>
        <v>0</v>
      </c>
      <c r="V42">
        <f>SUM(L42,N42,P42,R42,T42)</f>
        <v>0</v>
      </c>
      <c r="W42">
        <f>V43-V42</f>
        <v>0</v>
      </c>
      <c r="X42">
        <f>予定表!N21</f>
        <v>0</v>
      </c>
      <c r="Y42">
        <f>X43-X42</f>
        <v>0</v>
      </c>
      <c r="Z42">
        <f>予定表!O21</f>
        <v>0</v>
      </c>
      <c r="AA42">
        <f>Z43-Z42</f>
        <v>0</v>
      </c>
      <c r="AB42">
        <f>予定表!P21</f>
        <v>0</v>
      </c>
      <c r="AC42">
        <f>AB43-AB42</f>
        <v>0</v>
      </c>
      <c r="AD42">
        <f>SUM(X42,Z42,AB42)</f>
        <v>0</v>
      </c>
      <c r="AE42">
        <f>AD43-AD42</f>
        <v>0</v>
      </c>
      <c r="AF42">
        <f>SUM(J42,V42,AD42)</f>
        <v>1</v>
      </c>
      <c r="AG42">
        <f>AF43-AF42</f>
        <v>0</v>
      </c>
    </row>
    <row r="43">
      <c r="B43">
        <f>'４月'!U112</f>
        <v>0</v>
      </c>
      <c r="D43">
        <f>'５月'!U112</f>
        <v>1</v>
      </c>
      <c r="F43">
        <f>'６月'!U112</f>
        <v>0</v>
      </c>
      <c r="H43">
        <f>'７月'!U112</f>
        <v>0</v>
      </c>
      <c r="J43">
        <f>SUM(B43,D43,F43,H43)</f>
        <v>1</v>
      </c>
      <c r="L43">
        <f>'８月'!U112</f>
        <v>0</v>
      </c>
      <c r="N43">
        <f>'９月'!U112</f>
        <v>0</v>
      </c>
      <c r="P43">
        <f>'10月'!U112</f>
        <v>0</v>
      </c>
      <c r="R43">
        <f>'11月'!U112</f>
        <v>0</v>
      </c>
      <c r="T43">
        <f>'12月'!U112</f>
        <v>0</v>
      </c>
      <c r="V43">
        <f>SUM(L43,N43,P43,R43,T43)</f>
        <v>0</v>
      </c>
      <c r="X43">
        <f>'１月'!U112</f>
        <v>0</v>
      </c>
      <c r="Z43">
        <f>'２月'!U112</f>
        <v>0</v>
      </c>
      <c r="AB43">
        <f>'３月'!U112</f>
        <v>0</v>
      </c>
      <c r="AD43">
        <f>SUM(X43,Z43,AB43)</f>
        <v>0</v>
      </c>
      <c r="AF43">
        <f>SUM(J43,V43,AD43)</f>
        <v>1</v>
      </c>
    </row>
    <row r="44">
      <c r="B44">
        <f>予定表!C22</f>
        <v>15</v>
      </c>
      <c r="C44">
        <f>B45-B44</f>
        <v>0</v>
      </c>
      <c r="D44">
        <f>予定表!D22</f>
        <v>8</v>
      </c>
      <c r="E44">
        <f>D45-D44</f>
        <v>-1</v>
      </c>
      <c r="F44">
        <f>予定表!E22</f>
        <v>10</v>
      </c>
      <c r="G44">
        <f>F45-F44</f>
        <v>1</v>
      </c>
      <c r="H44">
        <f>予定表!F22</f>
        <v>6</v>
      </c>
      <c r="I44">
        <f>H45-H44</f>
        <v>0</v>
      </c>
      <c r="J44">
        <f>SUM(B44,D44,F44,H44)</f>
        <v>39</v>
      </c>
      <c r="K44">
        <f>J45-J44</f>
        <v>0</v>
      </c>
      <c r="L44">
        <f>予定表!H22</f>
        <v>2</v>
      </c>
      <c r="M44">
        <f>L45-L44</f>
        <v>0</v>
      </c>
      <c r="N44">
        <f>予定表!I22</f>
        <v>4</v>
      </c>
      <c r="O44">
        <f>N45-N44</f>
        <v>0</v>
      </c>
      <c r="P44">
        <f>予定表!J22</f>
        <v>9</v>
      </c>
      <c r="Q44">
        <f>P45-P44</f>
        <v>-9</v>
      </c>
      <c r="R44">
        <f>予定表!K22</f>
        <v>8</v>
      </c>
      <c r="S44">
        <f>R45-R44</f>
        <v>-8</v>
      </c>
      <c r="T44">
        <f>予定表!L22</f>
        <v>6</v>
      </c>
      <c r="U44">
        <f>T45-T44</f>
        <v>-6</v>
      </c>
      <c r="V44">
        <f>SUM(L44,N44,P44,R44,T44)</f>
        <v>29</v>
      </c>
      <c r="W44">
        <f>V45-V44</f>
        <v>-23</v>
      </c>
      <c r="X44">
        <f>予定表!N22</f>
        <v>8</v>
      </c>
      <c r="Y44">
        <f>X45-X44</f>
        <v>-8</v>
      </c>
      <c r="Z44">
        <f>予定表!O22</f>
        <v>5</v>
      </c>
      <c r="AA44">
        <f>Z45-Z44</f>
        <v>-5</v>
      </c>
      <c r="AB44">
        <f>予定表!P22</f>
        <v>11</v>
      </c>
      <c r="AC44">
        <f>AB45-AB44</f>
        <v>-11</v>
      </c>
      <c r="AD44">
        <f>SUM(X44,Z44,AB44)</f>
        <v>24</v>
      </c>
      <c r="AE44">
        <f>AD45-AD44</f>
        <v>-24</v>
      </c>
      <c r="AF44">
        <f>SUM(J44,V44,AD44)</f>
        <v>92</v>
      </c>
      <c r="AG44">
        <f>AF45-AF44</f>
        <v>-47</v>
      </c>
    </row>
    <row r="45">
      <c r="B45">
        <f>'４月'!U113</f>
        <v>15</v>
      </c>
      <c r="D45">
        <f>'５月'!U113</f>
        <v>7</v>
      </c>
      <c r="F45">
        <f>'６月'!U113</f>
        <v>11</v>
      </c>
      <c r="H45">
        <f>'７月'!U113</f>
        <v>6</v>
      </c>
      <c r="J45">
        <f>SUM(B45,D45,F45,H45)</f>
        <v>39</v>
      </c>
      <c r="L45">
        <f>'８月'!U113</f>
        <v>2</v>
      </c>
      <c r="N45">
        <f>'９月'!U113</f>
        <v>4</v>
      </c>
      <c r="P45">
        <f>'10月'!U113</f>
        <v>0</v>
      </c>
      <c r="R45">
        <f>'11月'!U113</f>
        <v>0</v>
      </c>
      <c r="T45">
        <f>'12月'!U113</f>
        <v>0</v>
      </c>
      <c r="V45">
        <f>SUM(L45,N45,P45,R45,T45)</f>
        <v>6</v>
      </c>
      <c r="X45">
        <f>'１月'!U113</f>
        <v>0</v>
      </c>
      <c r="Z45">
        <f>'２月'!U113</f>
        <v>0</v>
      </c>
      <c r="AB45">
        <f>'３月'!U113</f>
        <v>0</v>
      </c>
      <c r="AD45">
        <f>SUM(X45,Z45,AB45)</f>
        <v>0</v>
      </c>
      <c r="AF45">
        <f>SUM(J45,V45,AD45)</f>
        <v>45</v>
      </c>
    </row>
    <row r="46" xml:space="preserve">
      <c r="A46" t="str" xml:space="preserve">
        <v xml:space="preserve">合計　日_x000d_
_x000d_
時</v>
      </c>
      <c r="B46">
        <f>予定表!C23</f>
        <v>0</v>
      </c>
      <c r="C46">
        <f>B47-B46</f>
        <v>0</v>
      </c>
      <c r="D46">
        <f>予定表!D23</f>
        <v>1</v>
      </c>
      <c r="E46">
        <f>D47-D46</f>
        <v>0</v>
      </c>
      <c r="F46">
        <f>予定表!E23</f>
        <v>0</v>
      </c>
      <c r="G46">
        <f>F47-F46</f>
        <v>0</v>
      </c>
      <c r="H46">
        <f>予定表!F23</f>
        <v>0</v>
      </c>
      <c r="I46">
        <f>H47-H46</f>
        <v>0</v>
      </c>
      <c r="J46">
        <f>SUM(B46,D46,F46,H46)</f>
        <v>1</v>
      </c>
      <c r="K46">
        <f>J47-J46</f>
        <v>0</v>
      </c>
      <c r="L46">
        <f>予定表!H23</f>
        <v>0</v>
      </c>
      <c r="M46">
        <f>L47-L46</f>
        <v>0</v>
      </c>
      <c r="N46">
        <f>予定表!I23</f>
        <v>0</v>
      </c>
      <c r="O46">
        <f>N47-N46</f>
        <v>0</v>
      </c>
      <c r="P46">
        <f>予定表!J23</f>
        <v>0</v>
      </c>
      <c r="Q46">
        <f>P47-P46</f>
        <v>0</v>
      </c>
      <c r="R46">
        <f>予定表!K23</f>
        <v>0</v>
      </c>
      <c r="S46">
        <f>R47-R46</f>
        <v>0</v>
      </c>
      <c r="T46">
        <f>予定表!L23</f>
        <v>0</v>
      </c>
      <c r="U46">
        <f>T47-T46</f>
        <v>0</v>
      </c>
      <c r="V46">
        <f>SUM(L46,N46,P46,R46,T46)</f>
        <v>0</v>
      </c>
      <c r="W46">
        <f>V47-V46</f>
        <v>0</v>
      </c>
      <c r="X46">
        <f>予定表!N23</f>
        <v>0</v>
      </c>
      <c r="Y46">
        <f>X47-X46</f>
        <v>0</v>
      </c>
      <c r="Z46">
        <f>予定表!O23</f>
        <v>0</v>
      </c>
      <c r="AA46">
        <f>Z47-Z46</f>
        <v>0</v>
      </c>
      <c r="AB46">
        <f>予定表!P23</f>
        <v>0</v>
      </c>
      <c r="AC46">
        <f>AB47-AB46</f>
        <v>0</v>
      </c>
      <c r="AD46">
        <f>SUM(X46,Z46,AB46)</f>
        <v>0</v>
      </c>
      <c r="AE46">
        <f>AD47-AD46</f>
        <v>0</v>
      </c>
      <c r="AF46">
        <f>SUM(J46,V46,AD46)</f>
        <v>1</v>
      </c>
      <c r="AG46">
        <f>AF47-AF46</f>
        <v>0</v>
      </c>
    </row>
    <row r="47">
      <c r="B47">
        <f>'４月'!U114</f>
        <v>0</v>
      </c>
      <c r="D47">
        <f>'５月'!U114</f>
        <v>1</v>
      </c>
      <c r="F47">
        <f>'６月'!U114</f>
        <v>0</v>
      </c>
      <c r="H47">
        <f>'７月'!U114</f>
        <v>0</v>
      </c>
      <c r="J47">
        <f>SUM(B47,D47,F47,H47)</f>
        <v>1</v>
      </c>
      <c r="L47">
        <f>'８月'!U114</f>
        <v>0</v>
      </c>
      <c r="N47">
        <f>'９月'!U114</f>
        <v>0</v>
      </c>
      <c r="P47">
        <f>'10月'!U114</f>
        <v>0</v>
      </c>
      <c r="R47">
        <f>'11月'!U114</f>
        <v>0</v>
      </c>
      <c r="T47">
        <f>'12月'!U114</f>
        <v>0</v>
      </c>
      <c r="V47">
        <f>SUM(L47,N47,P47,R47,T47)</f>
        <v>0</v>
      </c>
      <c r="X47">
        <f>'１月'!U114</f>
        <v>0</v>
      </c>
      <c r="Z47">
        <f>'２月'!U114</f>
        <v>0</v>
      </c>
      <c r="AB47">
        <f>'３月'!U114</f>
        <v>0</v>
      </c>
      <c r="AD47">
        <f>SUM(X47,Z47,AB47)</f>
        <v>0</v>
      </c>
      <c r="AF47">
        <f>SUM(J47,V47,AD47)</f>
        <v>1</v>
      </c>
    </row>
    <row r="48">
      <c r="B48">
        <f>予定表!C24</f>
        <v>92</v>
      </c>
      <c r="C48">
        <f>B49-B48</f>
        <v>0</v>
      </c>
      <c r="D48">
        <f>予定表!D24</f>
        <v>94</v>
      </c>
      <c r="E48">
        <f>D49-D48</f>
        <v>0</v>
      </c>
      <c r="F48">
        <f>予定表!E24</f>
        <v>121</v>
      </c>
      <c r="G48">
        <f>F49-F48</f>
        <v>0</v>
      </c>
      <c r="H48">
        <f>予定表!F24</f>
        <v>71</v>
      </c>
      <c r="I48">
        <f>H49-H48</f>
        <v>0</v>
      </c>
      <c r="J48">
        <f>SUM(B48,D48,F48,H48)</f>
        <v>378</v>
      </c>
      <c r="K48">
        <f>J49-J48</f>
        <v>0</v>
      </c>
      <c r="L48">
        <f>予定表!H24</f>
        <v>31</v>
      </c>
      <c r="M48">
        <f>L49-L48</f>
        <v>0</v>
      </c>
      <c r="N48">
        <f>予定表!I24</f>
        <v>101</v>
      </c>
      <c r="O48">
        <f>N49-N48</f>
        <v>0</v>
      </c>
      <c r="P48">
        <f>予定表!J24</f>
        <v>113</v>
      </c>
      <c r="Q48">
        <f>P49-P48</f>
        <v>-113</v>
      </c>
      <c r="R48">
        <f>予定表!K24</f>
        <v>101</v>
      </c>
      <c r="S48">
        <f>R49-R48</f>
        <v>-101</v>
      </c>
      <c r="T48">
        <f>予定表!L24</f>
        <v>89</v>
      </c>
      <c r="U48">
        <f>T49-T48</f>
        <v>-89</v>
      </c>
      <c r="V48">
        <f>SUM(L48,N48,P48,R48,T48)</f>
        <v>435</v>
      </c>
      <c r="W48">
        <f>V49-V48</f>
        <v>-303</v>
      </c>
      <c r="X48">
        <f>予定表!N24</f>
        <v>81</v>
      </c>
      <c r="Y48">
        <f>X49-X48</f>
        <v>-81</v>
      </c>
      <c r="Z48">
        <f>予定表!O24</f>
        <v>99</v>
      </c>
      <c r="AA48">
        <f>Z49-Z48</f>
        <v>-99</v>
      </c>
      <c r="AB48">
        <f>予定表!P24</f>
        <v>83</v>
      </c>
      <c r="AC48">
        <f>AB49-AB48</f>
        <v>-83</v>
      </c>
      <c r="AD48">
        <f>SUM(X48,Z48,AB48)</f>
        <v>263</v>
      </c>
      <c r="AE48">
        <f>AD49-AD48</f>
        <v>-263</v>
      </c>
      <c r="AF48">
        <f>SUM(J48,V48,AD48)</f>
        <v>1076</v>
      </c>
      <c r="AG48">
        <f>AF49-AF48</f>
        <v>-566</v>
      </c>
    </row>
    <row r="49">
      <c r="B49">
        <f>'４月'!U115</f>
        <v>92</v>
      </c>
      <c r="D49">
        <f>'５月'!U115</f>
        <v>94</v>
      </c>
      <c r="F49">
        <f>'６月'!U115</f>
        <v>121</v>
      </c>
      <c r="H49">
        <f>'７月'!U115</f>
        <v>71</v>
      </c>
      <c r="J49">
        <f>SUM(B49,D49,F49,H49)</f>
        <v>378</v>
      </c>
      <c r="L49">
        <f>'８月'!U115</f>
        <v>31</v>
      </c>
      <c r="N49">
        <f>'９月'!U115</f>
        <v>101</v>
      </c>
      <c r="P49">
        <f>'10月'!U115</f>
        <v>0</v>
      </c>
      <c r="R49">
        <f>'11月'!U115</f>
        <v>0</v>
      </c>
      <c r="T49">
        <f>'12月'!U115</f>
        <v>0</v>
      </c>
      <c r="V49">
        <f>SUM(L49,N49,P49,R49,T49)</f>
        <v>132</v>
      </c>
      <c r="X49">
        <f>'１月'!U115</f>
        <v>0</v>
      </c>
      <c r="Z49">
        <f>'２月'!U115</f>
        <v>0</v>
      </c>
      <c r="AB49">
        <f>'３月'!U115</f>
        <v>0</v>
      </c>
      <c r="AD49">
        <f>SUM(X49,Z49,AB49)</f>
        <v>0</v>
      </c>
      <c r="AF49">
        <f>SUM(J49,V49,AD49)</f>
        <v>510</v>
      </c>
    </row>
  </sheetData>
  <mergeCells count="396">
    <mergeCell ref="AG6:AG7"/>
    <mergeCell ref="AC6:AC7"/>
    <mergeCell ref="U6:U7"/>
    <mergeCell ref="W6:W7"/>
    <mergeCell ref="D4:E4"/>
    <mergeCell ref="F4:G4"/>
    <mergeCell ref="H4:I4"/>
    <mergeCell ref="J4:K4"/>
    <mergeCell ref="AF4:AG4"/>
    <mergeCell ref="S6:S7"/>
    <mergeCell ref="AE6:AE7"/>
    <mergeCell ref="G6:G7"/>
    <mergeCell ref="Q6:Q7"/>
    <mergeCell ref="L4:M4"/>
    <mergeCell ref="N4:O4"/>
    <mergeCell ref="P4:Q4"/>
    <mergeCell ref="R4:S4"/>
    <mergeCell ref="AB4:AC4"/>
    <mergeCell ref="AD4:AE4"/>
    <mergeCell ref="T4:U4"/>
    <mergeCell ref="V4:W4"/>
    <mergeCell ref="X4:Y4"/>
    <mergeCell ref="Z4:AA4"/>
    <mergeCell ref="A4:A5"/>
    <mergeCell ref="AF1:AG1"/>
    <mergeCell ref="AB2:AC2"/>
    <mergeCell ref="AD2:AE2"/>
    <mergeCell ref="AF2:AG2"/>
    <mergeCell ref="AB1:AC1"/>
    <mergeCell ref="AD1:AE1"/>
    <mergeCell ref="A2:AA2"/>
    <mergeCell ref="T1:U1"/>
    <mergeCell ref="V1:W1"/>
    <mergeCell ref="R1:S1"/>
    <mergeCell ref="F1:G1"/>
    <mergeCell ref="H1:I1"/>
    <mergeCell ref="J1:K1"/>
    <mergeCell ref="B4:C4"/>
    <mergeCell ref="A8:A9"/>
    <mergeCell ref="C8:C9"/>
    <mergeCell ref="E8:E9"/>
    <mergeCell ref="A6:A7"/>
    <mergeCell ref="C6:C7"/>
    <mergeCell ref="E6:E7"/>
    <mergeCell ref="AA10:AA11"/>
    <mergeCell ref="AA6:AA7"/>
    <mergeCell ref="I6:I7"/>
    <mergeCell ref="K6:K7"/>
    <mergeCell ref="M6:M7"/>
    <mergeCell ref="O6:O7"/>
    <mergeCell ref="AA8:AA9"/>
    <mergeCell ref="Y6:Y7"/>
    <mergeCell ref="Y8:Y9"/>
    <mergeCell ref="Q8:Q9"/>
    <mergeCell ref="I8:I9"/>
    <mergeCell ref="K8:K9"/>
    <mergeCell ref="M8:M9"/>
    <mergeCell ref="O8:O9"/>
    <mergeCell ref="G8:G9"/>
    <mergeCell ref="S8:S9"/>
    <mergeCell ref="A10:A11"/>
    <mergeCell ref="C10:C11"/>
    <mergeCell ref="AG8:AG9"/>
    <mergeCell ref="U8:U9"/>
    <mergeCell ref="W8:W9"/>
    <mergeCell ref="AC8:AC9"/>
    <mergeCell ref="AE8:AE9"/>
    <mergeCell ref="I10:I11"/>
    <mergeCell ref="K10:K11"/>
    <mergeCell ref="M10:M11"/>
    <mergeCell ref="S10:S11"/>
    <mergeCell ref="O10:O11"/>
    <mergeCell ref="Q10:Q11"/>
    <mergeCell ref="E10:E11"/>
    <mergeCell ref="G10:G11"/>
    <mergeCell ref="A12:A13"/>
    <mergeCell ref="C12:C13"/>
    <mergeCell ref="E12:E13"/>
    <mergeCell ref="G12:G13"/>
    <mergeCell ref="AG12:AG13"/>
    <mergeCell ref="AE12:AE13"/>
    <mergeCell ref="AG10:AG11"/>
    <mergeCell ref="U12:U13"/>
    <mergeCell ref="U10:U11"/>
    <mergeCell ref="W10:W11"/>
    <mergeCell ref="Y10:Y11"/>
    <mergeCell ref="AE10:AE11"/>
    <mergeCell ref="Y12:Y13"/>
    <mergeCell ref="AC10:AC11"/>
    <mergeCell ref="AA12:AA13"/>
    <mergeCell ref="AC12:AC13"/>
    <mergeCell ref="W12:W13"/>
    <mergeCell ref="M12:M13"/>
    <mergeCell ref="O12:O13"/>
    <mergeCell ref="Q12:Q13"/>
    <mergeCell ref="I12:I13"/>
    <mergeCell ref="K12:K13"/>
    <mergeCell ref="S12:S13"/>
    <mergeCell ref="A14:A15"/>
    <mergeCell ref="C14:C15"/>
    <mergeCell ref="E14:E15"/>
    <mergeCell ref="G14:G15"/>
    <mergeCell ref="I16:I17"/>
    <mergeCell ref="K16:K17"/>
    <mergeCell ref="A16:A17"/>
    <mergeCell ref="AE14:AE15"/>
    <mergeCell ref="U16:U17"/>
    <mergeCell ref="W16:W17"/>
    <mergeCell ref="AC16:AC17"/>
    <mergeCell ref="AA16:AA17"/>
    <mergeCell ref="Q16:Q17"/>
    <mergeCell ref="S16:S17"/>
    <mergeCell ref="Y16:Y17"/>
    <mergeCell ref="I14:I15"/>
    <mergeCell ref="AG14:AG15"/>
    <mergeCell ref="K14:K15"/>
    <mergeCell ref="M14:M15"/>
    <mergeCell ref="O14:O15"/>
    <mergeCell ref="Q14:Q15"/>
    <mergeCell ref="S14:S15"/>
    <mergeCell ref="U14:U15"/>
    <mergeCell ref="W14:W15"/>
    <mergeCell ref="Y14:Y15"/>
    <mergeCell ref="AA14:AA15"/>
    <mergeCell ref="AC14:AC15"/>
    <mergeCell ref="A18:A19"/>
    <mergeCell ref="C18:C19"/>
    <mergeCell ref="A20:A21"/>
    <mergeCell ref="C20:C21"/>
    <mergeCell ref="I20:I21"/>
    <mergeCell ref="K20:K21"/>
    <mergeCell ref="AG16:AG17"/>
    <mergeCell ref="M16:M17"/>
    <mergeCell ref="O16:O17"/>
    <mergeCell ref="O20:O21"/>
    <mergeCell ref="Q20:Q21"/>
    <mergeCell ref="S20:S21"/>
    <mergeCell ref="AG20:AG21"/>
    <mergeCell ref="Y20:Y21"/>
    <mergeCell ref="AA20:AA21"/>
    <mergeCell ref="AE20:AE21"/>
    <mergeCell ref="C16:C17"/>
    <mergeCell ref="E16:E17"/>
    <mergeCell ref="G16:G17"/>
    <mergeCell ref="AE16:AE17"/>
    <mergeCell ref="AE18:AE19"/>
    <mergeCell ref="AG18:AG19"/>
    <mergeCell ref="K18:K19"/>
    <mergeCell ref="M18:M19"/>
    <mergeCell ref="S18:S19"/>
    <mergeCell ref="U18:U19"/>
    <mergeCell ref="W18:W19"/>
    <mergeCell ref="E20:E21"/>
    <mergeCell ref="AA18:AA19"/>
    <mergeCell ref="AC18:AC19"/>
    <mergeCell ref="U20:U21"/>
    <mergeCell ref="W20:W21"/>
    <mergeCell ref="AC20:AC21"/>
    <mergeCell ref="Y18:Y19"/>
    <mergeCell ref="E18:E19"/>
    <mergeCell ref="G18:G19"/>
    <mergeCell ref="M20:M21"/>
    <mergeCell ref="I18:I19"/>
    <mergeCell ref="O18:O19"/>
    <mergeCell ref="Q18:Q19"/>
    <mergeCell ref="G20:G21"/>
    <mergeCell ref="I22:I23"/>
    <mergeCell ref="Y22:Y23"/>
    <mergeCell ref="AA22:AA23"/>
    <mergeCell ref="AC22:AC23"/>
    <mergeCell ref="A22:A23"/>
    <mergeCell ref="C22:C23"/>
    <mergeCell ref="E22:E23"/>
    <mergeCell ref="G22:G23"/>
    <mergeCell ref="AG22:AG23"/>
    <mergeCell ref="K22:K23"/>
    <mergeCell ref="M22:M23"/>
    <mergeCell ref="O22:O23"/>
    <mergeCell ref="Q22:Q23"/>
    <mergeCell ref="S22:S23"/>
    <mergeCell ref="U22:U23"/>
    <mergeCell ref="W22:W23"/>
    <mergeCell ref="AE22:AE23"/>
    <mergeCell ref="A28:A29"/>
    <mergeCell ref="C28:C29"/>
    <mergeCell ref="E28:E29"/>
    <mergeCell ref="G28:G29"/>
    <mergeCell ref="A26:A27"/>
    <mergeCell ref="C26:C27"/>
    <mergeCell ref="O24:O25"/>
    <mergeCell ref="A24:A25"/>
    <mergeCell ref="C24:C25"/>
    <mergeCell ref="E24:E25"/>
    <mergeCell ref="G24:G25"/>
    <mergeCell ref="E26:E27"/>
    <mergeCell ref="G26:G27"/>
    <mergeCell ref="I24:I25"/>
    <mergeCell ref="K26:K27"/>
    <mergeCell ref="K24:K25"/>
    <mergeCell ref="I26:I27"/>
    <mergeCell ref="K28:K29"/>
    <mergeCell ref="M28:M29"/>
    <mergeCell ref="I28:I29"/>
    <mergeCell ref="M24:M25"/>
    <mergeCell ref="M30:M31"/>
    <mergeCell ref="O30:O31"/>
    <mergeCell ref="Q28:Q29"/>
    <mergeCell ref="S28:S29"/>
    <mergeCell ref="U28:U29"/>
    <mergeCell ref="W28:W29"/>
    <mergeCell ref="AC26:AC27"/>
    <mergeCell ref="AC24:AC25"/>
    <mergeCell ref="Q24:Q25"/>
    <mergeCell ref="S24:S25"/>
    <mergeCell ref="W26:W27"/>
    <mergeCell ref="Y26:Y27"/>
    <mergeCell ref="AA26:AA27"/>
    <mergeCell ref="U24:U25"/>
    <mergeCell ref="W24:W25"/>
    <mergeCell ref="Y24:Y25"/>
    <mergeCell ref="AC28:AC29"/>
    <mergeCell ref="O28:O29"/>
    <mergeCell ref="U30:U31"/>
    <mergeCell ref="W30:W31"/>
    <mergeCell ref="AC30:AC31"/>
    <mergeCell ref="Q30:Q31"/>
    <mergeCell ref="AG28:AG29"/>
    <mergeCell ref="AA24:AA25"/>
    <mergeCell ref="Y28:Y29"/>
    <mergeCell ref="AA28:AA29"/>
    <mergeCell ref="AC32:AC33"/>
    <mergeCell ref="AE24:AE25"/>
    <mergeCell ref="AE28:AE29"/>
    <mergeCell ref="AG32:AG33"/>
    <mergeCell ref="AG30:AG31"/>
    <mergeCell ref="AE30:AE31"/>
    <mergeCell ref="AE32:AE33"/>
    <mergeCell ref="AE26:AE27"/>
    <mergeCell ref="AG24:AG25"/>
    <mergeCell ref="AG26:AG27"/>
    <mergeCell ref="AG34:AG35"/>
    <mergeCell ref="AE34:AE35"/>
    <mergeCell ref="S34:S35"/>
    <mergeCell ref="Y34:Y35"/>
    <mergeCell ref="Y32:Y33"/>
    <mergeCell ref="S30:S31"/>
    <mergeCell ref="I32:I33"/>
    <mergeCell ref="A30:A31"/>
    <mergeCell ref="C30:C31"/>
    <mergeCell ref="E30:E31"/>
    <mergeCell ref="G30:G31"/>
    <mergeCell ref="A32:A33"/>
    <mergeCell ref="C32:C33"/>
    <mergeCell ref="E32:E33"/>
    <mergeCell ref="G32:G33"/>
    <mergeCell ref="I30:I31"/>
    <mergeCell ref="K30:K31"/>
    <mergeCell ref="AC34:AC35"/>
    <mergeCell ref="Y30:Y31"/>
    <mergeCell ref="AA30:AA31"/>
    <mergeCell ref="Q34:Q35"/>
    <mergeCell ref="K32:K33"/>
    <mergeCell ref="M32:M33"/>
    <mergeCell ref="O32:O33"/>
    <mergeCell ref="M34:M35"/>
    <mergeCell ref="A34:A35"/>
    <mergeCell ref="C34:C35"/>
    <mergeCell ref="E34:E35"/>
    <mergeCell ref="G34:G35"/>
    <mergeCell ref="I34:I35"/>
    <mergeCell ref="K34:K35"/>
    <mergeCell ref="W32:W33"/>
    <mergeCell ref="U34:U35"/>
    <mergeCell ref="W34:W35"/>
    <mergeCell ref="O34:O35"/>
    <mergeCell ref="S32:S33"/>
    <mergeCell ref="Q32:Q33"/>
    <mergeCell ref="AG36:AG37"/>
    <mergeCell ref="I38:I39"/>
    <mergeCell ref="K38:K39"/>
    <mergeCell ref="W36:W37"/>
    <mergeCell ref="Y36:Y37"/>
    <mergeCell ref="K36:K37"/>
    <mergeCell ref="M36:M37"/>
    <mergeCell ref="O36:O37"/>
    <mergeCell ref="M38:M39"/>
    <mergeCell ref="U38:U39"/>
    <mergeCell ref="AA36:AA37"/>
    <mergeCell ref="AC36:AC37"/>
    <mergeCell ref="AE36:AE37"/>
    <mergeCell ref="AG38:AG39"/>
    <mergeCell ref="AA38:AA39"/>
    <mergeCell ref="I36:I37"/>
    <mergeCell ref="A38:A41"/>
    <mergeCell ref="C38:C39"/>
    <mergeCell ref="E38:E39"/>
    <mergeCell ref="G38:G39"/>
    <mergeCell ref="Q38:Q39"/>
    <mergeCell ref="S38:S39"/>
    <mergeCell ref="O38:O39"/>
    <mergeCell ref="AA32:AA33"/>
    <mergeCell ref="U32:U33"/>
    <mergeCell ref="A36:A37"/>
    <mergeCell ref="C36:C37"/>
    <mergeCell ref="E36:E37"/>
    <mergeCell ref="G36:G37"/>
    <mergeCell ref="Q36:Q37"/>
    <mergeCell ref="S36:S37"/>
    <mergeCell ref="U36:U37"/>
    <mergeCell ref="AA34:AA35"/>
    <mergeCell ref="Y38:Y39"/>
    <mergeCell ref="W38:W39"/>
    <mergeCell ref="Q40:Q41"/>
    <mergeCell ref="I40:I41"/>
    <mergeCell ref="K40:K41"/>
    <mergeCell ref="M40:M41"/>
    <mergeCell ref="O40:O41"/>
    <mergeCell ref="AG40:AG41"/>
    <mergeCell ref="S40:S41"/>
    <mergeCell ref="AA40:AA41"/>
    <mergeCell ref="AC40:AC41"/>
    <mergeCell ref="AE40:AE41"/>
    <mergeCell ref="AC38:AC39"/>
    <mergeCell ref="AE38:AE39"/>
    <mergeCell ref="U40:U41"/>
    <mergeCell ref="C44:C45"/>
    <mergeCell ref="E44:E45"/>
    <mergeCell ref="G44:G45"/>
    <mergeCell ref="I44:I45"/>
    <mergeCell ref="C40:C41"/>
    <mergeCell ref="E40:E41"/>
    <mergeCell ref="I42:I43"/>
    <mergeCell ref="G40:G41"/>
    <mergeCell ref="W40:W41"/>
    <mergeCell ref="AE42:AE43"/>
    <mergeCell ref="U42:U43"/>
    <mergeCell ref="Y40:Y41"/>
    <mergeCell ref="AG42:AG43"/>
    <mergeCell ref="AE44:AE45"/>
    <mergeCell ref="AG44:AG45"/>
    <mergeCell ref="AA42:AA43"/>
    <mergeCell ref="A42:A45"/>
    <mergeCell ref="C42:C43"/>
    <mergeCell ref="E42:E43"/>
    <mergeCell ref="G42:G43"/>
    <mergeCell ref="K44:K45"/>
    <mergeCell ref="M44:M45"/>
    <mergeCell ref="W42:W43"/>
    <mergeCell ref="Y42:Y43"/>
    <mergeCell ref="K42:K43"/>
    <mergeCell ref="M42:M43"/>
    <mergeCell ref="O42:O43"/>
    <mergeCell ref="Q42:Q43"/>
    <mergeCell ref="S42:S43"/>
    <mergeCell ref="W44:W45"/>
    <mergeCell ref="S44:S45"/>
    <mergeCell ref="U44:U45"/>
    <mergeCell ref="O44:O45"/>
    <mergeCell ref="Q44:Q45"/>
    <mergeCell ref="A46:A49"/>
    <mergeCell ref="C46:C47"/>
    <mergeCell ref="E46:E47"/>
    <mergeCell ref="G46:G47"/>
    <mergeCell ref="C48:C49"/>
    <mergeCell ref="E48:E49"/>
    <mergeCell ref="M46:M47"/>
    <mergeCell ref="O46:O47"/>
    <mergeCell ref="S46:S47"/>
    <mergeCell ref="Q46:Q47"/>
    <mergeCell ref="M48:M49"/>
    <mergeCell ref="O48:O49"/>
    <mergeCell ref="Q48:Q49"/>
    <mergeCell ref="S48:S49"/>
    <mergeCell ref="AC42:AC43"/>
    <mergeCell ref="Y44:Y45"/>
    <mergeCell ref="U48:U49"/>
    <mergeCell ref="W48:W49"/>
    <mergeCell ref="Y48:Y49"/>
    <mergeCell ref="I48:I49"/>
    <mergeCell ref="K48:K49"/>
    <mergeCell ref="I46:I47"/>
    <mergeCell ref="K46:K47"/>
    <mergeCell ref="AA44:AA45"/>
    <mergeCell ref="AC44:AC45"/>
    <mergeCell ref="AA48:AA49"/>
    <mergeCell ref="AG46:AG47"/>
    <mergeCell ref="Y46:Y47"/>
    <mergeCell ref="AA46:AA47"/>
    <mergeCell ref="AG48:AG49"/>
    <mergeCell ref="AC48:AC49"/>
    <mergeCell ref="AE48:AE49"/>
    <mergeCell ref="AE46:AE47"/>
    <mergeCell ref="G48:G49"/>
    <mergeCell ref="U46:U47"/>
    <mergeCell ref="W46:W47"/>
    <mergeCell ref="AC46:AC47"/>
  </mergeCells>
  <pageMargins left="0.4330708661417323" right="0.5511811023622047" top="0.33" bottom="0.3937007874015748" header="0.21" footer="0.23"/>
  <ignoredErrors>
    <ignoredError numberStoredAsText="1" sqref="A1:AI49"/>
  </ignoredErrors>
</worksheet>
</file>

<file path=xl/worksheets/sheet16.xml><?xml version="1.0" encoding="utf-8"?>
<worksheet xmlns="http://schemas.openxmlformats.org/spreadsheetml/2006/main" xmlns:r="http://schemas.openxmlformats.org/officeDocument/2006/relationships">
  <sheetPr codeName="ãä½¿ãæ¹ã"/>
  <dimension ref="A1:L15"/>
  <sheetViews>
    <sheetView workbookViewId="0" rightToLeft="0"/>
  </sheetViews>
  <sheetData>
    <row r="1">
      <c r="A1" t="str">
        <v>使い方</v>
      </c>
    </row>
    <row r="2">
      <c r="B2" t="str">
        <v>１　はじめに，【予定表】タブを開き，年度，学級名，予定時数を入力します。</v>
      </c>
    </row>
    <row r="3">
      <c r="C3" t="str">
        <v>※　曜日は自動的に入力されます。</v>
      </c>
    </row>
    <row r="4">
      <c r="C4" t="str">
        <v>※　「基本の時間割」はコピー＆ペースト用です。必要に応じてお使い下さい。</v>
      </c>
    </row>
    <row r="6">
      <c r="B6" t="str">
        <v>２　各月の予定を入力します。時数は自動的に計算されます。</v>
      </c>
      <c r="J6" t="str">
        <v>１校時</v>
      </c>
    </row>
    <row r="7">
      <c r="I7" t="str">
        <v>教科→</v>
      </c>
      <c r="J7" t="str">
        <v>国語</v>
      </c>
      <c r="K7" t="str">
        <v>3/14</v>
      </c>
      <c r="L7" t="str">
        <v>←何時目</v>
      </c>
    </row>
    <row r="8">
      <c r="B8" t="str">
        <v>３　予定表や時間割の印刷は，ボタンが便利です。</v>
      </c>
      <c r="J8" t="str">
        <v>春ですよ～♪</v>
      </c>
      <c r="L8" t="str">
        <v>←単元名</v>
      </c>
    </row>
    <row r="10">
      <c r="B10" t="str">
        <v>４　時間割が変更になった場合は，「実施報告」を直接訂正して下さい。実施時数や時数集計に反映されます。</v>
      </c>
    </row>
    <row r="12">
      <c r="B12" t="str">
        <v>５　月末には【時数集計】タブの表を印刷し，前月のものと差し替えて係に提出して下さい。</v>
      </c>
    </row>
    <row r="15">
      <c r="B15" t="str">
        <v>※　不注意による設定変更を防ぐため，ブック全体を保護しています。解除したい場合のパスワードは【1111】です。</v>
      </c>
    </row>
  </sheetData>
  <mergeCells count="2">
    <mergeCell ref="J6:K6"/>
    <mergeCell ref="J8:K8"/>
  </mergeCells>
  <pageMargins left="0.7" right="0.7" top="0.75" bottom="0.75" header="0.3" footer="0.3"/>
  <ignoredErrors>
    <ignoredError numberStoredAsText="1" sqref="A1:L15"/>
  </ignoredErrors>
</worksheet>
</file>

<file path=docProps/app.xml><?xml version="1.0" encoding="utf-8"?>
<Properties xmlns="http://schemas.openxmlformats.org/officeDocument/2006/extended-properties" xmlns:vt="http://schemas.openxmlformats.org/officeDocument/2006/docPropsVTypes">
  <Application>SheetJS</Application>
  <Company/>
  <Manager/>
  <HeadingPairs>
    <vt:vector size="2" baseType="variant">
      <vt:variant>
        <vt:lpstr>Worksheets</vt:lpstr>
      </vt:variant>
      <vt:variant>
        <vt:i4>16</vt:i4>
      </vt:variant>
    </vt:vector>
  </HeadingPairs>
  <TitlesOfParts>
    <vt:vector size="16" baseType="lpstr">
      <vt:lpstr>４月</vt:lpstr>
      <vt:lpstr>５月</vt:lpstr>
      <vt:lpstr>６月</vt:lpstr>
      <vt:lpstr>７月</vt:lpstr>
      <vt:lpstr>８月</vt:lpstr>
      <vt:lpstr>９月</vt:lpstr>
      <vt:lpstr>10月</vt:lpstr>
      <vt:lpstr>11月</vt:lpstr>
      <vt:lpstr>12月</vt:lpstr>
      <vt:lpstr>１月</vt:lpstr>
      <vt:lpstr>２月</vt:lpstr>
      <vt:lpstr>３月</vt:lpstr>
      <vt:lpstr>予定表</vt:lpstr>
      <vt:lpstr>１・２学期時数集計</vt:lpstr>
      <vt:lpstr>年間時数集計</vt:lpstr>
      <vt:lpstr>　使い方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file>