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lsicik\Documents\GitHub\RVC\Additional tools\"/>
    </mc:Choice>
  </mc:AlternateContent>
  <xr:revisionPtr revIDLastSave="0" documentId="13_ncr:1_{C21F5A7D-0BD4-4755-AC9E-F791D90D75B6}" xr6:coauthVersionLast="47" xr6:coauthVersionMax="47" xr10:uidLastSave="{00000000-0000-0000-0000-000000000000}"/>
  <bookViews>
    <workbookView xWindow="-28920" yWindow="-3720" windowWidth="29040" windowHeight="15840" activeTab="4" xr2:uid="{C0407B85-B327-42D9-9F5E-F62690023138}"/>
  </bookViews>
  <sheets>
    <sheet name="CommandGenerator" sheetId="1" r:id="rId1"/>
    <sheet name="Sheet1" sheetId="7" r:id="rId2"/>
    <sheet name="FUC" sheetId="5" r:id="rId3"/>
    <sheet name="USB2CAN COMMANDS" sheetId="3" r:id="rId4"/>
    <sheet name="SJA1000 reg adress" sheetId="4" r:id="rId5"/>
    <sheet name="OwnCMDli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2" i="3"/>
  <c r="B54" i="1"/>
  <c r="B51" i="1"/>
  <c r="B50" i="1"/>
  <c r="B49" i="1"/>
  <c r="B48" i="1"/>
  <c r="B47" i="1"/>
  <c r="F44" i="1"/>
  <c r="C44" i="1" s="1"/>
  <c r="F45" i="1"/>
  <c r="C45" i="1" s="1"/>
  <c r="F46" i="1"/>
  <c r="C46" i="1" s="1"/>
  <c r="F47" i="1"/>
  <c r="C47" i="1" s="1"/>
  <c r="F48" i="1"/>
  <c r="C48" i="1" s="1"/>
  <c r="F49" i="1"/>
  <c r="C49" i="1" s="1"/>
  <c r="F50" i="1"/>
  <c r="C50" i="1" s="1"/>
  <c r="F51" i="1"/>
  <c r="C51" i="1" s="1"/>
  <c r="F52" i="1"/>
  <c r="C52" i="1" s="1"/>
  <c r="F53" i="1"/>
  <c r="C53" i="1" s="1"/>
  <c r="F54" i="1"/>
  <c r="C54" i="1" s="1"/>
  <c r="F55" i="1"/>
  <c r="C55" i="1" s="1"/>
  <c r="F56" i="1"/>
  <c r="C56" i="1" s="1"/>
  <c r="F57" i="1"/>
  <c r="C57" i="1" s="1"/>
  <c r="F68" i="1"/>
  <c r="C68" i="1" s="1"/>
  <c r="F74" i="1"/>
  <c r="C74" i="1" s="1"/>
  <c r="F73" i="1"/>
  <c r="C73" i="1" s="1"/>
  <c r="F71" i="1"/>
  <c r="C71" i="1" s="1"/>
  <c r="F72" i="1"/>
  <c r="C72" i="1" s="1"/>
  <c r="F70" i="1"/>
  <c r="F69" i="1"/>
  <c r="F67" i="1"/>
  <c r="C67" i="1" s="1"/>
  <c r="F66" i="1"/>
  <c r="C66" i="1" s="1"/>
  <c r="F65" i="1"/>
  <c r="C65" i="1" s="1"/>
  <c r="F64" i="1"/>
  <c r="C64" i="1" s="1"/>
  <c r="F63" i="1"/>
  <c r="C63" i="1" s="1"/>
  <c r="F62" i="1"/>
  <c r="C62" i="1" s="1"/>
  <c r="F61" i="1"/>
  <c r="C61" i="1" s="1"/>
  <c r="C4" i="5"/>
  <c r="C5" i="5"/>
  <c r="C6" i="5"/>
  <c r="C7" i="5"/>
  <c r="C8" i="5"/>
  <c r="C9" i="5"/>
  <c r="C10" i="5"/>
  <c r="C11" i="5"/>
  <c r="C12" i="5"/>
  <c r="C3" i="5"/>
  <c r="F4" i="1"/>
  <c r="C4" i="1" s="1"/>
  <c r="F3" i="1"/>
  <c r="C3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8" i="1"/>
  <c r="B25" i="5"/>
  <c r="B24" i="5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16" i="1"/>
  <c r="E9" i="1"/>
  <c r="E10" i="1"/>
  <c r="E11" i="1"/>
  <c r="E12" i="1"/>
  <c r="E13" i="1"/>
  <c r="E14" i="1"/>
  <c r="E15" i="1"/>
  <c r="E8" i="1"/>
  <c r="B44" i="1" l="1"/>
  <c r="B66" i="1"/>
  <c r="B45" i="1"/>
  <c r="B46" i="1"/>
  <c r="B56" i="1"/>
  <c r="B55" i="1"/>
  <c r="B57" i="1"/>
  <c r="C11" i="1"/>
  <c r="B72" i="1"/>
  <c r="B71" i="1"/>
  <c r="B62" i="1"/>
  <c r="B63" i="1"/>
  <c r="B67" i="1"/>
  <c r="B65" i="1"/>
  <c r="B64" i="1"/>
  <c r="B74" i="1"/>
  <c r="B61" i="1"/>
  <c r="B73" i="1"/>
  <c r="B68" i="1"/>
  <c r="C15" i="1"/>
  <c r="C37" i="1"/>
  <c r="C39" i="1"/>
  <c r="C34" i="1"/>
  <c r="C35" i="1"/>
  <c r="C19" i="1"/>
  <c r="C21" i="1"/>
  <c r="C18" i="1"/>
  <c r="C33" i="1"/>
  <c r="C17" i="1"/>
  <c r="C32" i="1"/>
  <c r="C14" i="1"/>
  <c r="C31" i="1"/>
  <c r="C13" i="1"/>
  <c r="C30" i="1"/>
  <c r="C12" i="1"/>
  <c r="C29" i="1"/>
  <c r="C28" i="1"/>
  <c r="C8" i="1"/>
  <c r="C10" i="1"/>
  <c r="C27" i="1"/>
  <c r="C9" i="1"/>
  <c r="C26" i="1"/>
  <c r="C16" i="1"/>
  <c r="C25" i="1"/>
  <c r="C40" i="1"/>
  <c r="C24" i="1"/>
  <c r="C23" i="1"/>
  <c r="C38" i="1"/>
  <c r="C22" i="1"/>
  <c r="C36" i="1"/>
  <c r="C20" i="1"/>
</calcChain>
</file>

<file path=xl/sharedStrings.xml><?xml version="1.0" encoding="utf-8"?>
<sst xmlns="http://schemas.openxmlformats.org/spreadsheetml/2006/main" count="680" uniqueCount="263">
  <si>
    <t>x0f</t>
  </si>
  <si>
    <t>CMD</t>
  </si>
  <si>
    <t>synch</t>
  </si>
  <si>
    <t>length</t>
  </si>
  <si>
    <t>adress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</si>
  <si>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</si>
  <si>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</si>
  <si>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</si>
  <si>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</si>
  <si>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</si>
  <si>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</si>
  <si>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</si>
  <si>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</si>
  <si>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</si>
  <si>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data11</t>
  </si>
  <si>
    <t>data12</t>
  </si>
  <si>
    <t>data13</t>
  </si>
  <si>
    <t>data14</t>
  </si>
  <si>
    <t>data15</t>
  </si>
  <si>
    <t>Meaning</t>
  </si>
  <si>
    <t>NORMAL_MODE</t>
  </si>
  <si>
    <t>C,L</t>
  </si>
  <si>
    <t>LOOPBACK_MODE</t>
  </si>
  <si>
    <t>C,N</t>
  </si>
  <si>
    <t>Loopback</t>
  </si>
  <si>
    <t>GET_MODE</t>
  </si>
  <si>
    <t>B,C,N,L</t>
  </si>
  <si>
    <t>BUS_OFF</t>
  </si>
  <si>
    <t>N</t>
  </si>
  <si>
    <t>ERROR</t>
  </si>
  <si>
    <t>READ_REG</t>
  </si>
  <si>
    <t>C,N,L</t>
  </si>
  <si>
    <t>WRITE_REG</t>
  </si>
  <si>
    <t>WRITE_READ_REG</t>
  </si>
  <si>
    <t>BITMOD_REG</t>
  </si>
  <si>
    <t>BITMOD_READ_REG</t>
  </si>
  <si>
    <t>COMMAND</t>
  </si>
  <si>
    <t>FW_VERSION</t>
  </si>
  <si>
    <t>TIMESTAMP****</t>
  </si>
  <si>
    <t>READ_MESSAGE_TS****</t>
  </si>
  <si>
    <t>WRITE_MESSAGE</t>
  </si>
  <si>
    <t>N,L</t>
  </si>
  <si>
    <t>READ_MESSAGE</t>
  </si>
  <si>
    <t>WRITE_SYNC_MESSAGE***</t>
  </si>
  <si>
    <t>READ_SYNC_MESSAGE***</t>
  </si>
  <si>
    <t>SEND_SYNC_MESSAGE***</t>
  </si>
  <si>
    <t>DISABLE_SYNC_MESSAGE***</t>
  </si>
  <si>
    <t>DISABLE_ALL_SYNC***</t>
  </si>
  <si>
    <t>ENABLE_SYNC_MESSAGE***</t>
  </si>
  <si>
    <t>SET_PERIOD_SYNC_MESSAGE***</t>
  </si>
  <si>
    <t>SUPPORTED_SYNC_MESSAGE</t>
  </si>
  <si>
    <t>READ_TEC</t>
  </si>
  <si>
    <t>READ_REC</t>
  </si>
  <si>
    <t>READ_RST</t>
  </si>
  <si>
    <t>WRITE_INSTRUCTION</t>
  </si>
  <si>
    <t>B</t>
  </si>
  <si>
    <t>Název</t>
  </si>
  <si>
    <t>Hodnota</t>
  </si>
  <si>
    <t>Mód</t>
  </si>
  <si>
    <t>Popis</t>
  </si>
  <si>
    <t>USB_LOOPBACK</t>
  </si>
  <si>
    <t>B,C,N,L*</t>
  </si>
  <si>
    <t>BOOT_MODE</t>
  </si>
  <si>
    <t>C,N.L</t>
  </si>
  <si>
    <t>P epnutí do Boot módu</t>
  </si>
  <si>
    <t>CONFIG_MODE</t>
  </si>
  <si>
    <t>B,N.L</t>
  </si>
  <si>
    <t>P epnutí do Config módu</t>
  </si>
  <si>
    <t>P epnutí do Normal módu</t>
  </si>
  <si>
    <t>P epnutí do Loopback módu</t>
  </si>
  <si>
    <t>Žádost o vrácení aktuálního módu</t>
  </si>
  <si>
    <t>Hlášení adaptéru o stavu Bus-off</t>
  </si>
  <si>
    <t>Další chybová hlášení</t>
  </si>
  <si>
    <t xml:space="preserve"> tení registru SJA 1000</t>
  </si>
  <si>
    <t>READ_REG_BLOCK **</t>
  </si>
  <si>
    <r>
      <t xml:space="preserve"> tení bloku registr </t>
    </r>
    <r>
      <rPr>
        <sz val="10"/>
        <color indexed="63"/>
        <rFont val="Times New Roman"/>
        <family val="1"/>
        <charset val="204"/>
      </rPr>
      <t xml:space="preserve"> </t>
    </r>
    <r>
      <rPr>
        <sz val="10"/>
        <color indexed="63"/>
        <rFont val="Arial"/>
        <family val="1"/>
        <charset val="204"/>
      </rPr>
      <t>SJA 1000</t>
    </r>
  </si>
  <si>
    <t>Zápis do registru SJA 1000</t>
  </si>
  <si>
    <t>WRITE_REG_BLOCK **</t>
  </si>
  <si>
    <r>
      <t xml:space="preserve">Zápis do bloku registr </t>
    </r>
    <r>
      <rPr>
        <sz val="10"/>
        <color indexed="63"/>
        <rFont val="Times New Roman"/>
        <family val="1"/>
        <charset val="204"/>
      </rPr>
      <t xml:space="preserve"> </t>
    </r>
    <r>
      <rPr>
        <sz val="10"/>
        <color indexed="63"/>
        <rFont val="Arial"/>
        <family val="1"/>
        <charset val="204"/>
      </rPr>
      <t>SJA 1000</t>
    </r>
  </si>
  <si>
    <t>Zápis do registru SJA 1000 a zpetné
čtení</t>
  </si>
  <si>
    <t>Bitová  modifikace  registru  SJA  1000
pomocí masky</t>
  </si>
  <si>
    <t>Bitová  modifikace  registru  SJA  1000 pomocí masky a zpetné čtení</t>
  </si>
  <si>
    <t>Rozši ující p íkazy</t>
  </si>
  <si>
    <t>Žádost o vrácení verze firmware</t>
  </si>
  <si>
    <t xml:space="preserve"> asová značka 1 sekunda</t>
  </si>
  <si>
    <t>P íchozí   CAN   zpráva   (USB2CAN-
&gt;PC),    poslední    2    bajty    obsahují timestemp          s rozlišením          250
mikrosekund s hodnotou  v intervalu  1 sekunda (rozsah 0-3999).</t>
  </si>
  <si>
    <t>Odeslání CAN zprávy</t>
  </si>
  <si>
    <t>P íchozí   CAN   zpráva   (USB2CAN-
&gt;PC)</t>
  </si>
  <si>
    <t>Zápis     zprávy     do     tabulky     HW synchronizačních zpráv.</t>
  </si>
  <si>
    <t xml:space="preserve"> tení      zprávy      z      tabulky      HW
synchronizačních zpráv.</t>
  </si>
  <si>
    <t>P íkaz   k odeslání   zprávy   z tabulky synchronizačních zpráv.</t>
  </si>
  <si>
    <t>Zakázání odesílání zprávy z tabulky.</t>
  </si>
  <si>
    <t>Zakázání     odesílání     všech    zpráv
z tabulky.</t>
  </si>
  <si>
    <t>Povolení odesílání zprávy z tabulky.</t>
  </si>
  <si>
    <t>Nastavení periody generování zprávy.</t>
  </si>
  <si>
    <r>
      <t xml:space="preserve">Dotaz   a   odpove </t>
    </r>
    <r>
      <rPr>
        <sz val="10"/>
        <color indexed="63"/>
        <rFont val="Times New Roman"/>
        <family val="1"/>
        <charset val="204"/>
      </rPr>
      <t xml:space="preserve">    </t>
    </r>
    <r>
      <rPr>
        <sz val="10"/>
        <color indexed="63"/>
        <rFont val="Arial"/>
        <family val="1"/>
        <charset val="204"/>
      </rPr>
      <t>zda   jsou   HW synchronizační zprávy podporovány.</t>
    </r>
  </si>
  <si>
    <t xml:space="preserve"> tení Transmit Error Counteru</t>
  </si>
  <si>
    <t xml:space="preserve"> tení Receive Error Counteru</t>
  </si>
  <si>
    <r>
      <t xml:space="preserve">Počet   restart </t>
    </r>
    <r>
      <rPr>
        <sz val="10"/>
        <color indexed="63"/>
        <rFont val="Times New Roman"/>
        <family val="1"/>
        <charset val="204"/>
      </rPr>
      <t xml:space="preserve">    </t>
    </r>
    <r>
      <rPr>
        <sz val="10"/>
        <color indexed="63"/>
        <rFont val="Arial"/>
        <family val="1"/>
        <charset val="204"/>
      </rPr>
      <t>SJA1000    z d vodu
p echodu do Bus-off stavu</t>
    </r>
  </si>
  <si>
    <t>Zápis     instrukce     do     programové pameti</t>
  </si>
  <si>
    <t>mode</t>
  </si>
  <si>
    <t>clock</t>
  </si>
  <si>
    <t>acceptance code</t>
  </si>
  <si>
    <t>acceptance mask</t>
  </si>
  <si>
    <t>Output</t>
  </si>
  <si>
    <t>Interrupt enable</t>
  </si>
  <si>
    <t>Bus Timing 1</t>
  </si>
  <si>
    <t>command</t>
  </si>
  <si>
    <t>cmd [dec]</t>
  </si>
  <si>
    <t>Frequently usage commands</t>
  </si>
  <si>
    <t>read</t>
  </si>
  <si>
    <t>write</t>
  </si>
  <si>
    <t>Read msg</t>
  </si>
  <si>
    <t>Write msg</t>
  </si>
  <si>
    <t>ID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</si>
  <si>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</si>
  <si>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</si>
  <si>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</si>
  <si>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</si>
  <si>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</si>
  <si>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</si>
  <si>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</si>
  <si>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</si>
  <si>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</si>
  <si>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</si>
  <si>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</si>
  <si>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</si>
  <si>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</si>
  <si>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</si>
  <si>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xff</t>
  </si>
  <si>
    <t>x02</t>
  </si>
  <si>
    <t>x03</t>
  </si>
  <si>
    <t>x12</t>
  </si>
  <si>
    <t>Whole command</t>
  </si>
  <si>
    <t>Bus Timing 0</t>
  </si>
  <si>
    <t>x20</t>
  </si>
  <si>
    <t>init seqvence of commands</t>
  </si>
  <si>
    <t>Set Reset mode</t>
  </si>
  <si>
    <t>Set ClockDiv</t>
  </si>
  <si>
    <t>x00</t>
  </si>
  <si>
    <t>x01</t>
  </si>
  <si>
    <t>xC0</t>
  </si>
  <si>
    <t>x1F</t>
  </si>
  <si>
    <t>Command Generator</t>
  </si>
  <si>
    <t>WRITE</t>
  </si>
  <si>
    <t>READ</t>
  </si>
  <si>
    <t>USB2CAN datasheet commands</t>
  </si>
  <si>
    <t>x13</t>
  </si>
  <si>
    <t>x14</t>
  </si>
  <si>
    <t>Set Output Control</t>
  </si>
  <si>
    <t>Set Mode reg</t>
  </si>
  <si>
    <t>Set Normal mode</t>
  </si>
  <si>
    <t>Set Interrupt enable</t>
  </si>
  <si>
    <t>x21</t>
  </si>
  <si>
    <t>TCL</t>
  </si>
  <si>
    <t>Set ACCep CODE</t>
  </si>
  <si>
    <t>SET Accep MASK</t>
  </si>
  <si>
    <t>x04</t>
  </si>
  <si>
    <t>x05</t>
  </si>
  <si>
    <t>x10</t>
  </si>
  <si>
    <t>x08</t>
  </si>
  <si>
    <t>Set Bus Timing 0</t>
  </si>
  <si>
    <t>Set Bus Timing 1</t>
  </si>
  <si>
    <t>x06</t>
  </si>
  <si>
    <t>x07</t>
  </si>
  <si>
    <t>xDA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</si>
  <si>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</si>
  <si>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</si>
  <si>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</si>
  <si>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</si>
  <si>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</si>
  <si>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</si>
  <si>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</si>
  <si>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</si>
  <si>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SJW.1</t>
  </si>
  <si>
    <t>SJW.0</t>
  </si>
  <si>
    <t>BRP.5</t>
  </si>
  <si>
    <t>BRP.4</t>
  </si>
  <si>
    <t>BRP.3</t>
  </si>
  <si>
    <t>BRP.2</t>
  </si>
  <si>
    <t>BRP.1</t>
  </si>
  <si>
    <t>BRP.0</t>
  </si>
  <si>
    <t>Setting of oscillator &amp; synch jump Width</t>
  </si>
  <si>
    <t>Set length of the bit period</t>
  </si>
  <si>
    <t>SAM</t>
  </si>
  <si>
    <t>TSEG2.2</t>
  </si>
  <si>
    <t>TSEG2.1</t>
  </si>
  <si>
    <t>TSEG2.0</t>
  </si>
  <si>
    <t>TSEG1.2</t>
  </si>
  <si>
    <t>TSEG1.1</t>
  </si>
  <si>
    <t>TSEG1.0</t>
  </si>
  <si>
    <t>TSEG2.3</t>
  </si>
  <si>
    <t>more in C://PP2CAN/x2can.cfg - line 111</t>
  </si>
  <si>
    <t>xaf</t>
  </si>
  <si>
    <t>#getmode</t>
  </si>
  <si>
    <t>#init</t>
  </si>
  <si>
    <t>#readreg</t>
  </si>
  <si>
    <t>#busoff</t>
  </si>
  <si>
    <t>#normal</t>
  </si>
  <si>
    <t>#config</t>
  </si>
  <si>
    <t>x0fx12x02x00x01</t>
  </si>
  <si>
    <t>#reset</t>
  </si>
  <si>
    <t>-</t>
  </si>
  <si>
    <t>S/R CAN messages</t>
  </si>
  <si>
    <t>x0fx12x03x08x06x00</t>
  </si>
  <si>
    <t>Bus Timing 0 1</t>
  </si>
  <si>
    <t>val</t>
  </si>
  <si>
    <t>x1f</t>
  </si>
  <si>
    <t>x04?</t>
  </si>
  <si>
    <t>Config mode</t>
  </si>
  <si>
    <t>SetResetMode</t>
  </si>
  <si>
    <t>ClockDiv</t>
  </si>
  <si>
    <t>AccepCode</t>
  </si>
  <si>
    <t>AccepMask</t>
  </si>
  <si>
    <t>OutCtrl</t>
  </si>
  <si>
    <t>InterruptEn</t>
  </si>
  <si>
    <t>TRL</t>
  </si>
  <si>
    <t>NormalMode</t>
  </si>
  <si>
    <t>ModeReg</t>
  </si>
  <si>
    <t>x06x00</t>
  </si>
  <si>
    <t>x1D</t>
  </si>
  <si>
    <t>x0fx02x00</t>
  </si>
  <si>
    <t>x0fx12x02x1FxC0</t>
  </si>
  <si>
    <t>x0fx12x02x10x00</t>
  </si>
  <si>
    <t>x0fx12x02x14xff</t>
  </si>
  <si>
    <t>x0fx12x02x08xDA</t>
  </si>
  <si>
    <t>Set Bus Timing 0/1</t>
  </si>
  <si>
    <t>x0fx12x02x04x03</t>
  </si>
  <si>
    <t>x0fx12x02x06x00</t>
  </si>
  <si>
    <t>x0fx13x02x07x14</t>
  </si>
  <si>
    <t>x0fx03x00</t>
  </si>
  <si>
    <t>x0fx12x02x00x00</t>
  </si>
  <si>
    <t>x0fx20x03x20x00x12</t>
  </si>
  <si>
    <t>x0fx21x03x21x01x01</t>
  </si>
  <si>
    <t>x0fx12x03x21x01x01</t>
  </si>
  <si>
    <t>x0fx12x03x20x00x12</t>
  </si>
  <si>
    <t>W</t>
  </si>
  <si>
    <t>R</t>
  </si>
  <si>
    <t>x0fx10x02x00x01</t>
  </si>
  <si>
    <t>x0fx10x02x1FxC0</t>
  </si>
  <si>
    <t>x0fx10x02x10x00</t>
  </si>
  <si>
    <t>x0fx10x02x14xff</t>
  </si>
  <si>
    <t>x0fx10x02x08xDA</t>
  </si>
  <si>
    <t>x0fx10x02x04x03</t>
  </si>
  <si>
    <t>x0fx10x03x08x06x00</t>
  </si>
  <si>
    <t>x0fx10x03x21x01x01</t>
  </si>
  <si>
    <t>x0fx10x03x20x00x12</t>
  </si>
  <si>
    <t>x0fx10x02x00x00</t>
  </si>
  <si>
    <t>x0fx20x02x00x18</t>
  </si>
  <si>
    <t>x0fx20x02x01x11</t>
  </si>
  <si>
    <t>x0fx20x02x06x00</t>
  </si>
  <si>
    <t>Hodnot HEX</t>
  </si>
  <si>
    <t>more in C:\PP2CAN\x2can.cfg - line 111</t>
  </si>
  <si>
    <t>more in C:\PP2CAN\x2can.cfg - line 112</t>
  </si>
  <si>
    <t>more in C:\PP2CAN\x2can.cfg - line 110 and more</t>
  </si>
  <si>
    <t>note</t>
  </si>
  <si>
    <t>BT0</t>
  </si>
  <si>
    <t>BT1</t>
  </si>
  <si>
    <t>BasicCAN Address</t>
  </si>
  <si>
    <t>PeliCAN Address</t>
  </si>
  <si>
    <t>interrupt EN</t>
  </si>
  <si>
    <t>accCode 0</t>
  </si>
  <si>
    <t>accMask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</si>
</sst>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0"/>
      <color indexed="63"/>
      <name val="Arial"/>
      <family val="2"/>
    </font>
    <font>
      <b/>
      <sz val="12"/>
      <color indexed="63"/>
      <name val="Arial"/>
      <family val="2"/>
    </font>
    <font>
      <sz val="10"/>
      <color indexed="63"/>
      <name val="Times New Roman"/>
      <family val="1"/>
      <charset val="204"/>
    </font>
    <font>
      <sz val="10"/>
      <color indexed="63"/>
      <name val="Arial"/>
      <family val="1"/>
      <charset val="204"/>
    </font>
    <font>
      <sz val="8"/>
      <color theme="1"/>
      <name val="Arial"/>
      <family val="2"/>
    </font>
    <font>
      <b/>
      <sz val="10"/>
      <color indexed="63"/>
      <name val="Arial"/>
      <family val="2"/>
      <charset val="238"/>
    </font>
    <font>
      <b/>
      <sz val="10"/>
      <color indexed="63"/>
      <name val="Arial"/>
      <family val="1"/>
      <charset val="238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indexed="63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rgb="FF363639"/>
      </left>
      <right style="thin">
        <color rgb="FF363639"/>
      </right>
      <top style="thin">
        <color rgb="FF363639"/>
      </top>
      <bottom style="thin">
        <color rgb="FF36363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horizontal="left" vertical="top" shrinkToFit="1"/>
    </xf>
    <xf numFmtId="0" fontId="7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49" fontId="0" fillId="0" borderId="0" xfId="0" applyNumberFormat="1"/>
    <xf numFmtId="0" fontId="10" fillId="0" borderId="0" xfId="0" applyFont="1"/>
    <xf numFmtId="0" fontId="3" fillId="0" borderId="0" xfId="0" applyFont="1" applyBorder="1" applyAlignment="1">
      <alignment horizontal="left" vertical="top" wrapText="1"/>
    </xf>
    <xf numFmtId="0" fontId="10" fillId="0" borderId="2" xfId="0" applyFont="1" applyBorder="1"/>
    <xf numFmtId="0" fontId="0" fillId="0" borderId="2" xfId="0" applyBorder="1"/>
    <xf numFmtId="0" fontId="0" fillId="0" borderId="2" xfId="0" applyNumberFormat="1" applyBorder="1"/>
    <xf numFmtId="0" fontId="1" fillId="0" borderId="2" xfId="0" applyFont="1" applyBorder="1"/>
    <xf numFmtId="0" fontId="8" fillId="0" borderId="2" xfId="0" applyFont="1" applyBorder="1" applyAlignment="1">
      <alignment horizontal="left" vertical="top" wrapText="1"/>
    </xf>
    <xf numFmtId="0" fontId="1" fillId="0" borderId="3" xfId="0" applyFont="1" applyFill="1" applyBorder="1"/>
    <xf numFmtId="0" fontId="10" fillId="2" borderId="2" xfId="0" applyFont="1" applyFill="1" applyBorder="1"/>
    <xf numFmtId="0" fontId="1" fillId="2" borderId="2" xfId="0" applyFont="1" applyFill="1" applyBorder="1"/>
    <xf numFmtId="0" fontId="0" fillId="2" borderId="2" xfId="0" applyNumberFormat="1" applyFill="1" applyBorder="1"/>
    <xf numFmtId="0" fontId="0" fillId="2" borderId="2" xfId="0" applyFill="1" applyBorder="1"/>
    <xf numFmtId="0" fontId="10" fillId="3" borderId="2" xfId="0" applyFont="1" applyFill="1" applyBorder="1"/>
    <xf numFmtId="0" fontId="1" fillId="3" borderId="2" xfId="0" applyFont="1" applyFill="1" applyBorder="1"/>
    <xf numFmtId="0" fontId="0" fillId="3" borderId="2" xfId="0" applyNumberFormat="1" applyFill="1" applyBorder="1"/>
    <xf numFmtId="0" fontId="8" fillId="3" borderId="0" xfId="0" applyFont="1" applyFill="1" applyBorder="1" applyAlignment="1">
      <alignment horizontal="left" vertical="top" wrapText="1"/>
    </xf>
    <xf numFmtId="0" fontId="0" fillId="3" borderId="0" xfId="0" applyFill="1"/>
    <xf numFmtId="0" fontId="10" fillId="4" borderId="2" xfId="0" applyFont="1" applyFill="1" applyBorder="1"/>
    <xf numFmtId="0" fontId="1" fillId="4" borderId="2" xfId="0" applyFont="1" applyFill="1" applyBorder="1"/>
    <xf numFmtId="0" fontId="0" fillId="4" borderId="2" xfId="0" applyNumberFormat="1" applyFill="1" applyBorder="1"/>
    <xf numFmtId="0" fontId="0" fillId="4" borderId="2" xfId="0" applyFill="1" applyBorder="1"/>
    <xf numFmtId="0" fontId="12" fillId="0" borderId="0" xfId="0" applyFont="1"/>
    <xf numFmtId="0" fontId="0" fillId="5" borderId="0" xfId="0" applyFill="1"/>
    <xf numFmtId="0" fontId="10" fillId="5" borderId="2" xfId="0" applyFont="1" applyFill="1" applyBorder="1"/>
    <xf numFmtId="0" fontId="1" fillId="5" borderId="2" xfId="0" applyFont="1" applyFill="1" applyBorder="1"/>
    <xf numFmtId="0" fontId="0" fillId="5" borderId="2" xfId="0" applyNumberFormat="1" applyFill="1" applyBorder="1"/>
    <xf numFmtId="0" fontId="0" fillId="5" borderId="2" xfId="0" applyFill="1" applyBorder="1"/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3" fillId="0" borderId="0" xfId="0" applyNumberFormat="1" applyFont="1"/>
    <xf numFmtId="0" fontId="13" fillId="0" borderId="0" xfId="0" applyFont="1" applyAlignment="1">
      <alignment horizontal="center"/>
    </xf>
    <xf numFmtId="0" fontId="13" fillId="0" borderId="0" xfId="0" applyFont="1"/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top"/>
    </xf>
    <xf numFmtId="16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center" vertical="top"/>
    </xf>
    <xf numFmtId="0" fontId="0" fillId="4" borderId="3" xfId="0" applyFill="1" applyBorder="1"/>
    <xf numFmtId="16" fontId="14" fillId="0" borderId="0" xfId="0" applyNumberFormat="1" applyFont="1"/>
    <xf numFmtId="0" fontId="15" fillId="4" borderId="2" xfId="0" applyFont="1" applyFill="1" applyBorder="1"/>
    <xf numFmtId="0" fontId="14" fillId="4" borderId="2" xfId="0" applyNumberFormat="1" applyFont="1" applyFill="1" applyBorder="1"/>
    <xf numFmtId="0" fontId="14" fillId="4" borderId="2" xfId="0" applyFont="1" applyFill="1" applyBorder="1"/>
    <xf numFmtId="0" fontId="14" fillId="0" borderId="0" xfId="0" applyFont="1"/>
    <xf numFmtId="16" fontId="0" fillId="3" borderId="0" xfId="0" applyNumberFormat="1" applyFill="1"/>
    <xf numFmtId="0" fontId="0" fillId="0" borderId="0" xfId="0" applyFill="1"/>
    <xf numFmtId="0" fontId="10" fillId="0" borderId="2" xfId="0" applyFont="1" applyFill="1" applyBorder="1"/>
    <xf numFmtId="0" fontId="1" fillId="0" borderId="2" xfId="0" applyFont="1" applyFill="1" applyBorder="1"/>
    <xf numFmtId="0" fontId="0" fillId="0" borderId="2" xfId="0" applyNumberFormat="1" applyFill="1" applyBorder="1"/>
    <xf numFmtId="0" fontId="8" fillId="0" borderId="2" xfId="0" applyFont="1" applyFill="1" applyBorder="1" applyAlignment="1">
      <alignment horizontal="left" vertical="top" wrapText="1"/>
    </xf>
    <xf numFmtId="16" fontId="0" fillId="0" borderId="0" xfId="0" applyNumberFormat="1" applyFill="1"/>
    <xf numFmtId="0" fontId="8" fillId="0" borderId="0" xfId="0" applyFont="1" applyFill="1" applyBorder="1" applyAlignment="1">
      <alignment horizontal="left" vertical="top" wrapText="1"/>
    </xf>
    <xf numFmtId="0" fontId="0" fillId="0" borderId="2" xfId="0" applyFill="1" applyBorder="1"/>
    <xf numFmtId="0" fontId="0" fillId="0" borderId="3" xfId="0" applyFill="1" applyBorder="1"/>
    <xf numFmtId="16" fontId="14" fillId="0" borderId="0" xfId="0" applyNumberFormat="1" applyFont="1" applyFill="1"/>
    <xf numFmtId="0" fontId="15" fillId="0" borderId="2" xfId="0" applyFont="1" applyFill="1" applyBorder="1"/>
    <xf numFmtId="0" fontId="14" fillId="0" borderId="2" xfId="0" applyNumberFormat="1" applyFont="1" applyFill="1" applyBorder="1"/>
    <xf numFmtId="0" fontId="14" fillId="0" borderId="2" xfId="0" applyFont="1" applyFill="1" applyBorder="1"/>
    <xf numFmtId="0" fontId="11" fillId="0" borderId="2" xfId="0" applyFont="1" applyFill="1" applyBorder="1"/>
    <xf numFmtId="0" fontId="16" fillId="0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2" xfId="0" applyFont="1" applyBorder="1"/>
    <xf numFmtId="0" fontId="1" fillId="6" borderId="2" xfId="0" applyFont="1" applyFill="1" applyBorder="1"/>
    <xf numFmtId="0" fontId="0" fillId="6" borderId="2" xfId="0" applyFill="1" applyBorder="1"/>
    <xf numFmtId="0" fontId="0" fillId="0" borderId="2" xfId="0" quotePrefix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89998-441A-4609-87CE-6352FEC4F125}">
  <dimension ref="A1:Y88"/>
  <sheetViews>
    <sheetView topLeftCell="B55" zoomScale="130" zoomScaleNormal="130" workbookViewId="0">
      <selection activeCell="X56" sqref="X56"/>
    </sheetView>
  </sheetViews>
  <sheetFormatPr defaultRowHeight="15" x14ac:dyDescent="0.25"/>
  <cols>
    <col min="2" max="2" width="37.28515625" customWidth="1"/>
    <col min="3" max="3" width="43" style="13" customWidth="1"/>
    <col min="4" max="4" width="16.5703125" customWidth="1"/>
    <col min="5" max="5" width="18.5703125" customWidth="1"/>
    <col min="7" max="22" width="3.7109375" customWidth="1"/>
    <col min="23" max="23" width="20.28515625" customWidth="1"/>
    <col min="24" max="24" width="48.140625" customWidth="1"/>
  </cols>
  <sheetData>
    <row r="1" spans="3:25" x14ac:dyDescent="0.25">
      <c r="C1" s="44" t="s">
        <v>143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2" spans="3:25" x14ac:dyDescent="0.25">
      <c r="C2" s="15" t="s">
        <v>133</v>
      </c>
      <c r="D2" s="16" t="s">
        <v>2</v>
      </c>
      <c r="E2" s="16" t="s">
        <v>1</v>
      </c>
      <c r="F2" s="16" t="s">
        <v>3</v>
      </c>
      <c r="G2" s="16" t="s">
        <v>4</v>
      </c>
      <c r="H2" s="16" t="s">
        <v>5</v>
      </c>
      <c r="I2" s="16" t="s">
        <v>6</v>
      </c>
      <c r="J2" s="16" t="s">
        <v>7</v>
      </c>
      <c r="K2" s="16" t="s">
        <v>8</v>
      </c>
      <c r="L2" s="16" t="s">
        <v>9</v>
      </c>
      <c r="M2" s="16" t="s">
        <v>10</v>
      </c>
      <c r="N2" s="16" t="s">
        <v>11</v>
      </c>
      <c r="O2" s="16" t="s">
        <v>12</v>
      </c>
      <c r="P2" s="16" t="s">
        <v>13</v>
      </c>
      <c r="Q2" s="16" t="s">
        <v>14</v>
      </c>
      <c r="R2" s="16" t="s">
        <v>15</v>
      </c>
      <c r="S2" s="16" t="s">
        <v>16</v>
      </c>
      <c r="T2" s="16" t="s">
        <v>17</v>
      </c>
      <c r="U2" s="16" t="s">
        <v>18</v>
      </c>
      <c r="V2" s="16"/>
    </row>
    <row r="3" spans="3:25" x14ac:dyDescent="0.25">
      <c r="C3" s="15" t="str">
        <f>_xlfn.CONCAT(D3:U3)</f>
        <v>x0fx12x03xafx00x01</v>
      </c>
      <c r="D3" s="16" t="s">
        <v>0</v>
      </c>
      <c r="E3" s="16" t="s">
        <v>132</v>
      </c>
      <c r="F3" s="17" t="str">
        <f>"x0"&amp;DEC2HEX(COLUMNS(G3:U3)-COUNTBLANK(G3:U3))</f>
        <v>x03</v>
      </c>
      <c r="G3" s="16" t="s">
        <v>193</v>
      </c>
      <c r="H3" s="16" t="s">
        <v>139</v>
      </c>
      <c r="I3" s="16" t="s">
        <v>140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5" t="s">
        <v>144</v>
      </c>
    </row>
    <row r="4" spans="3:25" x14ac:dyDescent="0.25">
      <c r="C4" s="15" t="str">
        <f>_xlfn.CONCAT(D4:U4)</f>
        <v>x0fx10x00</v>
      </c>
      <c r="D4" s="16" t="s">
        <v>0</v>
      </c>
      <c r="E4" s="16" t="s">
        <v>159</v>
      </c>
      <c r="F4" s="17" t="str">
        <f>"x0"&amp;DEC2HEX(COLUMNS(G4:U4)-COUNTBLANK(G4:U4))</f>
        <v>x00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5" t="s">
        <v>145</v>
      </c>
    </row>
    <row r="5" spans="3:25" x14ac:dyDescent="0.25">
      <c r="F5" s="2"/>
    </row>
    <row r="6" spans="3:25" x14ac:dyDescent="0.25">
      <c r="C6" s="44" t="s">
        <v>146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3:25" ht="15.75" x14ac:dyDescent="0.25">
      <c r="C7" s="13" t="s">
        <v>133</v>
      </c>
      <c r="D7" t="s">
        <v>2</v>
      </c>
      <c r="E7" t="s">
        <v>1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11</v>
      </c>
      <c r="O7" t="s">
        <v>12</v>
      </c>
      <c r="P7" t="s">
        <v>13</v>
      </c>
      <c r="Q7" t="s">
        <v>14</v>
      </c>
      <c r="R7" t="s">
        <v>15</v>
      </c>
      <c r="S7" t="s">
        <v>16</v>
      </c>
      <c r="T7" t="s">
        <v>17</v>
      </c>
      <c r="U7" t="s">
        <v>18</v>
      </c>
      <c r="V7" t="s">
        <v>108</v>
      </c>
      <c r="W7" s="1" t="s">
        <v>19</v>
      </c>
      <c r="X7" s="3" t="s">
        <v>59</v>
      </c>
      <c r="Y7" s="3" t="s">
        <v>58</v>
      </c>
    </row>
    <row r="8" spans="3:25" ht="15" customHeight="1" x14ac:dyDescent="0.25">
      <c r="C8" s="13" t="str">
        <f>_xlfn.CONCAT(D8:U8)</f>
        <v>x0fx00x00</v>
      </c>
      <c r="D8" t="s">
        <v>0</v>
      </c>
      <c r="E8" t="str">
        <f>"x0"&amp;DEC2HEX('USB2CAN COMMANDS'!B2)</f>
        <v>x00</v>
      </c>
      <c r="F8" s="2" t="str">
        <f>"x0"&amp;DEC2HEX(COLUMNS(G8:U8)-COUNTBLANK(G8:U8))</f>
        <v>x00</v>
      </c>
      <c r="V8">
        <v>0</v>
      </c>
      <c r="W8" s="4" t="s">
        <v>60</v>
      </c>
      <c r="X8" s="4" t="s">
        <v>24</v>
      </c>
      <c r="Y8" s="4" t="s">
        <v>61</v>
      </c>
    </row>
    <row r="9" spans="3:25" ht="15" customHeight="1" x14ac:dyDescent="0.25">
      <c r="C9" s="13" t="str">
        <f>_xlfn.CONCAT(D9:U9)</f>
        <v>x0fx01x00</v>
      </c>
      <c r="D9" t="s">
        <v>0</v>
      </c>
      <c r="E9" t="str">
        <f>"x0"&amp;DEC2HEX('USB2CAN COMMANDS'!B3)</f>
        <v>x01</v>
      </c>
      <c r="F9" s="2" t="str">
        <f t="shared" ref="F9:F40" si="0">"x0"&amp;DEC2HEX(COLUMNS(G9:U9)-COUNTBLANK(G9:U9))</f>
        <v>x00</v>
      </c>
      <c r="V9">
        <v>1</v>
      </c>
      <c r="W9" s="4" t="s">
        <v>62</v>
      </c>
      <c r="X9" s="4" t="s">
        <v>64</v>
      </c>
      <c r="Y9" s="4" t="s">
        <v>63</v>
      </c>
    </row>
    <row r="10" spans="3:25" s="9" customFormat="1" ht="15" customHeight="1" x14ac:dyDescent="0.25">
      <c r="C10" s="13" t="str">
        <f t="shared" ref="C10:C40" si="1">_xlfn.CONCAT(D10:U10)</f>
        <v>x0fx02x00</v>
      </c>
      <c r="D10" s="9" t="s">
        <v>0</v>
      </c>
      <c r="E10" s="9" t="str">
        <f>"x0"&amp;DEC2HEX('USB2CAN COMMANDS'!B4)</f>
        <v>x02</v>
      </c>
      <c r="F10" s="2" t="str">
        <f t="shared" si="0"/>
        <v>x00</v>
      </c>
      <c r="V10" s="9">
        <v>2</v>
      </c>
      <c r="W10" s="10" t="s">
        <v>65</v>
      </c>
      <c r="X10" s="10" t="s">
        <v>67</v>
      </c>
      <c r="Y10" s="10" t="s">
        <v>66</v>
      </c>
    </row>
    <row r="11" spans="3:25" ht="15" customHeight="1" x14ac:dyDescent="0.25">
      <c r="C11" s="13" t="str">
        <f t="shared" si="1"/>
        <v>x0fx03x00</v>
      </c>
      <c r="D11" t="s">
        <v>0</v>
      </c>
      <c r="E11" t="str">
        <f>"x0"&amp;DEC2HEX('USB2CAN COMMANDS'!B5)</f>
        <v>x03</v>
      </c>
      <c r="F11" s="2" t="str">
        <f t="shared" si="0"/>
        <v>x00</v>
      </c>
      <c r="V11">
        <v>3</v>
      </c>
      <c r="W11" s="4" t="s">
        <v>20</v>
      </c>
      <c r="X11" s="4" t="s">
        <v>68</v>
      </c>
      <c r="Y11" s="4" t="s">
        <v>21</v>
      </c>
    </row>
    <row r="12" spans="3:25" ht="15" customHeight="1" x14ac:dyDescent="0.25">
      <c r="C12" s="13" t="str">
        <f t="shared" si="1"/>
        <v>x0fx04x00</v>
      </c>
      <c r="D12" t="s">
        <v>0</v>
      </c>
      <c r="E12" t="str">
        <f>"x0"&amp;DEC2HEX('USB2CAN COMMANDS'!B6)</f>
        <v>x04</v>
      </c>
      <c r="F12" s="2" t="str">
        <f t="shared" si="0"/>
        <v>x00</v>
      </c>
      <c r="V12">
        <v>4</v>
      </c>
      <c r="W12" s="4" t="s">
        <v>22</v>
      </c>
      <c r="X12" s="4" t="s">
        <v>69</v>
      </c>
      <c r="Y12" s="4" t="s">
        <v>23</v>
      </c>
    </row>
    <row r="13" spans="3:25" ht="15" customHeight="1" x14ac:dyDescent="0.25">
      <c r="C13" s="13" t="str">
        <f t="shared" si="1"/>
        <v>x0fx06x00</v>
      </c>
      <c r="D13" t="s">
        <v>0</v>
      </c>
      <c r="E13" t="str">
        <f>"x0"&amp;DEC2HEX('USB2CAN COMMANDS'!B7)</f>
        <v>x06</v>
      </c>
      <c r="F13" s="2" t="str">
        <f t="shared" si="0"/>
        <v>x00</v>
      </c>
      <c r="V13">
        <v>6</v>
      </c>
      <c r="W13" s="4" t="s">
        <v>25</v>
      </c>
      <c r="X13" s="4" t="s">
        <v>70</v>
      </c>
      <c r="Y13" s="4" t="s">
        <v>26</v>
      </c>
    </row>
    <row r="14" spans="3:25" ht="15" customHeight="1" x14ac:dyDescent="0.25">
      <c r="C14" s="13" t="str">
        <f t="shared" si="1"/>
        <v>x0fx08x00</v>
      </c>
      <c r="D14" t="s">
        <v>0</v>
      </c>
      <c r="E14" t="str">
        <f>"x0"&amp;DEC2HEX('USB2CAN COMMANDS'!B8)</f>
        <v>x08</v>
      </c>
      <c r="F14" s="2" t="str">
        <f t="shared" si="0"/>
        <v>x00</v>
      </c>
      <c r="V14">
        <v>8</v>
      </c>
      <c r="W14" s="4" t="s">
        <v>27</v>
      </c>
      <c r="X14" s="4" t="s">
        <v>71</v>
      </c>
      <c r="Y14" s="4" t="s">
        <v>28</v>
      </c>
    </row>
    <row r="15" spans="3:25" ht="15" customHeight="1" x14ac:dyDescent="0.25">
      <c r="C15" s="13" t="str">
        <f t="shared" si="1"/>
        <v>x0fx09x00</v>
      </c>
      <c r="D15" t="s">
        <v>0</v>
      </c>
      <c r="E15" t="str">
        <f>"x0"&amp;DEC2HEX('USB2CAN COMMANDS'!B9)</f>
        <v>x09</v>
      </c>
      <c r="F15" s="2" t="str">
        <f t="shared" si="0"/>
        <v>x00</v>
      </c>
      <c r="V15">
        <v>9</v>
      </c>
      <c r="W15" s="4" t="s">
        <v>29</v>
      </c>
      <c r="X15" s="4" t="s">
        <v>72</v>
      </c>
      <c r="Y15" s="4" t="s">
        <v>28</v>
      </c>
    </row>
    <row r="16" spans="3:25" s="9" customFormat="1" ht="15" customHeight="1" x14ac:dyDescent="0.25">
      <c r="C16" s="13" t="str">
        <f t="shared" si="1"/>
        <v>x0fx10x00</v>
      </c>
      <c r="D16" s="9" t="s">
        <v>0</v>
      </c>
      <c r="E16" s="9" t="str">
        <f>"x"&amp;DEC2HEX('USB2CAN COMMANDS'!B10)</f>
        <v>x10</v>
      </c>
      <c r="F16" s="2" t="str">
        <f t="shared" si="0"/>
        <v>x00</v>
      </c>
      <c r="V16" s="9">
        <v>16</v>
      </c>
      <c r="W16" s="10" t="s">
        <v>30</v>
      </c>
      <c r="X16" s="10" t="s">
        <v>73</v>
      </c>
      <c r="Y16" s="10" t="s">
        <v>31</v>
      </c>
    </row>
    <row r="17" spans="3:25" ht="15" customHeight="1" x14ac:dyDescent="0.25">
      <c r="C17" s="13" t="str">
        <f t="shared" si="1"/>
        <v>x0fx11x00</v>
      </c>
      <c r="D17" t="s">
        <v>0</v>
      </c>
      <c r="E17" t="str">
        <f>"x"&amp;DEC2HEX('USB2CAN COMMANDS'!B11)</f>
        <v>x11</v>
      </c>
      <c r="F17" s="2" t="str">
        <f t="shared" si="0"/>
        <v>x00</v>
      </c>
      <c r="V17">
        <v>17</v>
      </c>
      <c r="W17" s="4" t="s">
        <v>74</v>
      </c>
      <c r="X17" s="5" t="s">
        <v>75</v>
      </c>
      <c r="Y17" s="4" t="s">
        <v>31</v>
      </c>
    </row>
    <row r="18" spans="3:25" s="9" customFormat="1" ht="15" customHeight="1" x14ac:dyDescent="0.25">
      <c r="C18" s="13" t="str">
        <f t="shared" si="1"/>
        <v>x0fx12x00</v>
      </c>
      <c r="D18" s="9" t="s">
        <v>0</v>
      </c>
      <c r="E18" s="9" t="str">
        <f>"x"&amp;DEC2HEX('USB2CAN COMMANDS'!B12)</f>
        <v>x12</v>
      </c>
      <c r="F18" s="2" t="str">
        <f t="shared" si="0"/>
        <v>x00</v>
      </c>
      <c r="V18" s="9">
        <v>18</v>
      </c>
      <c r="W18" s="10" t="s">
        <v>32</v>
      </c>
      <c r="X18" s="10" t="s">
        <v>76</v>
      </c>
      <c r="Y18" s="10" t="s">
        <v>31</v>
      </c>
    </row>
    <row r="19" spans="3:25" ht="15" customHeight="1" x14ac:dyDescent="0.25">
      <c r="C19" s="13" t="str">
        <f t="shared" si="1"/>
        <v>x0fx13x00</v>
      </c>
      <c r="D19" t="s">
        <v>0</v>
      </c>
      <c r="E19" t="str">
        <f>"x"&amp;DEC2HEX('USB2CAN COMMANDS'!B13)</f>
        <v>x13</v>
      </c>
      <c r="F19" s="2" t="str">
        <f t="shared" si="0"/>
        <v>x00</v>
      </c>
      <c r="V19">
        <v>19</v>
      </c>
      <c r="W19" s="4" t="s">
        <v>77</v>
      </c>
      <c r="X19" s="5" t="s">
        <v>78</v>
      </c>
      <c r="Y19" s="4" t="s">
        <v>31</v>
      </c>
    </row>
    <row r="20" spans="3:25" ht="15" customHeight="1" x14ac:dyDescent="0.25">
      <c r="C20" s="13" t="str">
        <f t="shared" si="1"/>
        <v>x0fx14x00</v>
      </c>
      <c r="D20" t="s">
        <v>0</v>
      </c>
      <c r="E20" t="str">
        <f>"x"&amp;DEC2HEX('USB2CAN COMMANDS'!B14)</f>
        <v>x14</v>
      </c>
      <c r="F20" s="2" t="str">
        <f t="shared" si="0"/>
        <v>x00</v>
      </c>
      <c r="V20">
        <v>20</v>
      </c>
      <c r="W20" s="4" t="s">
        <v>33</v>
      </c>
      <c r="X20" s="5" t="s">
        <v>79</v>
      </c>
      <c r="Y20" s="4" t="s">
        <v>31</v>
      </c>
    </row>
    <row r="21" spans="3:25" ht="15" customHeight="1" x14ac:dyDescent="0.25">
      <c r="C21" s="13" t="str">
        <f t="shared" si="1"/>
        <v>x0fx15x00</v>
      </c>
      <c r="D21" t="s">
        <v>0</v>
      </c>
      <c r="E21" t="str">
        <f>"x"&amp;DEC2HEX('USB2CAN COMMANDS'!B15)</f>
        <v>x15</v>
      </c>
      <c r="F21" s="2" t="str">
        <f t="shared" si="0"/>
        <v>x00</v>
      </c>
      <c r="V21">
        <v>21</v>
      </c>
      <c r="W21" s="4" t="s">
        <v>34</v>
      </c>
      <c r="X21" s="5" t="s">
        <v>80</v>
      </c>
      <c r="Y21" s="4" t="s">
        <v>31</v>
      </c>
    </row>
    <row r="22" spans="3:25" ht="15" customHeight="1" x14ac:dyDescent="0.25">
      <c r="C22" s="13" t="str">
        <f t="shared" si="1"/>
        <v>x0fx16x00</v>
      </c>
      <c r="D22" t="s">
        <v>0</v>
      </c>
      <c r="E22" t="str">
        <f>"x"&amp;DEC2HEX('USB2CAN COMMANDS'!B16)</f>
        <v>x16</v>
      </c>
      <c r="F22" s="2" t="str">
        <f t="shared" si="0"/>
        <v>x00</v>
      </c>
      <c r="V22">
        <v>22</v>
      </c>
      <c r="W22" s="4" t="s">
        <v>35</v>
      </c>
      <c r="X22" s="4" t="s">
        <v>81</v>
      </c>
      <c r="Y22" s="4" t="s">
        <v>31</v>
      </c>
    </row>
    <row r="23" spans="3:25" ht="15" customHeight="1" x14ac:dyDescent="0.25">
      <c r="C23" s="13" t="str">
        <f t="shared" si="1"/>
        <v>x0fx20x00</v>
      </c>
      <c r="D23" t="s">
        <v>0</v>
      </c>
      <c r="E23" t="str">
        <f>"x"&amp;DEC2HEX('USB2CAN COMMANDS'!B17)</f>
        <v>x20</v>
      </c>
      <c r="F23" s="2" t="str">
        <f t="shared" si="0"/>
        <v>x00</v>
      </c>
      <c r="V23">
        <v>32</v>
      </c>
      <c r="W23" s="4" t="s">
        <v>36</v>
      </c>
      <c r="X23" s="4" t="s">
        <v>82</v>
      </c>
      <c r="Y23" s="4" t="s">
        <v>31</v>
      </c>
    </row>
    <row r="24" spans="3:25" ht="15" customHeight="1" x14ac:dyDescent="0.25">
      <c r="C24" s="13" t="str">
        <f t="shared" si="1"/>
        <v>x0fx21x00</v>
      </c>
      <c r="D24" t="s">
        <v>0</v>
      </c>
      <c r="E24" t="str">
        <f>"x"&amp;DEC2HEX('USB2CAN COMMANDS'!B18)</f>
        <v>x21</v>
      </c>
      <c r="F24" s="2" t="str">
        <f t="shared" si="0"/>
        <v>x00</v>
      </c>
      <c r="V24">
        <v>33</v>
      </c>
      <c r="W24" s="4" t="s">
        <v>37</v>
      </c>
      <c r="X24" s="4" t="s">
        <v>83</v>
      </c>
      <c r="Y24" s="4" t="s">
        <v>31</v>
      </c>
    </row>
    <row r="25" spans="3:25" ht="15" customHeight="1" x14ac:dyDescent="0.25">
      <c r="C25" s="13" t="str">
        <f t="shared" si="1"/>
        <v>x0fx3Ex00</v>
      </c>
      <c r="D25" t="s">
        <v>0</v>
      </c>
      <c r="E25" t="str">
        <f>"x"&amp;DEC2HEX('USB2CAN COMMANDS'!B19)</f>
        <v>x3E</v>
      </c>
      <c r="F25" s="2" t="str">
        <f t="shared" si="0"/>
        <v>x00</v>
      </c>
      <c r="V25">
        <v>62</v>
      </c>
      <c r="W25" s="4" t="s">
        <v>38</v>
      </c>
      <c r="X25" s="4" t="s">
        <v>84</v>
      </c>
      <c r="Y25" s="4" t="s">
        <v>28</v>
      </c>
    </row>
    <row r="26" spans="3:25" ht="15" customHeight="1" x14ac:dyDescent="0.25">
      <c r="C26" s="13" t="str">
        <f t="shared" si="1"/>
        <v>x0fx3Fx00</v>
      </c>
      <c r="D26" t="s">
        <v>0</v>
      </c>
      <c r="E26" t="str">
        <f>"x"&amp;DEC2HEX('USB2CAN COMMANDS'!B20)</f>
        <v>x3F</v>
      </c>
      <c r="F26" s="2" t="str">
        <f t="shared" si="0"/>
        <v>x00</v>
      </c>
      <c r="V26">
        <v>63</v>
      </c>
      <c r="W26" s="4" t="s">
        <v>39</v>
      </c>
      <c r="X26" s="5" t="s">
        <v>85</v>
      </c>
      <c r="Y26" s="4" t="s">
        <v>28</v>
      </c>
    </row>
    <row r="27" spans="3:25" ht="15" customHeight="1" x14ac:dyDescent="0.25">
      <c r="C27" s="13" t="str">
        <f t="shared" si="1"/>
        <v>x0fx40x00</v>
      </c>
      <c r="D27" s="9" t="s">
        <v>0</v>
      </c>
      <c r="E27" s="9" t="str">
        <f>"x"&amp;DEC2HEX('USB2CAN COMMANDS'!B21)</f>
        <v>x40</v>
      </c>
      <c r="F27" s="2" t="str">
        <f t="shared" si="0"/>
        <v>x00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>
        <v>64</v>
      </c>
      <c r="W27" s="10" t="s">
        <v>40</v>
      </c>
      <c r="X27" s="10" t="s">
        <v>86</v>
      </c>
      <c r="Y27" s="4" t="s">
        <v>41</v>
      </c>
    </row>
    <row r="28" spans="3:25" ht="15" customHeight="1" x14ac:dyDescent="0.25">
      <c r="C28" s="13" t="str">
        <f t="shared" si="1"/>
        <v>x0fx41x00</v>
      </c>
      <c r="D28" s="9" t="s">
        <v>0</v>
      </c>
      <c r="E28" s="9" t="str">
        <f>"x"&amp;DEC2HEX('USB2CAN COMMANDS'!B22)</f>
        <v>x41</v>
      </c>
      <c r="F28" s="2" t="str">
        <f t="shared" si="0"/>
        <v>x00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>
        <v>65</v>
      </c>
      <c r="W28" s="10" t="s">
        <v>42</v>
      </c>
      <c r="X28" s="11" t="s">
        <v>87</v>
      </c>
      <c r="Y28" s="4" t="s">
        <v>41</v>
      </c>
    </row>
    <row r="29" spans="3:25" ht="15" customHeight="1" x14ac:dyDescent="0.25">
      <c r="C29" s="13" t="str">
        <f t="shared" si="1"/>
        <v>x0fx42x00</v>
      </c>
      <c r="D29" t="s">
        <v>0</v>
      </c>
      <c r="E29" t="str">
        <f>"x"&amp;DEC2HEX('USB2CAN COMMANDS'!B23)</f>
        <v>x42</v>
      </c>
      <c r="F29" s="2" t="str">
        <f t="shared" si="0"/>
        <v>x00</v>
      </c>
      <c r="V29">
        <v>66</v>
      </c>
      <c r="W29" s="4" t="s">
        <v>43</v>
      </c>
      <c r="X29" s="4" t="s">
        <v>88</v>
      </c>
      <c r="Y29" s="4" t="s">
        <v>28</v>
      </c>
    </row>
    <row r="30" spans="3:25" ht="15" customHeight="1" x14ac:dyDescent="0.25">
      <c r="C30" s="13" t="str">
        <f t="shared" si="1"/>
        <v>x0fx43x00</v>
      </c>
      <c r="D30" t="s">
        <v>0</v>
      </c>
      <c r="E30" t="str">
        <f>"x"&amp;DEC2HEX('USB2CAN COMMANDS'!B24)</f>
        <v>x43</v>
      </c>
      <c r="F30" s="2" t="str">
        <f t="shared" si="0"/>
        <v>x00</v>
      </c>
      <c r="V30">
        <v>67</v>
      </c>
      <c r="W30" s="4" t="s">
        <v>44</v>
      </c>
      <c r="X30" s="5" t="s">
        <v>89</v>
      </c>
      <c r="Y30" s="4" t="s">
        <v>28</v>
      </c>
    </row>
    <row r="31" spans="3:25" ht="15" customHeight="1" x14ac:dyDescent="0.25">
      <c r="C31" s="13" t="str">
        <f t="shared" si="1"/>
        <v>x0fx44x00</v>
      </c>
      <c r="D31" t="s">
        <v>0</v>
      </c>
      <c r="E31" t="str">
        <f>"x"&amp;DEC2HEX('USB2CAN COMMANDS'!B25)</f>
        <v>x44</v>
      </c>
      <c r="F31" s="2" t="str">
        <f t="shared" si="0"/>
        <v>x00</v>
      </c>
      <c r="V31">
        <v>68</v>
      </c>
      <c r="W31" s="4" t="s">
        <v>45</v>
      </c>
      <c r="X31" s="4" t="s">
        <v>90</v>
      </c>
      <c r="Y31" s="4" t="s">
        <v>28</v>
      </c>
    </row>
    <row r="32" spans="3:25" ht="15" customHeight="1" x14ac:dyDescent="0.25">
      <c r="C32" s="13" t="str">
        <f t="shared" si="1"/>
        <v>x0fx45x00</v>
      </c>
      <c r="D32" t="s">
        <v>0</v>
      </c>
      <c r="E32" t="str">
        <f>"x"&amp;DEC2HEX('USB2CAN COMMANDS'!B26)</f>
        <v>x45</v>
      </c>
      <c r="F32" s="2" t="str">
        <f t="shared" si="0"/>
        <v>x00</v>
      </c>
      <c r="V32">
        <v>69</v>
      </c>
      <c r="W32" s="4" t="s">
        <v>46</v>
      </c>
      <c r="X32" s="4" t="s">
        <v>91</v>
      </c>
      <c r="Y32" s="4" t="s">
        <v>28</v>
      </c>
    </row>
    <row r="33" spans="1:25" ht="15" customHeight="1" x14ac:dyDescent="0.25">
      <c r="C33" s="13" t="str">
        <f t="shared" si="1"/>
        <v>x0fx46x00</v>
      </c>
      <c r="D33" t="s">
        <v>0</v>
      </c>
      <c r="E33" t="str">
        <f>"x"&amp;DEC2HEX('USB2CAN COMMANDS'!B27)</f>
        <v>x46</v>
      </c>
      <c r="F33" s="2" t="str">
        <f t="shared" si="0"/>
        <v>x00</v>
      </c>
      <c r="V33">
        <v>70</v>
      </c>
      <c r="W33" s="4" t="s">
        <v>47</v>
      </c>
      <c r="X33" s="5" t="s">
        <v>92</v>
      </c>
      <c r="Y33" s="4" t="s">
        <v>28</v>
      </c>
    </row>
    <row r="34" spans="1:25" ht="15" customHeight="1" x14ac:dyDescent="0.25">
      <c r="C34" s="13" t="str">
        <f t="shared" si="1"/>
        <v>x0fx47x00</v>
      </c>
      <c r="D34" t="s">
        <v>0</v>
      </c>
      <c r="E34" t="str">
        <f>"x"&amp;DEC2HEX('USB2CAN COMMANDS'!B28)</f>
        <v>x47</v>
      </c>
      <c r="F34" s="2" t="str">
        <f t="shared" si="0"/>
        <v>x00</v>
      </c>
      <c r="V34">
        <v>71</v>
      </c>
      <c r="W34" s="4" t="s">
        <v>48</v>
      </c>
      <c r="X34" s="4" t="s">
        <v>93</v>
      </c>
      <c r="Y34" s="4" t="s">
        <v>28</v>
      </c>
    </row>
    <row r="35" spans="1:25" ht="15" customHeight="1" x14ac:dyDescent="0.25">
      <c r="C35" s="13" t="str">
        <f t="shared" si="1"/>
        <v>x0fx48x00</v>
      </c>
      <c r="D35" t="s">
        <v>0</v>
      </c>
      <c r="E35" t="str">
        <f>"x"&amp;DEC2HEX('USB2CAN COMMANDS'!B29)</f>
        <v>x48</v>
      </c>
      <c r="F35" s="2" t="str">
        <f t="shared" si="0"/>
        <v>x00</v>
      </c>
      <c r="V35">
        <v>72</v>
      </c>
      <c r="W35" s="4" t="s">
        <v>49</v>
      </c>
      <c r="X35" s="4" t="s">
        <v>94</v>
      </c>
      <c r="Y35" s="4" t="s">
        <v>28</v>
      </c>
    </row>
    <row r="36" spans="1:25" ht="15" customHeight="1" x14ac:dyDescent="0.25">
      <c r="C36" s="13" t="str">
        <f t="shared" si="1"/>
        <v>x0fx4Ax00</v>
      </c>
      <c r="D36" t="s">
        <v>0</v>
      </c>
      <c r="E36" t="str">
        <f>"x"&amp;DEC2HEX('USB2CAN COMMANDS'!B30)</f>
        <v>x4A</v>
      </c>
      <c r="F36" s="2" t="str">
        <f t="shared" si="0"/>
        <v>x00</v>
      </c>
      <c r="V36">
        <v>74</v>
      </c>
      <c r="W36" s="4" t="s">
        <v>50</v>
      </c>
      <c r="X36" s="5" t="s">
        <v>95</v>
      </c>
      <c r="Y36" s="4" t="s">
        <v>28</v>
      </c>
    </row>
    <row r="37" spans="1:25" ht="15" customHeight="1" x14ac:dyDescent="0.25">
      <c r="C37" s="13" t="str">
        <f t="shared" si="1"/>
        <v>x0fx60x00</v>
      </c>
      <c r="D37" t="s">
        <v>0</v>
      </c>
      <c r="E37" t="str">
        <f>"x"&amp;DEC2HEX('USB2CAN COMMANDS'!B31)</f>
        <v>x60</v>
      </c>
      <c r="F37" s="2" t="str">
        <f t="shared" si="0"/>
        <v>x00</v>
      </c>
      <c r="V37">
        <v>96</v>
      </c>
      <c r="W37" s="4" t="s">
        <v>51</v>
      </c>
      <c r="X37" s="4" t="s">
        <v>96</v>
      </c>
      <c r="Y37" s="4" t="s">
        <v>28</v>
      </c>
    </row>
    <row r="38" spans="1:25" ht="15" customHeight="1" x14ac:dyDescent="0.25">
      <c r="C38" s="13" t="str">
        <f t="shared" si="1"/>
        <v>x0fx61x00</v>
      </c>
      <c r="D38" t="s">
        <v>0</v>
      </c>
      <c r="E38" t="str">
        <f>"x"&amp;DEC2HEX('USB2CAN COMMANDS'!B32)</f>
        <v>x61</v>
      </c>
      <c r="F38" s="2" t="str">
        <f t="shared" si="0"/>
        <v>x00</v>
      </c>
      <c r="V38">
        <v>97</v>
      </c>
      <c r="W38" s="4" t="s">
        <v>52</v>
      </c>
      <c r="X38" s="4" t="s">
        <v>97</v>
      </c>
      <c r="Y38" s="4" t="s">
        <v>28</v>
      </c>
    </row>
    <row r="39" spans="1:25" ht="15" customHeight="1" x14ac:dyDescent="0.25">
      <c r="C39" s="13" t="str">
        <f t="shared" si="1"/>
        <v>x0fx62x00</v>
      </c>
      <c r="D39" t="s">
        <v>0</v>
      </c>
      <c r="E39" t="str">
        <f>"x"&amp;DEC2HEX('USB2CAN COMMANDS'!B33)</f>
        <v>x62</v>
      </c>
      <c r="F39" s="2" t="str">
        <f t="shared" si="0"/>
        <v>x00</v>
      </c>
      <c r="V39">
        <v>98</v>
      </c>
      <c r="W39" s="4" t="s">
        <v>53</v>
      </c>
      <c r="X39" s="5" t="s">
        <v>98</v>
      </c>
      <c r="Y39" s="4" t="s">
        <v>28</v>
      </c>
    </row>
    <row r="40" spans="1:25" ht="15" customHeight="1" x14ac:dyDescent="0.25">
      <c r="C40" s="13" t="str">
        <f t="shared" si="1"/>
        <v>x0fx7Fx00</v>
      </c>
      <c r="D40" t="s">
        <v>0</v>
      </c>
      <c r="E40" t="str">
        <f>"x"&amp;DEC2HEX('USB2CAN COMMANDS'!B34)</f>
        <v>x7F</v>
      </c>
      <c r="F40" s="2" t="str">
        <f t="shared" si="0"/>
        <v>x00</v>
      </c>
      <c r="V40">
        <v>127</v>
      </c>
      <c r="W40" s="4" t="s">
        <v>54</v>
      </c>
      <c r="X40" s="4" t="s">
        <v>99</v>
      </c>
      <c r="Y40" s="4" t="s">
        <v>55</v>
      </c>
    </row>
    <row r="41" spans="1:25" ht="15" customHeight="1" x14ac:dyDescent="0.25">
      <c r="F41" s="2"/>
      <c r="W41" s="14"/>
      <c r="X41" s="14"/>
      <c r="Y41" s="14"/>
    </row>
    <row r="42" spans="1:25" ht="15" customHeight="1" x14ac:dyDescent="0.25">
      <c r="A42" s="44" t="s">
        <v>111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14"/>
      <c r="Y42" s="14"/>
    </row>
    <row r="43" spans="1:25" x14ac:dyDescent="0.25">
      <c r="C43" s="43" t="s">
        <v>136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</row>
    <row r="44" spans="1:25" x14ac:dyDescent="0.25">
      <c r="A44">
        <v>1</v>
      </c>
      <c r="B44" s="61" t="str">
        <f>"'\"&amp;D44&amp;"','\"&amp;E44&amp;"','\"&amp;F44&amp;"',"</f>
        <v>'\x0f','\x02','\x00',</v>
      </c>
      <c r="C44" s="15" t="str">
        <f t="shared" ref="C44:C45" si="2">_xlfn.CONCAT(D44:U44)</f>
        <v>x0fx02x00</v>
      </c>
      <c r="D44" s="18" t="s">
        <v>0</v>
      </c>
      <c r="E44" s="18" t="s">
        <v>130</v>
      </c>
      <c r="F44" s="17" t="str">
        <f t="shared" ref="F44:F49" si="3">"x0"&amp;DEC2HEX(COLUMNS(G44:U44)-COUNTBLANK(G44:U44))</f>
        <v>x00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9" t="s">
        <v>65</v>
      </c>
    </row>
    <row r="45" spans="1:25" x14ac:dyDescent="0.25">
      <c r="A45">
        <v>2</v>
      </c>
      <c r="B45" s="61" t="str">
        <f>"'\"&amp;D45&amp;"','\"&amp;E45&amp;"','\"&amp;F45&amp;"','\"&amp;G45&amp;"','\"&amp;H45</f>
        <v>'\x0f','\x12','\x02','\x00','\x01</v>
      </c>
      <c r="C45" s="15" t="str">
        <f t="shared" si="2"/>
        <v>x0fx12x02x00x01</v>
      </c>
      <c r="D45" s="18" t="s">
        <v>0</v>
      </c>
      <c r="E45" s="18" t="s">
        <v>132</v>
      </c>
      <c r="F45" s="17" t="str">
        <f t="shared" si="3"/>
        <v>x02</v>
      </c>
      <c r="G45" s="63" t="s">
        <v>139</v>
      </c>
      <c r="H45" s="63" t="s">
        <v>140</v>
      </c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9" t="s">
        <v>137</v>
      </c>
    </row>
    <row r="46" spans="1:25" x14ac:dyDescent="0.25">
      <c r="A46">
        <v>3</v>
      </c>
      <c r="B46" s="61" t="str">
        <f>"'\"&amp;D46&amp;"','\"&amp;E46&amp;"','\"&amp;F46&amp;"','\"&amp;G46&amp;"','\"&amp;H46&amp;"'"</f>
        <v>'\x0f','\x12','\x02','\x1F','\xC0'</v>
      </c>
      <c r="C46" s="15" t="str">
        <f t="shared" ref="C46:C49" si="4">_xlfn.CONCAT(D46:U46)</f>
        <v>x0fx12x02x1FxC0</v>
      </c>
      <c r="D46" s="18" t="s">
        <v>0</v>
      </c>
      <c r="E46" s="18" t="s">
        <v>132</v>
      </c>
      <c r="F46" s="17" t="str">
        <f t="shared" si="3"/>
        <v>x02</v>
      </c>
      <c r="G46" s="63" t="s">
        <v>142</v>
      </c>
      <c r="H46" s="63" t="s">
        <v>141</v>
      </c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9" t="s">
        <v>138</v>
      </c>
    </row>
    <row r="47" spans="1:25" s="29" customFormat="1" x14ac:dyDescent="0.25">
      <c r="A47" s="60">
        <v>4</v>
      </c>
      <c r="B47" s="61" t="str">
        <f t="shared" ref="B47:B51" si="5">"'\"&amp;D47&amp;"','\"&amp;E47&amp;"','\"&amp;F47&amp;"','\"&amp;G47&amp;"','\"&amp;H47&amp;"'"</f>
        <v>'\x0f','\x12','\x02','\x10','\x00'</v>
      </c>
      <c r="C47" s="25" t="str">
        <f t="shared" ref="C47:C48" si="6">_xlfn.CONCAT(D47:U47)</f>
        <v>x0fx12x02x10x00</v>
      </c>
      <c r="D47" s="26" t="s">
        <v>0</v>
      </c>
      <c r="E47" s="26" t="s">
        <v>132</v>
      </c>
      <c r="F47" s="27" t="str">
        <f>"x0"&amp;DEC2HEX(COLUMNS(G47:U47)-COUNTBLANK(G47:U47))</f>
        <v>x02</v>
      </c>
      <c r="G47" s="63" t="s">
        <v>159</v>
      </c>
      <c r="H47" s="63" t="s">
        <v>139</v>
      </c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8" t="s">
        <v>155</v>
      </c>
      <c r="X47" s="26" t="s">
        <v>157</v>
      </c>
    </row>
    <row r="48" spans="1:25" s="29" customFormat="1" x14ac:dyDescent="0.25">
      <c r="A48" s="60">
        <v>5</v>
      </c>
      <c r="B48" s="61" t="str">
        <f t="shared" si="5"/>
        <v>'\x0f','\x12','\x02','\x14','\xff'</v>
      </c>
      <c r="C48" s="25" t="str">
        <f t="shared" si="6"/>
        <v>x0fx12x02x14xff</v>
      </c>
      <c r="D48" s="26" t="s">
        <v>0</v>
      </c>
      <c r="E48" s="26" t="s">
        <v>132</v>
      </c>
      <c r="F48" s="27" t="str">
        <f>"x0"&amp;DEC2HEX(COLUMNS(G48:U48)-COUNTBLANK(G48:U48))</f>
        <v>x02</v>
      </c>
      <c r="G48" s="63" t="s">
        <v>148</v>
      </c>
      <c r="H48" s="63" t="s">
        <v>129</v>
      </c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8" t="s">
        <v>156</v>
      </c>
      <c r="X48" s="26" t="s">
        <v>158</v>
      </c>
    </row>
    <row r="49" spans="1:24" x14ac:dyDescent="0.25">
      <c r="A49">
        <v>6</v>
      </c>
      <c r="B49" s="61" t="str">
        <f t="shared" si="5"/>
        <v>'\x0f','\x12','\x02','\x08','\xDA'</v>
      </c>
      <c r="C49" s="15" t="str">
        <f t="shared" si="4"/>
        <v>x0fx12x02x08xDA</v>
      </c>
      <c r="D49" s="18" t="s">
        <v>0</v>
      </c>
      <c r="E49" s="18" t="s">
        <v>132</v>
      </c>
      <c r="F49" s="17" t="str">
        <f t="shared" si="3"/>
        <v>x02</v>
      </c>
      <c r="G49" s="68" t="s">
        <v>160</v>
      </c>
      <c r="H49" s="68" t="s">
        <v>165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8" t="s">
        <v>149</v>
      </c>
    </row>
    <row r="50" spans="1:24" s="35" customFormat="1" x14ac:dyDescent="0.25">
      <c r="A50" s="35">
        <v>7</v>
      </c>
      <c r="B50" s="61" t="str">
        <f t="shared" si="5"/>
        <v>'\x0f','\x12','\x02','\x04','\x03'</v>
      </c>
      <c r="C50" s="36" t="str">
        <f>_xlfn.CONCAT(D50:U50)</f>
        <v>x0fx12x02x04x03</v>
      </c>
      <c r="D50" s="37" t="s">
        <v>0</v>
      </c>
      <c r="E50" s="37" t="s">
        <v>132</v>
      </c>
      <c r="F50" s="38" t="str">
        <f t="shared" ref="F50" si="7">"x0"&amp;DEC2HEX(COLUMNS(G50:U50)-COUNTBLANK(G50:U50))</f>
        <v>x02</v>
      </c>
      <c r="G50" s="68" t="s">
        <v>157</v>
      </c>
      <c r="H50" s="68" t="s">
        <v>131</v>
      </c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7" t="s">
        <v>152</v>
      </c>
    </row>
    <row r="51" spans="1:24" x14ac:dyDescent="0.25">
      <c r="A51">
        <v>8</v>
      </c>
      <c r="B51" s="61" t="str">
        <f t="shared" si="5"/>
        <v>'\x0f','\x12','\x03','\x08','\x06'</v>
      </c>
      <c r="C51" s="30" t="str">
        <f>_xlfn.CONCAT(D51:U51)</f>
        <v>x0fx12x03x08x06x00</v>
      </c>
      <c r="D51" s="31" t="s">
        <v>0</v>
      </c>
      <c r="E51" s="31" t="s">
        <v>132</v>
      </c>
      <c r="F51" s="32" t="str">
        <f>"x0"&amp;DEC2HEX(COLUMNS(G51:U51)-COUNTBLANK(G51:U51))</f>
        <v>x03</v>
      </c>
      <c r="G51" s="33" t="s">
        <v>160</v>
      </c>
      <c r="H51" s="33" t="s">
        <v>163</v>
      </c>
      <c r="I51" s="54" t="s">
        <v>139</v>
      </c>
      <c r="W51" t="s">
        <v>226</v>
      </c>
      <c r="X51" t="s">
        <v>254</v>
      </c>
    </row>
    <row r="52" spans="1:24" s="59" customFormat="1" ht="11.25" x14ac:dyDescent="0.2">
      <c r="A52" s="55">
        <v>44569</v>
      </c>
      <c r="B52" s="70"/>
      <c r="C52" s="56" t="str">
        <f>_xlfn.CONCAT(D52:U52)</f>
        <v>x0fx12x02x06x00</v>
      </c>
      <c r="D52" s="56" t="s">
        <v>0</v>
      </c>
      <c r="E52" s="56" t="s">
        <v>132</v>
      </c>
      <c r="F52" s="57" t="str">
        <f>"x0"&amp;DEC2HEX(COLUMNS(G52:U52)-COUNTBLANK(G52:U52))</f>
        <v>x02</v>
      </c>
      <c r="G52" s="58" t="s">
        <v>163</v>
      </c>
      <c r="H52" s="58" t="s">
        <v>139</v>
      </c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6" t="s">
        <v>161</v>
      </c>
      <c r="X52" s="59" t="s">
        <v>252</v>
      </c>
    </row>
    <row r="53" spans="1:24" s="59" customFormat="1" ht="11.25" x14ac:dyDescent="0.2">
      <c r="A53" s="55">
        <v>44600</v>
      </c>
      <c r="B53" s="70"/>
      <c r="C53" s="56" t="str">
        <f t="shared" ref="C53" si="8">_xlfn.CONCAT(D53:U53)</f>
        <v>x0fx13x02x07x14</v>
      </c>
      <c r="D53" s="56" t="s">
        <v>0</v>
      </c>
      <c r="E53" s="56" t="s">
        <v>147</v>
      </c>
      <c r="F53" s="57" t="str">
        <f t="shared" ref="F53" si="9">"x0"&amp;DEC2HEX(COLUMNS(G53:U53)-COUNTBLANK(G53:U53))</f>
        <v>x02</v>
      </c>
      <c r="G53" s="58" t="s">
        <v>164</v>
      </c>
      <c r="H53" s="58" t="s">
        <v>148</v>
      </c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6" t="s">
        <v>162</v>
      </c>
      <c r="X53" s="59" t="s">
        <v>253</v>
      </c>
    </row>
    <row r="54" spans="1:24" x14ac:dyDescent="0.25">
      <c r="A54">
        <v>10</v>
      </c>
      <c r="B54" s="61" t="str">
        <f t="shared" ref="B54" si="10">"'\"&amp;D54&amp;"','\"&amp;E54&amp;"','\"&amp;F54&amp;"','\"&amp;G54&amp;"','\"&amp;H54&amp;"','\"&amp;I54</f>
        <v>'\x0f','\x12','\x03','\x21','\x01','\x01</v>
      </c>
      <c r="C54" s="21" t="str">
        <f>_xlfn.CONCAT(D54:V54)</f>
        <v>x0fx12x03x21x01x01</v>
      </c>
      <c r="D54" s="22" t="s">
        <v>0</v>
      </c>
      <c r="E54" s="22" t="s">
        <v>132</v>
      </c>
      <c r="F54" s="23" t="str">
        <f>"x0"&amp;DEC2HEX(COLUMNS(G54:V54)-COUNTBLANK(G54:V54))</f>
        <v>x03</v>
      </c>
      <c r="G54" s="68" t="s">
        <v>153</v>
      </c>
      <c r="H54" s="68" t="s">
        <v>140</v>
      </c>
      <c r="I54" s="74" t="s">
        <v>140</v>
      </c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2" t="s">
        <v>154</v>
      </c>
    </row>
    <row r="55" spans="1:24" x14ac:dyDescent="0.25">
      <c r="A55">
        <v>9</v>
      </c>
      <c r="B55" s="61" t="str">
        <f>"'\"&amp;D55&amp;"','\"&amp;E55&amp;"','\"&amp;F55&amp;"','\"&amp;G55&amp;"','\"&amp;H55&amp;"','\"&amp;I55</f>
        <v>'\x0f','\x12','\x03','\x20','\x00','\x12</v>
      </c>
      <c r="C55" s="21" t="str">
        <f>_xlfn.CONCAT(D55:V55)</f>
        <v>x0fx12x03x20x00x12</v>
      </c>
      <c r="D55" s="22" t="s">
        <v>0</v>
      </c>
      <c r="E55" s="22" t="s">
        <v>132</v>
      </c>
      <c r="F55" s="23" t="str">
        <f>"x0"&amp;DEC2HEX(COLUMNS(G55:V55)-COUNTBLANK(G55:V55))</f>
        <v>x03</v>
      </c>
      <c r="G55" s="68" t="s">
        <v>135</v>
      </c>
      <c r="H55" s="68" t="s">
        <v>139</v>
      </c>
      <c r="I55" s="74" t="s">
        <v>132</v>
      </c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2" t="s">
        <v>216</v>
      </c>
    </row>
    <row r="56" spans="1:24" x14ac:dyDescent="0.25">
      <c r="A56">
        <v>11</v>
      </c>
      <c r="B56" s="61" t="str">
        <f>"'\"&amp;D56&amp;"','\"&amp;E56&amp;"','\"&amp;F56&amp;"',"</f>
        <v>'\x0f','\x03','\x00',</v>
      </c>
      <c r="C56" s="15" t="str">
        <f t="shared" ref="C56:C57" si="11">_xlfn.CONCAT(D56:U56)</f>
        <v>x0fx03x00</v>
      </c>
      <c r="D56" s="18" t="s">
        <v>0</v>
      </c>
      <c r="E56" s="18" t="s">
        <v>131</v>
      </c>
      <c r="F56" s="17" t="str">
        <f>"x0"&amp;DEC2HEX(COLUMNS(G56:U56)-COUNTBLANK(G56:U56))</f>
        <v>x00</v>
      </c>
      <c r="G56" s="68"/>
      <c r="H56" s="68"/>
      <c r="I56" s="68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20" t="s">
        <v>151</v>
      </c>
    </row>
    <row r="57" spans="1:24" x14ac:dyDescent="0.25">
      <c r="A57">
        <v>12</v>
      </c>
      <c r="B57" s="61" t="str">
        <f t="shared" ref="B57" si="12">"'\"&amp;D57&amp;"','\"&amp;E57&amp;"','\"&amp;F57&amp;"','\"&amp;G57&amp;"','\"&amp;H57&amp;"'"</f>
        <v>'\x0f','\x12','\x02','\x00','\x00'</v>
      </c>
      <c r="C57" s="15" t="str">
        <f t="shared" si="11"/>
        <v>x0fx12x02x00x00</v>
      </c>
      <c r="D57" s="18" t="s">
        <v>0</v>
      </c>
      <c r="E57" s="18" t="s">
        <v>132</v>
      </c>
      <c r="F57" s="17" t="str">
        <f>"x0"&amp;DEC2HEX(COLUMNS(G57:U57)-COUNTBLANK(G57:U57))</f>
        <v>x02</v>
      </c>
      <c r="G57" s="68" t="s">
        <v>139</v>
      </c>
      <c r="H57" s="68" t="s">
        <v>139</v>
      </c>
      <c r="I57" s="68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8" t="s">
        <v>150</v>
      </c>
    </row>
    <row r="59" spans="1:24" x14ac:dyDescent="0.25">
      <c r="A59" s="44" t="s">
        <v>110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</row>
    <row r="60" spans="1:24" x14ac:dyDescent="0.25">
      <c r="C60" s="43" t="s">
        <v>136</v>
      </c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</row>
    <row r="61" spans="1:24" s="61" customFormat="1" x14ac:dyDescent="0.25">
      <c r="A61" s="61">
        <v>1</v>
      </c>
      <c r="B61" s="61" t="str">
        <f>"'\"&amp;D61&amp;"','\"&amp;E61&amp;"','\"&amp;F61&amp;"',"</f>
        <v>'\x0f','\x02','\x00',</v>
      </c>
      <c r="C61" s="62" t="str">
        <f t="shared" ref="C61:C66" si="13">_xlfn.CONCAT(D61:U61)</f>
        <v>x0fx02x00</v>
      </c>
      <c r="D61" s="63" t="s">
        <v>0</v>
      </c>
      <c r="E61" s="63" t="s">
        <v>130</v>
      </c>
      <c r="F61" s="64" t="str">
        <f t="shared" ref="F61:F63" si="14">"x0"&amp;DEC2HEX(COLUMNS(G61:U61)-COUNTBLANK(G61:U61))</f>
        <v>x00</v>
      </c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5" t="s">
        <v>65</v>
      </c>
    </row>
    <row r="62" spans="1:24" s="61" customFormat="1" x14ac:dyDescent="0.25">
      <c r="A62" s="61">
        <v>2</v>
      </c>
      <c r="B62" s="61" t="str">
        <f>"'\"&amp;D62&amp;"','\"&amp;E62&amp;"','\"&amp;F62&amp;"','\"&amp;G62&amp;"','\"&amp;H62</f>
        <v>'\x0f','\x10','\x02','\x00','\x01</v>
      </c>
      <c r="C62" s="62" t="str">
        <f t="shared" si="13"/>
        <v>x0fx10x02x00x01</v>
      </c>
      <c r="D62" s="63" t="s">
        <v>0</v>
      </c>
      <c r="E62" s="63" t="s">
        <v>159</v>
      </c>
      <c r="F62" s="64" t="str">
        <f t="shared" si="14"/>
        <v>x02</v>
      </c>
      <c r="G62" s="63" t="s">
        <v>139</v>
      </c>
      <c r="H62" s="63" t="s">
        <v>140</v>
      </c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5" t="s">
        <v>137</v>
      </c>
    </row>
    <row r="63" spans="1:24" s="61" customFormat="1" x14ac:dyDescent="0.25">
      <c r="A63" s="61">
        <v>3</v>
      </c>
      <c r="B63" s="61" t="str">
        <f>"'\"&amp;D63&amp;"','\"&amp;E63&amp;"','\"&amp;F63&amp;"','\"&amp;G63&amp;"','\"&amp;H63&amp;"'"</f>
        <v>'\x0f','\x10','\x02','\x1F','\xC0'</v>
      </c>
      <c r="C63" s="62" t="str">
        <f t="shared" si="13"/>
        <v>x0fx10x02x1FxC0</v>
      </c>
      <c r="D63" s="63" t="s">
        <v>0</v>
      </c>
      <c r="E63" s="63" t="s">
        <v>159</v>
      </c>
      <c r="F63" s="64" t="str">
        <f t="shared" si="14"/>
        <v>x02</v>
      </c>
      <c r="G63" s="63" t="s">
        <v>142</v>
      </c>
      <c r="H63" s="63" t="s">
        <v>141</v>
      </c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5" t="s">
        <v>138</v>
      </c>
    </row>
    <row r="64" spans="1:24" s="61" customFormat="1" x14ac:dyDescent="0.25">
      <c r="A64" s="66">
        <v>4</v>
      </c>
      <c r="B64" s="61" t="str">
        <f t="shared" ref="B64:B68" si="15">"'\"&amp;D64&amp;"','\"&amp;E64&amp;"','\"&amp;F64&amp;"','\"&amp;G64&amp;"','\"&amp;H64&amp;"'"</f>
        <v>'\x0f','\x10','\x02','\x10','\x00'</v>
      </c>
      <c r="C64" s="62" t="str">
        <f t="shared" si="13"/>
        <v>x0fx10x02x10x00</v>
      </c>
      <c r="D64" s="63" t="s">
        <v>0</v>
      </c>
      <c r="E64" s="63" t="s">
        <v>159</v>
      </c>
      <c r="F64" s="64" t="str">
        <f>"x0"&amp;DEC2HEX(COLUMNS(G64:U64)-COUNTBLANK(G64:U64))</f>
        <v>x02</v>
      </c>
      <c r="G64" s="63" t="s">
        <v>159</v>
      </c>
      <c r="H64" s="63" t="s">
        <v>139</v>
      </c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7" t="s">
        <v>155</v>
      </c>
    </row>
    <row r="65" spans="1:24" s="61" customFormat="1" x14ac:dyDescent="0.25">
      <c r="A65" s="66">
        <v>5</v>
      </c>
      <c r="B65" s="61" t="str">
        <f t="shared" si="15"/>
        <v>'\x0f','\x10','\x02','\x14','\xff'</v>
      </c>
      <c r="C65" s="62" t="str">
        <f t="shared" si="13"/>
        <v>x0fx10x02x14xff</v>
      </c>
      <c r="D65" s="63" t="s">
        <v>0</v>
      </c>
      <c r="E65" s="63" t="s">
        <v>159</v>
      </c>
      <c r="F65" s="64" t="str">
        <f>"x0"&amp;DEC2HEX(COLUMNS(G65:U65)-COUNTBLANK(G65:U65))</f>
        <v>x02</v>
      </c>
      <c r="G65" s="63" t="s">
        <v>148</v>
      </c>
      <c r="H65" s="63" t="s">
        <v>129</v>
      </c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7" t="s">
        <v>156</v>
      </c>
    </row>
    <row r="66" spans="1:24" s="61" customFormat="1" x14ac:dyDescent="0.25">
      <c r="A66" s="61">
        <v>6</v>
      </c>
      <c r="B66" s="61" t="str">
        <f t="shared" si="15"/>
        <v>'\x0f','\x10','\x02','\x08','\xDA'</v>
      </c>
      <c r="C66" s="62" t="str">
        <f t="shared" si="13"/>
        <v>x0fx10x02x08xDA</v>
      </c>
      <c r="D66" s="63" t="s">
        <v>0</v>
      </c>
      <c r="E66" s="63" t="s">
        <v>159</v>
      </c>
      <c r="F66" s="64" t="str">
        <f t="shared" ref="F66:F67" si="16">"x0"&amp;DEC2HEX(COLUMNS(G66:U66)-COUNTBLANK(G66:U66))</f>
        <v>x02</v>
      </c>
      <c r="G66" s="68" t="s">
        <v>160</v>
      </c>
      <c r="H66" s="68" t="s">
        <v>165</v>
      </c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3" t="s">
        <v>149</v>
      </c>
    </row>
    <row r="67" spans="1:24" s="61" customFormat="1" x14ac:dyDescent="0.25">
      <c r="A67" s="61">
        <v>7</v>
      </c>
      <c r="B67" s="61" t="str">
        <f t="shared" si="15"/>
        <v>'\x0f','\x10','\x02','\x04','\x03'</v>
      </c>
      <c r="C67" s="62" t="str">
        <f>_xlfn.CONCAT(D67:U67)</f>
        <v>x0fx10x02x04x03</v>
      </c>
      <c r="D67" s="63" t="s">
        <v>0</v>
      </c>
      <c r="E67" s="63" t="s">
        <v>159</v>
      </c>
      <c r="F67" s="64" t="str">
        <f t="shared" si="16"/>
        <v>x02</v>
      </c>
      <c r="G67" s="68" t="s">
        <v>157</v>
      </c>
      <c r="H67" s="68" t="s">
        <v>131</v>
      </c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3" t="s">
        <v>152</v>
      </c>
    </row>
    <row r="68" spans="1:24" s="61" customFormat="1" x14ac:dyDescent="0.25">
      <c r="A68" s="61">
        <v>8</v>
      </c>
      <c r="B68" s="61" t="str">
        <f t="shared" si="15"/>
        <v>'\x0f','\x10','\x03','\x08','\x06'</v>
      </c>
      <c r="C68" s="62" t="str">
        <f>_xlfn.CONCAT(D68:U68)</f>
        <v>x0fx10x03x08x06x00</v>
      </c>
      <c r="D68" s="63" t="s">
        <v>0</v>
      </c>
      <c r="E68" s="63" t="s">
        <v>159</v>
      </c>
      <c r="F68" s="64" t="str">
        <f>"x0"&amp;DEC2HEX(COLUMNS(G68:U68)-COUNTBLANK(G68:U68))</f>
        <v>x03</v>
      </c>
      <c r="G68" s="68" t="s">
        <v>160</v>
      </c>
      <c r="H68" s="68" t="s">
        <v>163</v>
      </c>
      <c r="I68" s="69" t="s">
        <v>139</v>
      </c>
      <c r="W68" s="61" t="s">
        <v>226</v>
      </c>
      <c r="X68" s="61" t="s">
        <v>192</v>
      </c>
    </row>
    <row r="69" spans="1:24" s="61" customFormat="1" x14ac:dyDescent="0.25">
      <c r="A69" s="70">
        <v>44569</v>
      </c>
      <c r="B69" s="70"/>
      <c r="C69" s="71"/>
      <c r="D69" s="71" t="s">
        <v>0</v>
      </c>
      <c r="E69" s="71" t="s">
        <v>159</v>
      </c>
      <c r="F69" s="72" t="str">
        <f>"x0"&amp;DEC2HEX(COLUMNS(G69:U69)-COUNTBLANK(G69:U69))</f>
        <v>x01</v>
      </c>
      <c r="G69" s="73" t="s">
        <v>163</v>
      </c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1" t="s">
        <v>161</v>
      </c>
    </row>
    <row r="70" spans="1:24" s="61" customFormat="1" x14ac:dyDescent="0.25">
      <c r="A70" s="70">
        <v>44600</v>
      </c>
      <c r="B70" s="70"/>
      <c r="C70" s="71"/>
      <c r="D70" s="71" t="s">
        <v>0</v>
      </c>
      <c r="E70" s="71" t="s">
        <v>159</v>
      </c>
      <c r="F70" s="72" t="str">
        <f t="shared" ref="F70" si="17">"x0"&amp;DEC2HEX(COLUMNS(G70:U70)-COUNTBLANK(G70:U70))</f>
        <v>x01</v>
      </c>
      <c r="G70" s="73" t="s">
        <v>164</v>
      </c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1" t="s">
        <v>162</v>
      </c>
    </row>
    <row r="71" spans="1:24" s="61" customFormat="1" x14ac:dyDescent="0.25">
      <c r="A71" s="61">
        <v>10</v>
      </c>
      <c r="B71" s="61" t="str">
        <f t="shared" ref="B71" si="18">"'\"&amp;D71&amp;"','\"&amp;E71&amp;"','\"&amp;F71&amp;"','\"&amp;G71&amp;"','\"&amp;H71&amp;"','\"&amp;I71</f>
        <v>'\x0f','\x10','\x03','\x21','\x01','\x01</v>
      </c>
      <c r="C71" s="62" t="str">
        <f>_xlfn.CONCAT(D71:V71)</f>
        <v>x0fx10x03x21x01x01</v>
      </c>
      <c r="D71" s="63" t="s">
        <v>0</v>
      </c>
      <c r="E71" s="63" t="s">
        <v>159</v>
      </c>
      <c r="F71" s="64" t="str">
        <f>"x0"&amp;DEC2HEX(COLUMNS(G71:V71)-COUNTBLANK(G71:V71))</f>
        <v>x03</v>
      </c>
      <c r="G71" s="68" t="s">
        <v>153</v>
      </c>
      <c r="H71" s="68" t="s">
        <v>140</v>
      </c>
      <c r="I71" s="74" t="s">
        <v>140</v>
      </c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3" t="s">
        <v>154</v>
      </c>
    </row>
    <row r="72" spans="1:24" s="61" customFormat="1" x14ac:dyDescent="0.25">
      <c r="A72" s="61">
        <v>9</v>
      </c>
      <c r="B72" s="61" t="str">
        <f>"'\"&amp;D72&amp;"','\"&amp;E72&amp;"','\"&amp;F72&amp;"','\"&amp;G72&amp;"','\"&amp;H72&amp;"','\"&amp;I72</f>
        <v>'\x0f','\x10','\x03','\x20','\x00','\x12</v>
      </c>
      <c r="C72" s="62" t="str">
        <f>_xlfn.CONCAT(D72:V72)</f>
        <v>x0fx10x03x20x00x12</v>
      </c>
      <c r="D72" s="63" t="s">
        <v>0</v>
      </c>
      <c r="E72" s="63" t="s">
        <v>159</v>
      </c>
      <c r="F72" s="64" t="str">
        <f>"x0"&amp;DEC2HEX(COLUMNS(G72:V72)-COUNTBLANK(G72:V72))</f>
        <v>x03</v>
      </c>
      <c r="G72" s="68" t="s">
        <v>135</v>
      </c>
      <c r="H72" s="68" t="s">
        <v>139</v>
      </c>
      <c r="I72" s="74" t="s">
        <v>132</v>
      </c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3" t="s">
        <v>216</v>
      </c>
    </row>
    <row r="73" spans="1:24" s="61" customFormat="1" x14ac:dyDescent="0.25">
      <c r="A73" s="61">
        <v>11</v>
      </c>
      <c r="B73" s="61" t="str">
        <f>"'\"&amp;D73&amp;"','\"&amp;E73&amp;"','\"&amp;F73&amp;"',"</f>
        <v>'\x0f','\x03','\x00',</v>
      </c>
      <c r="C73" s="62" t="str">
        <f t="shared" ref="C73:C74" si="19">_xlfn.CONCAT(D73:U73)</f>
        <v>x0fx03x00</v>
      </c>
      <c r="D73" s="63" t="s">
        <v>0</v>
      </c>
      <c r="E73" s="63" t="s">
        <v>131</v>
      </c>
      <c r="F73" s="64" t="str">
        <f>"x0"&amp;DEC2HEX(COLUMNS(G73:U73)-COUNTBLANK(G73:U73))</f>
        <v>x00</v>
      </c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20" t="s">
        <v>151</v>
      </c>
    </row>
    <row r="74" spans="1:24" s="61" customFormat="1" x14ac:dyDescent="0.25">
      <c r="A74" s="61">
        <v>12</v>
      </c>
      <c r="B74" s="61" t="str">
        <f t="shared" ref="B74" si="20">"'\"&amp;D74&amp;"','\"&amp;E74&amp;"','\"&amp;F74&amp;"','\"&amp;G74&amp;"','\"&amp;H74&amp;"'"</f>
        <v>'\x0f','\x10','\x02','\x00','\x00'</v>
      </c>
      <c r="C74" s="62" t="str">
        <f t="shared" si="19"/>
        <v>x0fx10x02x00x00</v>
      </c>
      <c r="D74" s="63" t="s">
        <v>0</v>
      </c>
      <c r="E74" s="63" t="s">
        <v>159</v>
      </c>
      <c r="F74" s="64" t="str">
        <f>"x0"&amp;DEC2HEX(COLUMNS(G74:U74)-COUNTBLANK(G74:U74))</f>
        <v>x02</v>
      </c>
      <c r="G74" s="68" t="s">
        <v>139</v>
      </c>
      <c r="H74" s="68" t="s">
        <v>139</v>
      </c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3" t="s">
        <v>150</v>
      </c>
    </row>
    <row r="77" spans="1:24" x14ac:dyDescent="0.25">
      <c r="A77" s="46" t="s">
        <v>236</v>
      </c>
      <c r="C77" s="40"/>
      <c r="D77" s="65"/>
    </row>
    <row r="78" spans="1:24" x14ac:dyDescent="0.25">
      <c r="A78" s="46"/>
      <c r="C78" s="40"/>
      <c r="D78" s="65"/>
    </row>
    <row r="79" spans="1:24" x14ac:dyDescent="0.25">
      <c r="A79" s="46"/>
      <c r="C79" s="40"/>
      <c r="D79" s="65"/>
    </row>
    <row r="80" spans="1:24" x14ac:dyDescent="0.25">
      <c r="A80" s="46"/>
      <c r="C80" s="40"/>
      <c r="D80" s="67"/>
    </row>
    <row r="81" spans="1:4" x14ac:dyDescent="0.25">
      <c r="A81" s="46"/>
      <c r="C81" s="40"/>
      <c r="D81" s="67"/>
    </row>
    <row r="82" spans="1:4" x14ac:dyDescent="0.25">
      <c r="A82" s="46"/>
      <c r="C82" s="40"/>
      <c r="D82" s="63"/>
    </row>
    <row r="83" spans="1:4" x14ac:dyDescent="0.25">
      <c r="A83" s="46"/>
      <c r="C83" s="40"/>
      <c r="D83" s="63"/>
    </row>
    <row r="84" spans="1:4" x14ac:dyDescent="0.25">
      <c r="A84" s="46"/>
      <c r="C84" s="40"/>
      <c r="D84" s="61"/>
    </row>
    <row r="85" spans="1:4" x14ac:dyDescent="0.25">
      <c r="A85" s="46"/>
      <c r="C85" s="40"/>
      <c r="D85" s="63"/>
    </row>
    <row r="86" spans="1:4" x14ac:dyDescent="0.25">
      <c r="A86" s="46"/>
      <c r="C86" s="40"/>
      <c r="D86" s="63"/>
    </row>
    <row r="87" spans="1:4" x14ac:dyDescent="0.25">
      <c r="A87" s="46"/>
      <c r="C87" s="40"/>
      <c r="D87" s="20"/>
    </row>
    <row r="88" spans="1:4" x14ac:dyDescent="0.25">
      <c r="A88" s="46"/>
      <c r="C88" s="40"/>
      <c r="D88" s="63"/>
    </row>
  </sheetData>
  <mergeCells count="7">
    <mergeCell ref="A77:A88"/>
    <mergeCell ref="A42:W42"/>
    <mergeCell ref="C43:W43"/>
    <mergeCell ref="C6:Y6"/>
    <mergeCell ref="C1:U1"/>
    <mergeCell ref="C60:W60"/>
    <mergeCell ref="A59:W59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6F0C3-7778-4C05-AFFC-C36D042424C0}">
  <dimension ref="A1:E16"/>
  <sheetViews>
    <sheetView workbookViewId="0">
      <selection activeCell="A11" sqref="A11"/>
    </sheetView>
  </sheetViews>
  <sheetFormatPr defaultRowHeight="15" x14ac:dyDescent="0.25"/>
  <cols>
    <col min="1" max="1" width="44.85546875" customWidth="1"/>
    <col min="2" max="4" width="43.5703125" customWidth="1"/>
    <col min="5" max="5" width="70.7109375" customWidth="1"/>
  </cols>
  <sheetData>
    <row r="1" spans="1:5" ht="18.75" x14ac:dyDescent="0.25">
      <c r="A1" s="76" t="s">
        <v>236</v>
      </c>
      <c r="B1" s="76"/>
      <c r="C1" s="76" t="s">
        <v>237</v>
      </c>
      <c r="D1" s="76"/>
      <c r="E1" s="75"/>
    </row>
    <row r="2" spans="1:5" x14ac:dyDescent="0.25">
      <c r="A2" s="16" t="s">
        <v>221</v>
      </c>
      <c r="B2" s="77" t="s">
        <v>202</v>
      </c>
      <c r="C2" s="16" t="s">
        <v>221</v>
      </c>
      <c r="D2" s="77" t="s">
        <v>202</v>
      </c>
      <c r="E2" s="65" t="s">
        <v>65</v>
      </c>
    </row>
    <row r="3" spans="1:5" x14ac:dyDescent="0.25">
      <c r="A3" s="16" t="s">
        <v>200</v>
      </c>
      <c r="B3" s="77" t="s">
        <v>202</v>
      </c>
      <c r="C3" s="16" t="s">
        <v>238</v>
      </c>
      <c r="D3" s="77" t="s">
        <v>202</v>
      </c>
      <c r="E3" s="65" t="s">
        <v>137</v>
      </c>
    </row>
    <row r="4" spans="1:5" x14ac:dyDescent="0.25">
      <c r="A4" s="16" t="s">
        <v>222</v>
      </c>
      <c r="B4" s="77" t="s">
        <v>202</v>
      </c>
      <c r="C4" s="16" t="s">
        <v>239</v>
      </c>
      <c r="D4" s="77" t="s">
        <v>202</v>
      </c>
      <c r="E4" s="65" t="s">
        <v>138</v>
      </c>
    </row>
    <row r="5" spans="1:5" x14ac:dyDescent="0.25">
      <c r="A5" s="16" t="s">
        <v>223</v>
      </c>
      <c r="B5" s="77" t="s">
        <v>202</v>
      </c>
      <c r="C5" s="16" t="s">
        <v>240</v>
      </c>
      <c r="D5" s="77" t="s">
        <v>202</v>
      </c>
      <c r="E5" s="65" t="s">
        <v>155</v>
      </c>
    </row>
    <row r="6" spans="1:5" x14ac:dyDescent="0.25">
      <c r="A6" s="16" t="s">
        <v>224</v>
      </c>
      <c r="B6" s="77" t="s">
        <v>202</v>
      </c>
      <c r="C6" s="16" t="s">
        <v>241</v>
      </c>
      <c r="D6" s="77" t="s">
        <v>202</v>
      </c>
      <c r="E6" s="63" t="s">
        <v>156</v>
      </c>
    </row>
    <row r="7" spans="1:5" x14ac:dyDescent="0.25">
      <c r="A7" s="16" t="s">
        <v>225</v>
      </c>
      <c r="B7" s="77" t="s">
        <v>202</v>
      </c>
      <c r="C7" s="16" t="s">
        <v>242</v>
      </c>
      <c r="D7" s="77" t="s">
        <v>202</v>
      </c>
      <c r="E7" s="63" t="s">
        <v>149</v>
      </c>
    </row>
    <row r="8" spans="1:5" x14ac:dyDescent="0.25">
      <c r="A8" s="16" t="s">
        <v>227</v>
      </c>
      <c r="B8" s="77" t="s">
        <v>202</v>
      </c>
      <c r="C8" s="16" t="s">
        <v>243</v>
      </c>
      <c r="D8" s="77" t="s">
        <v>202</v>
      </c>
      <c r="E8" s="68" t="s">
        <v>152</v>
      </c>
    </row>
    <row r="9" spans="1:5" x14ac:dyDescent="0.25">
      <c r="A9" s="16" t="s">
        <v>204</v>
      </c>
      <c r="B9" s="77" t="s">
        <v>202</v>
      </c>
      <c r="C9" s="16" t="s">
        <v>244</v>
      </c>
      <c r="D9" s="77" t="s">
        <v>202</v>
      </c>
      <c r="E9" s="63" t="s">
        <v>226</v>
      </c>
    </row>
    <row r="10" spans="1:5" x14ac:dyDescent="0.25">
      <c r="A10" s="78" t="s">
        <v>250</v>
      </c>
      <c r="B10" s="77"/>
      <c r="C10" s="16"/>
      <c r="D10" s="77"/>
      <c r="E10" s="37"/>
    </row>
    <row r="11" spans="1:5" x14ac:dyDescent="0.25">
      <c r="A11" s="16" t="s">
        <v>234</v>
      </c>
      <c r="B11" s="77" t="s">
        <v>202</v>
      </c>
      <c r="C11" s="16" t="s">
        <v>245</v>
      </c>
      <c r="D11" s="77" t="s">
        <v>202</v>
      </c>
      <c r="E11" s="63" t="s">
        <v>154</v>
      </c>
    </row>
    <row r="12" spans="1:5" x14ac:dyDescent="0.25">
      <c r="A12" s="78" t="s">
        <v>248</v>
      </c>
      <c r="B12" s="77"/>
      <c r="C12" s="16"/>
      <c r="D12" s="77"/>
      <c r="E12" s="79"/>
    </row>
    <row r="13" spans="1:5" x14ac:dyDescent="0.25">
      <c r="A13" s="16" t="s">
        <v>235</v>
      </c>
      <c r="B13" s="77" t="s">
        <v>202</v>
      </c>
      <c r="C13" s="16" t="s">
        <v>246</v>
      </c>
      <c r="D13" s="77" t="s">
        <v>202</v>
      </c>
      <c r="E13" s="16" t="s">
        <v>216</v>
      </c>
    </row>
    <row r="14" spans="1:5" x14ac:dyDescent="0.25">
      <c r="A14" s="78" t="s">
        <v>249</v>
      </c>
      <c r="B14" s="77"/>
      <c r="C14" s="16"/>
      <c r="D14" s="77"/>
      <c r="E14" s="80"/>
    </row>
    <row r="15" spans="1:5" x14ac:dyDescent="0.25">
      <c r="A15" s="16" t="s">
        <v>230</v>
      </c>
      <c r="B15" s="77" t="s">
        <v>202</v>
      </c>
      <c r="C15" s="16" t="s">
        <v>230</v>
      </c>
      <c r="D15" s="77" t="s">
        <v>202</v>
      </c>
      <c r="E15" s="16" t="s">
        <v>151</v>
      </c>
    </row>
    <row r="16" spans="1:5" x14ac:dyDescent="0.25">
      <c r="A16" s="16" t="s">
        <v>231</v>
      </c>
      <c r="B16" s="77" t="s">
        <v>202</v>
      </c>
      <c r="C16" s="16" t="s">
        <v>247</v>
      </c>
      <c r="D16" s="77" t="s">
        <v>202</v>
      </c>
      <c r="E16" s="16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89CF-2E2C-4375-A033-FB167A3AFC80}">
  <dimension ref="A1:W26"/>
  <sheetViews>
    <sheetView zoomScaleNormal="100" workbookViewId="0">
      <selection activeCell="B25" sqref="B25"/>
    </sheetView>
  </sheetViews>
  <sheetFormatPr defaultRowHeight="15" x14ac:dyDescent="0.25"/>
  <cols>
    <col min="1" max="1" width="4.5703125" customWidth="1"/>
    <col min="2" max="2" width="34.7109375" customWidth="1"/>
    <col min="3" max="3" width="13.42578125" customWidth="1"/>
    <col min="4" max="4" width="15.5703125" customWidth="1"/>
    <col min="9" max="9" width="4" style="51" customWidth="1"/>
    <col min="10" max="10" width="20.28515625" customWidth="1"/>
    <col min="11" max="11" width="17" customWidth="1"/>
    <col min="12" max="12" width="13.28515625" customWidth="1"/>
    <col min="15" max="15" width="10.140625" customWidth="1"/>
  </cols>
  <sheetData>
    <row r="1" spans="1:23" x14ac:dyDescent="0.25">
      <c r="B1" s="44" t="s">
        <v>109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</row>
    <row r="2" spans="1:23" x14ac:dyDescent="0.25">
      <c r="B2" s="8"/>
      <c r="C2" s="8"/>
      <c r="D2" s="8"/>
      <c r="E2" s="8" t="s">
        <v>4</v>
      </c>
      <c r="F2" s="8"/>
      <c r="G2" s="8"/>
      <c r="H2" s="8"/>
      <c r="J2" s="8"/>
      <c r="K2" s="8"/>
      <c r="T2" s="8"/>
      <c r="U2" s="8"/>
      <c r="V2" s="8"/>
      <c r="W2" s="8"/>
    </row>
    <row r="3" spans="1:23" x14ac:dyDescent="0.25">
      <c r="A3" s="42">
        <v>1</v>
      </c>
      <c r="B3" s="45" t="s">
        <v>110</v>
      </c>
      <c r="C3" s="2" t="str">
        <f>"x0fx10x01"&amp;F3</f>
        <v>x0fx10x01x00</v>
      </c>
      <c r="D3" s="41" t="s">
        <v>202</v>
      </c>
      <c r="E3" t="s">
        <v>100</v>
      </c>
      <c r="F3" s="7" t="s">
        <v>139</v>
      </c>
      <c r="I3" s="51">
        <v>1</v>
      </c>
      <c r="J3" s="45" t="s">
        <v>111</v>
      </c>
      <c r="L3" s="41" t="s">
        <v>202</v>
      </c>
      <c r="N3" s="8" t="s">
        <v>4</v>
      </c>
      <c r="O3" s="8" t="s">
        <v>206</v>
      </c>
    </row>
    <row r="4" spans="1:23" x14ac:dyDescent="0.25">
      <c r="A4" s="42">
        <v>2</v>
      </c>
      <c r="B4" s="45"/>
      <c r="C4" s="2" t="str">
        <f t="shared" ref="C4:C12" si="0">"x0fx10x01"&amp;F4</f>
        <v>x0fx10x01x1f</v>
      </c>
      <c r="D4" s="41" t="s">
        <v>202</v>
      </c>
      <c r="E4" t="s">
        <v>101</v>
      </c>
      <c r="F4" t="s">
        <v>207</v>
      </c>
      <c r="I4" s="51">
        <v>2</v>
      </c>
      <c r="J4" s="45"/>
      <c r="K4" s="2" t="s">
        <v>221</v>
      </c>
      <c r="L4" s="41" t="s">
        <v>202</v>
      </c>
      <c r="M4" t="s">
        <v>209</v>
      </c>
      <c r="N4" s="7" t="s">
        <v>139</v>
      </c>
    </row>
    <row r="5" spans="1:23" x14ac:dyDescent="0.25">
      <c r="A5" s="42">
        <v>3</v>
      </c>
      <c r="B5" s="45"/>
      <c r="C5" s="2" t="str">
        <f t="shared" si="0"/>
        <v>x0fx10x01x04?</v>
      </c>
      <c r="D5" s="41" t="s">
        <v>202</v>
      </c>
      <c r="E5" t="s">
        <v>102</v>
      </c>
      <c r="F5" t="s">
        <v>208</v>
      </c>
      <c r="I5" s="51">
        <v>3</v>
      </c>
      <c r="J5" s="45"/>
      <c r="K5" s="2" t="s">
        <v>200</v>
      </c>
      <c r="L5" s="41" t="s">
        <v>202</v>
      </c>
      <c r="M5" t="s">
        <v>210</v>
      </c>
      <c r="N5" t="s">
        <v>139</v>
      </c>
      <c r="O5" t="s">
        <v>141</v>
      </c>
    </row>
    <row r="6" spans="1:23" x14ac:dyDescent="0.25">
      <c r="A6" s="42">
        <v>4</v>
      </c>
      <c r="B6" s="45"/>
      <c r="C6" s="2" t="str">
        <f t="shared" si="0"/>
        <v>x0fx10x01x05</v>
      </c>
      <c r="D6" s="41" t="s">
        <v>202</v>
      </c>
      <c r="E6" t="s">
        <v>103</v>
      </c>
      <c r="F6" t="s">
        <v>158</v>
      </c>
      <c r="I6" s="51">
        <v>4</v>
      </c>
      <c r="J6" s="45"/>
      <c r="K6" s="2" t="s">
        <v>222</v>
      </c>
      <c r="L6" s="41" t="s">
        <v>202</v>
      </c>
      <c r="M6" t="s">
        <v>211</v>
      </c>
      <c r="N6" t="s">
        <v>220</v>
      </c>
    </row>
    <row r="7" spans="1:23" x14ac:dyDescent="0.25">
      <c r="A7" s="42">
        <v>5</v>
      </c>
      <c r="B7" s="45"/>
      <c r="C7" s="2" t="str">
        <f t="shared" si="0"/>
        <v>x0fx10x01x08</v>
      </c>
      <c r="D7" s="41" t="s">
        <v>202</v>
      </c>
      <c r="E7" t="s">
        <v>104</v>
      </c>
      <c r="F7" t="s">
        <v>160</v>
      </c>
      <c r="I7" s="51">
        <v>5</v>
      </c>
      <c r="J7" s="45"/>
      <c r="K7" s="2" t="s">
        <v>223</v>
      </c>
      <c r="L7" s="41" t="s">
        <v>202</v>
      </c>
      <c r="M7" t="s">
        <v>212</v>
      </c>
      <c r="N7" t="s">
        <v>159</v>
      </c>
    </row>
    <row r="8" spans="1:23" x14ac:dyDescent="0.25">
      <c r="A8" s="42">
        <v>6</v>
      </c>
      <c r="B8" s="45"/>
      <c r="C8" s="2" t="str">
        <f t="shared" si="0"/>
        <v>x0fx10x01x04?</v>
      </c>
      <c r="D8" s="41" t="s">
        <v>202</v>
      </c>
      <c r="E8" t="s">
        <v>105</v>
      </c>
      <c r="F8" t="s">
        <v>208</v>
      </c>
      <c r="I8" s="51">
        <v>6</v>
      </c>
      <c r="J8" s="45"/>
      <c r="K8" s="2" t="s">
        <v>224</v>
      </c>
      <c r="L8" s="41" t="s">
        <v>202</v>
      </c>
      <c r="M8" t="s">
        <v>213</v>
      </c>
      <c r="N8" t="s">
        <v>148</v>
      </c>
    </row>
    <row r="9" spans="1:23" x14ac:dyDescent="0.25">
      <c r="A9" s="42">
        <v>7</v>
      </c>
      <c r="B9" s="45"/>
      <c r="C9" s="2" t="str">
        <f t="shared" si="0"/>
        <v>x0fx10x01x08</v>
      </c>
      <c r="D9" s="41"/>
      <c r="F9" t="s">
        <v>160</v>
      </c>
      <c r="G9" t="s">
        <v>205</v>
      </c>
      <c r="I9" s="51">
        <v>7</v>
      </c>
      <c r="J9" s="45"/>
      <c r="K9" s="2" t="s">
        <v>225</v>
      </c>
      <c r="L9" s="41"/>
      <c r="M9" t="s">
        <v>214</v>
      </c>
      <c r="N9" t="s">
        <v>160</v>
      </c>
    </row>
    <row r="10" spans="1:23" x14ac:dyDescent="0.25">
      <c r="A10" s="42">
        <v>8</v>
      </c>
      <c r="B10" s="45"/>
      <c r="C10" s="47" t="str">
        <f t="shared" si="0"/>
        <v>x0fx10x01x06</v>
      </c>
      <c r="D10" s="48" t="s">
        <v>202</v>
      </c>
      <c r="E10" s="49" t="s">
        <v>134</v>
      </c>
      <c r="F10" s="49" t="s">
        <v>163</v>
      </c>
      <c r="I10" s="51">
        <v>8</v>
      </c>
      <c r="J10" s="45"/>
      <c r="K10" s="2" t="s">
        <v>227</v>
      </c>
      <c r="L10" s="48" t="s">
        <v>202</v>
      </c>
      <c r="M10" t="s">
        <v>215</v>
      </c>
      <c r="N10" t="s">
        <v>208</v>
      </c>
    </row>
    <row r="11" spans="1:23" x14ac:dyDescent="0.25">
      <c r="A11" s="50">
        <v>44569</v>
      </c>
      <c r="B11" s="45"/>
      <c r="C11" s="47" t="str">
        <f t="shared" si="0"/>
        <v>x0fx10x01x07</v>
      </c>
      <c r="D11" s="48" t="s">
        <v>202</v>
      </c>
      <c r="E11" s="49" t="s">
        <v>106</v>
      </c>
      <c r="F11" s="49" t="s">
        <v>164</v>
      </c>
      <c r="I11" s="52">
        <v>44569</v>
      </c>
      <c r="J11" s="45"/>
      <c r="K11" s="2" t="s">
        <v>204</v>
      </c>
      <c r="L11" s="48" t="s">
        <v>202</v>
      </c>
      <c r="M11" s="49" t="s">
        <v>205</v>
      </c>
      <c r="N11" s="49" t="s">
        <v>163</v>
      </c>
      <c r="O11" t="s">
        <v>219</v>
      </c>
    </row>
    <row r="12" spans="1:23" x14ac:dyDescent="0.25">
      <c r="A12" s="50">
        <v>44600</v>
      </c>
      <c r="B12" s="45"/>
      <c r="C12" s="2" t="str">
        <f t="shared" si="0"/>
        <v>x0fx10x01x01</v>
      </c>
      <c r="D12" s="41" t="s">
        <v>202</v>
      </c>
      <c r="E12" t="s">
        <v>107</v>
      </c>
      <c r="F12" t="s">
        <v>140</v>
      </c>
      <c r="I12" s="52">
        <v>44600</v>
      </c>
      <c r="J12" s="45"/>
      <c r="K12" s="2" t="s">
        <v>228</v>
      </c>
      <c r="L12" s="41" t="s">
        <v>202</v>
      </c>
      <c r="M12" s="49" t="s">
        <v>134</v>
      </c>
      <c r="N12" s="49" t="s">
        <v>164</v>
      </c>
      <c r="O12" t="s">
        <v>163</v>
      </c>
    </row>
    <row r="13" spans="1:23" x14ac:dyDescent="0.25">
      <c r="A13" s="42">
        <v>9</v>
      </c>
      <c r="B13" s="45"/>
      <c r="C13" s="41"/>
      <c r="I13" s="51">
        <v>9</v>
      </c>
      <c r="J13" s="45"/>
      <c r="K13" s="2" t="s">
        <v>229</v>
      </c>
      <c r="L13" s="41" t="s">
        <v>202</v>
      </c>
      <c r="M13" s="49" t="s">
        <v>106</v>
      </c>
      <c r="N13" t="s">
        <v>140</v>
      </c>
      <c r="O13" t="s">
        <v>139</v>
      </c>
    </row>
    <row r="14" spans="1:23" x14ac:dyDescent="0.25">
      <c r="A14" s="42">
        <v>10</v>
      </c>
      <c r="B14" s="45"/>
      <c r="C14" s="41"/>
      <c r="I14" s="51">
        <v>10</v>
      </c>
      <c r="J14" s="45"/>
      <c r="K14" s="2" t="s">
        <v>232</v>
      </c>
      <c r="L14" s="41" t="s">
        <v>202</v>
      </c>
      <c r="M14" t="s">
        <v>216</v>
      </c>
      <c r="N14" t="s">
        <v>139</v>
      </c>
    </row>
    <row r="15" spans="1:23" x14ac:dyDescent="0.25">
      <c r="A15" s="42">
        <v>11</v>
      </c>
      <c r="B15" s="45"/>
      <c r="C15" s="41"/>
      <c r="I15" s="51">
        <v>11</v>
      </c>
      <c r="J15" s="45"/>
      <c r="K15" s="2" t="s">
        <v>233</v>
      </c>
      <c r="L15" s="41" t="s">
        <v>202</v>
      </c>
      <c r="M15" t="s">
        <v>154</v>
      </c>
      <c r="N15" t="s">
        <v>140</v>
      </c>
    </row>
    <row r="16" spans="1:23" x14ac:dyDescent="0.25">
      <c r="A16" s="42">
        <v>12</v>
      </c>
      <c r="B16" s="45"/>
      <c r="C16" s="41"/>
      <c r="I16" s="51">
        <v>12</v>
      </c>
      <c r="J16" s="45"/>
      <c r="K16" s="2" t="s">
        <v>230</v>
      </c>
      <c r="L16" s="41" t="s">
        <v>202</v>
      </c>
      <c r="M16" t="s">
        <v>217</v>
      </c>
      <c r="N16" t="s">
        <v>139</v>
      </c>
    </row>
    <row r="17" spans="1:17" x14ac:dyDescent="0.25">
      <c r="A17" s="42"/>
      <c r="C17" s="41"/>
      <c r="K17" s="2" t="s">
        <v>231</v>
      </c>
      <c r="M17" t="s">
        <v>218</v>
      </c>
      <c r="N17" t="s">
        <v>139</v>
      </c>
      <c r="O17" t="s">
        <v>139</v>
      </c>
    </row>
    <row r="18" spans="1:17" x14ac:dyDescent="0.25">
      <c r="A18" s="42"/>
      <c r="C18" s="41"/>
    </row>
    <row r="19" spans="1:17" x14ac:dyDescent="0.25">
      <c r="A19" s="42"/>
      <c r="C19" s="41"/>
    </row>
    <row r="20" spans="1:17" x14ac:dyDescent="0.25">
      <c r="A20" s="42"/>
      <c r="C20" s="41"/>
    </row>
    <row r="21" spans="1:17" x14ac:dyDescent="0.25">
      <c r="A21" s="42"/>
      <c r="C21" s="41"/>
    </row>
    <row r="22" spans="1:17" x14ac:dyDescent="0.25">
      <c r="A22" s="46" t="s">
        <v>203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spans="1:17" x14ac:dyDescent="0.25">
      <c r="C23" t="s">
        <v>114</v>
      </c>
      <c r="D23" t="s">
        <v>115</v>
      </c>
      <c r="E23" t="s">
        <v>116</v>
      </c>
      <c r="F23" t="s">
        <v>117</v>
      </c>
      <c r="G23" t="s">
        <v>118</v>
      </c>
      <c r="H23" t="s">
        <v>119</v>
      </c>
      <c r="I23" s="51" t="s">
        <v>120</v>
      </c>
      <c r="J23" t="s">
        <v>121</v>
      </c>
      <c r="K23" t="s">
        <v>122</v>
      </c>
      <c r="L23" t="s">
        <v>123</v>
      </c>
      <c r="M23" t="s">
        <v>124</v>
      </c>
      <c r="N23" t="s">
        <v>125</v>
      </c>
      <c r="O23" t="s">
        <v>126</v>
      </c>
      <c r="P23" t="s">
        <v>127</v>
      </c>
      <c r="Q23" t="s">
        <v>128</v>
      </c>
    </row>
    <row r="24" spans="1:17" x14ac:dyDescent="0.25">
      <c r="A24" t="s">
        <v>112</v>
      </c>
      <c r="B24" t="str">
        <f>"x0fx40x0"&amp;DEC2HEX(COUNT(C24:Q24))&amp;D24&amp;E24&amp;F24&amp;G24&amp;H24&amp;I24&amp;J24&amp;K24&amp;L24&amp;M24&amp;N24&amp;O24&amp;P24&amp;Q24</f>
        <v>x0fx40x00</v>
      </c>
      <c r="C24" s="12"/>
      <c r="D24" s="12"/>
      <c r="E24" s="12"/>
      <c r="F24" s="12"/>
      <c r="G24" s="12"/>
      <c r="H24" s="12"/>
      <c r="I24" s="53"/>
      <c r="J24" s="12"/>
      <c r="K24" s="12"/>
      <c r="L24" s="12"/>
      <c r="M24" s="12"/>
      <c r="N24" s="12"/>
      <c r="O24" s="12"/>
      <c r="P24" s="12"/>
      <c r="Q24" s="12"/>
    </row>
    <row r="25" spans="1:17" x14ac:dyDescent="0.25">
      <c r="A25" t="s">
        <v>113</v>
      </c>
      <c r="B25" t="str">
        <f>"x0fx40x0"&amp;DEC2HEX(COLUMNS(C25:Q25)-COUNTBLANK(C25:Q25))&amp;C25&amp;D25&amp;E25&amp;F25&amp;G25&amp;H25&amp;I25&amp;J25&amp;K25&amp;L25&amp;M25&amp;N25&amp;O25&amp;P25&amp;Q25</f>
        <v>x0fx40x04x12x02x03xff</v>
      </c>
      <c r="C25" s="12" t="s">
        <v>132</v>
      </c>
      <c r="D25" s="12" t="s">
        <v>130</v>
      </c>
      <c r="E25" s="12" t="s">
        <v>131</v>
      </c>
      <c r="F25" s="12" t="s">
        <v>129</v>
      </c>
      <c r="G25" s="12"/>
      <c r="H25" s="12"/>
      <c r="I25" s="53"/>
      <c r="J25" s="12"/>
      <c r="K25" s="12"/>
      <c r="L25" s="12"/>
      <c r="M25" s="12"/>
      <c r="N25" s="12"/>
      <c r="O25" s="12"/>
      <c r="P25" s="12"/>
      <c r="Q25" s="12"/>
    </row>
    <row r="26" spans="1:17" x14ac:dyDescent="0.25">
      <c r="B26" s="12"/>
    </row>
  </sheetData>
  <mergeCells count="4">
    <mergeCell ref="B1:W1"/>
    <mergeCell ref="A22:Q22"/>
    <mergeCell ref="J3:J16"/>
    <mergeCell ref="B3:B16"/>
  </mergeCells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7DCF-A507-45DE-A0A6-75C309BFB912}">
  <dimension ref="A1:E34"/>
  <sheetViews>
    <sheetView workbookViewId="0">
      <selection activeCell="C18" sqref="C18"/>
    </sheetView>
  </sheetViews>
  <sheetFormatPr defaultRowHeight="15" x14ac:dyDescent="0.25"/>
  <cols>
    <col min="1" max="1" width="23.140625" customWidth="1"/>
    <col min="2" max="3" width="17.7109375" customWidth="1"/>
    <col min="5" max="5" width="18.28515625" customWidth="1"/>
  </cols>
  <sheetData>
    <row r="1" spans="1:5" ht="15.75" x14ac:dyDescent="0.25">
      <c r="A1" s="3" t="s">
        <v>56</v>
      </c>
      <c r="B1" s="3" t="s">
        <v>57</v>
      </c>
      <c r="C1" s="3" t="s">
        <v>251</v>
      </c>
      <c r="D1" s="3" t="s">
        <v>58</v>
      </c>
      <c r="E1" s="3" t="s">
        <v>59</v>
      </c>
    </row>
    <row r="2" spans="1:5" x14ac:dyDescent="0.25">
      <c r="A2" s="4" t="s">
        <v>60</v>
      </c>
      <c r="B2" s="6">
        <v>0</v>
      </c>
      <c r="C2" s="6" t="str">
        <f>DEC2HEX(B2)</f>
        <v>0</v>
      </c>
      <c r="D2" s="4" t="s">
        <v>61</v>
      </c>
      <c r="E2" s="4" t="s">
        <v>24</v>
      </c>
    </row>
    <row r="3" spans="1:5" ht="25.5" x14ac:dyDescent="0.25">
      <c r="A3" s="4" t="s">
        <v>62</v>
      </c>
      <c r="B3" s="6">
        <v>1</v>
      </c>
      <c r="C3" s="6" t="str">
        <f t="shared" ref="C3:C34" si="0">DEC2HEX(B3)</f>
        <v>1</v>
      </c>
      <c r="D3" s="4" t="s">
        <v>63</v>
      </c>
      <c r="E3" s="4" t="s">
        <v>64</v>
      </c>
    </row>
    <row r="4" spans="1:5" ht="25.5" x14ac:dyDescent="0.25">
      <c r="A4" s="4" t="s">
        <v>65</v>
      </c>
      <c r="B4" s="6">
        <v>2</v>
      </c>
      <c r="C4" s="6" t="str">
        <f t="shared" si="0"/>
        <v>2</v>
      </c>
      <c r="D4" s="4" t="s">
        <v>66</v>
      </c>
      <c r="E4" s="4" t="s">
        <v>67</v>
      </c>
    </row>
    <row r="5" spans="1:5" ht="25.5" x14ac:dyDescent="0.25">
      <c r="A5" s="4" t="s">
        <v>20</v>
      </c>
      <c r="B5" s="6">
        <v>3</v>
      </c>
      <c r="C5" s="6" t="str">
        <f t="shared" si="0"/>
        <v>3</v>
      </c>
      <c r="D5" s="4" t="s">
        <v>21</v>
      </c>
      <c r="E5" s="4" t="s">
        <v>68</v>
      </c>
    </row>
    <row r="6" spans="1:5" ht="25.5" x14ac:dyDescent="0.25">
      <c r="A6" s="4" t="s">
        <v>22</v>
      </c>
      <c r="B6" s="6">
        <v>4</v>
      </c>
      <c r="C6" s="6" t="str">
        <f t="shared" si="0"/>
        <v>4</v>
      </c>
      <c r="D6" s="4" t="s">
        <v>23</v>
      </c>
      <c r="E6" s="4" t="s">
        <v>69</v>
      </c>
    </row>
    <row r="7" spans="1:5" ht="25.5" x14ac:dyDescent="0.25">
      <c r="A7" s="4" t="s">
        <v>25</v>
      </c>
      <c r="B7" s="6">
        <v>6</v>
      </c>
      <c r="C7" s="6" t="str">
        <f t="shared" si="0"/>
        <v>6</v>
      </c>
      <c r="D7" s="4" t="s">
        <v>26</v>
      </c>
      <c r="E7" s="4" t="s">
        <v>70</v>
      </c>
    </row>
    <row r="8" spans="1:5" ht="25.5" x14ac:dyDescent="0.25">
      <c r="A8" s="4" t="s">
        <v>27</v>
      </c>
      <c r="B8" s="6">
        <v>8</v>
      </c>
      <c r="C8" s="6" t="str">
        <f t="shared" si="0"/>
        <v>8</v>
      </c>
      <c r="D8" s="4" t="s">
        <v>28</v>
      </c>
      <c r="E8" s="4" t="s">
        <v>71</v>
      </c>
    </row>
    <row r="9" spans="1:5" ht="25.5" x14ac:dyDescent="0.25">
      <c r="A9" s="4" t="s">
        <v>29</v>
      </c>
      <c r="B9" s="6">
        <v>9</v>
      </c>
      <c r="C9" s="6" t="str">
        <f t="shared" si="0"/>
        <v>9</v>
      </c>
      <c r="D9" s="4" t="s">
        <v>28</v>
      </c>
      <c r="E9" s="4" t="s">
        <v>72</v>
      </c>
    </row>
    <row r="10" spans="1:5" ht="25.5" x14ac:dyDescent="0.25">
      <c r="A10" s="4" t="s">
        <v>30</v>
      </c>
      <c r="B10" s="6">
        <v>16</v>
      </c>
      <c r="C10" s="6" t="str">
        <f t="shared" si="0"/>
        <v>10</v>
      </c>
      <c r="D10" s="4" t="s">
        <v>31</v>
      </c>
      <c r="E10" s="4" t="s">
        <v>73</v>
      </c>
    </row>
    <row r="11" spans="1:5" ht="25.5" x14ac:dyDescent="0.25">
      <c r="A11" s="4" t="s">
        <v>74</v>
      </c>
      <c r="B11" s="6">
        <v>17</v>
      </c>
      <c r="C11" s="6" t="str">
        <f t="shared" si="0"/>
        <v>11</v>
      </c>
      <c r="D11" s="4" t="s">
        <v>31</v>
      </c>
      <c r="E11" s="5" t="s">
        <v>75</v>
      </c>
    </row>
    <row r="12" spans="1:5" ht="25.5" x14ac:dyDescent="0.25">
      <c r="A12" s="4" t="s">
        <v>32</v>
      </c>
      <c r="B12" s="6">
        <v>18</v>
      </c>
      <c r="C12" s="6" t="str">
        <f t="shared" si="0"/>
        <v>12</v>
      </c>
      <c r="D12" s="4" t="s">
        <v>31</v>
      </c>
      <c r="E12" s="4" t="s">
        <v>76</v>
      </c>
    </row>
    <row r="13" spans="1:5" ht="25.5" x14ac:dyDescent="0.25">
      <c r="A13" s="4" t="s">
        <v>77</v>
      </c>
      <c r="B13" s="6">
        <v>19</v>
      </c>
      <c r="C13" s="6" t="str">
        <f t="shared" si="0"/>
        <v>13</v>
      </c>
      <c r="D13" s="4" t="s">
        <v>31</v>
      </c>
      <c r="E13" s="5" t="s">
        <v>78</v>
      </c>
    </row>
    <row r="14" spans="1:5" ht="38.25" x14ac:dyDescent="0.25">
      <c r="A14" s="4" t="s">
        <v>33</v>
      </c>
      <c r="B14" s="6">
        <v>20</v>
      </c>
      <c r="C14" s="6" t="str">
        <f t="shared" si="0"/>
        <v>14</v>
      </c>
      <c r="D14" s="4" t="s">
        <v>31</v>
      </c>
      <c r="E14" s="5" t="s">
        <v>79</v>
      </c>
    </row>
    <row r="15" spans="1:5" ht="38.25" x14ac:dyDescent="0.25">
      <c r="A15" s="4" t="s">
        <v>34</v>
      </c>
      <c r="B15" s="6">
        <v>21</v>
      </c>
      <c r="C15" s="6" t="str">
        <f t="shared" si="0"/>
        <v>15</v>
      </c>
      <c r="D15" s="4" t="s">
        <v>31</v>
      </c>
      <c r="E15" s="5" t="s">
        <v>80</v>
      </c>
    </row>
    <row r="16" spans="1:5" ht="51" x14ac:dyDescent="0.25">
      <c r="A16" s="4" t="s">
        <v>35</v>
      </c>
      <c r="B16" s="6">
        <v>22</v>
      </c>
      <c r="C16" s="6" t="str">
        <f t="shared" si="0"/>
        <v>16</v>
      </c>
      <c r="D16" s="4" t="s">
        <v>31</v>
      </c>
      <c r="E16" s="4" t="s">
        <v>81</v>
      </c>
    </row>
    <row r="17" spans="1:5" x14ac:dyDescent="0.25">
      <c r="A17" s="4" t="s">
        <v>36</v>
      </c>
      <c r="B17" s="6">
        <v>32</v>
      </c>
      <c r="C17" s="6" t="str">
        <f t="shared" si="0"/>
        <v>20</v>
      </c>
      <c r="D17" s="4" t="s">
        <v>31</v>
      </c>
      <c r="E17" s="4" t="s">
        <v>82</v>
      </c>
    </row>
    <row r="18" spans="1:5" ht="25.5" x14ac:dyDescent="0.25">
      <c r="A18" s="4" t="s">
        <v>37</v>
      </c>
      <c r="B18" s="6">
        <v>33</v>
      </c>
      <c r="C18" s="6" t="str">
        <f t="shared" si="0"/>
        <v>21</v>
      </c>
      <c r="D18" s="4" t="s">
        <v>31</v>
      </c>
      <c r="E18" s="4" t="s">
        <v>83</v>
      </c>
    </row>
    <row r="19" spans="1:5" ht="25.5" x14ac:dyDescent="0.25">
      <c r="A19" s="4" t="s">
        <v>38</v>
      </c>
      <c r="B19" s="6">
        <v>62</v>
      </c>
      <c r="C19" s="6" t="str">
        <f t="shared" si="0"/>
        <v>3E</v>
      </c>
      <c r="D19" s="4" t="s">
        <v>28</v>
      </c>
      <c r="E19" s="4" t="s">
        <v>84</v>
      </c>
    </row>
    <row r="20" spans="1:5" ht="140.25" x14ac:dyDescent="0.25">
      <c r="A20" s="4" t="s">
        <v>39</v>
      </c>
      <c r="B20" s="6">
        <v>63</v>
      </c>
      <c r="C20" s="6" t="str">
        <f t="shared" si="0"/>
        <v>3F</v>
      </c>
      <c r="D20" s="4" t="s">
        <v>28</v>
      </c>
      <c r="E20" s="5" t="s">
        <v>85</v>
      </c>
    </row>
    <row r="21" spans="1:5" ht="25.5" x14ac:dyDescent="0.25">
      <c r="A21" s="4" t="s">
        <v>40</v>
      </c>
      <c r="B21" s="6">
        <v>64</v>
      </c>
      <c r="C21" s="6" t="str">
        <f t="shared" si="0"/>
        <v>40</v>
      </c>
      <c r="D21" s="4" t="s">
        <v>41</v>
      </c>
      <c r="E21" s="4" t="s">
        <v>86</v>
      </c>
    </row>
    <row r="22" spans="1:5" ht="38.25" x14ac:dyDescent="0.25">
      <c r="A22" s="4" t="s">
        <v>42</v>
      </c>
      <c r="B22" s="6">
        <v>65</v>
      </c>
      <c r="C22" s="6" t="str">
        <f t="shared" si="0"/>
        <v>41</v>
      </c>
      <c r="D22" s="4" t="s">
        <v>41</v>
      </c>
      <c r="E22" s="5" t="s">
        <v>87</v>
      </c>
    </row>
    <row r="23" spans="1:5" ht="51" x14ac:dyDescent="0.25">
      <c r="A23" s="4" t="s">
        <v>43</v>
      </c>
      <c r="B23" s="6">
        <v>66</v>
      </c>
      <c r="C23" s="6" t="str">
        <f t="shared" si="0"/>
        <v>42</v>
      </c>
      <c r="D23" s="4" t="s">
        <v>28</v>
      </c>
      <c r="E23" s="4" t="s">
        <v>88</v>
      </c>
    </row>
    <row r="24" spans="1:5" ht="51" x14ac:dyDescent="0.25">
      <c r="A24" s="4" t="s">
        <v>44</v>
      </c>
      <c r="B24" s="6">
        <v>67</v>
      </c>
      <c r="C24" s="6" t="str">
        <f t="shared" si="0"/>
        <v>43</v>
      </c>
      <c r="D24" s="4" t="s">
        <v>28</v>
      </c>
      <c r="E24" s="5" t="s">
        <v>89</v>
      </c>
    </row>
    <row r="25" spans="1:5" ht="51" x14ac:dyDescent="0.25">
      <c r="A25" s="4" t="s">
        <v>45</v>
      </c>
      <c r="B25" s="6">
        <v>68</v>
      </c>
      <c r="C25" s="6" t="str">
        <f t="shared" si="0"/>
        <v>44</v>
      </c>
      <c r="D25" s="4" t="s">
        <v>28</v>
      </c>
      <c r="E25" s="4" t="s">
        <v>90</v>
      </c>
    </row>
    <row r="26" spans="1:5" ht="25.5" x14ac:dyDescent="0.25">
      <c r="A26" s="4" t="s">
        <v>46</v>
      </c>
      <c r="B26" s="6">
        <v>69</v>
      </c>
      <c r="C26" s="6" t="str">
        <f t="shared" si="0"/>
        <v>45</v>
      </c>
      <c r="D26" s="4" t="s">
        <v>28</v>
      </c>
      <c r="E26" s="4" t="s">
        <v>91</v>
      </c>
    </row>
    <row r="27" spans="1:5" ht="51" x14ac:dyDescent="0.25">
      <c r="A27" s="4" t="s">
        <v>47</v>
      </c>
      <c r="B27" s="6">
        <v>70</v>
      </c>
      <c r="C27" s="6" t="str">
        <f t="shared" si="0"/>
        <v>46</v>
      </c>
      <c r="D27" s="4" t="s">
        <v>28</v>
      </c>
      <c r="E27" s="5" t="s">
        <v>92</v>
      </c>
    </row>
    <row r="28" spans="1:5" ht="25.5" x14ac:dyDescent="0.25">
      <c r="A28" s="4" t="s">
        <v>48</v>
      </c>
      <c r="B28" s="6">
        <v>71</v>
      </c>
      <c r="C28" s="6" t="str">
        <f t="shared" si="0"/>
        <v>47</v>
      </c>
      <c r="D28" s="4" t="s">
        <v>28</v>
      </c>
      <c r="E28" s="4" t="s">
        <v>93</v>
      </c>
    </row>
    <row r="29" spans="1:5" ht="25.5" x14ac:dyDescent="0.25">
      <c r="A29" s="4" t="s">
        <v>49</v>
      </c>
      <c r="B29" s="6">
        <v>72</v>
      </c>
      <c r="C29" s="6" t="str">
        <f t="shared" si="0"/>
        <v>48</v>
      </c>
      <c r="D29" s="4" t="s">
        <v>28</v>
      </c>
      <c r="E29" s="4" t="s">
        <v>94</v>
      </c>
    </row>
    <row r="30" spans="1:5" ht="51" x14ac:dyDescent="0.25">
      <c r="A30" s="4" t="s">
        <v>50</v>
      </c>
      <c r="B30" s="6">
        <v>74</v>
      </c>
      <c r="C30" s="6" t="str">
        <f t="shared" si="0"/>
        <v>4A</v>
      </c>
      <c r="D30" s="4" t="s">
        <v>28</v>
      </c>
      <c r="E30" s="5" t="s">
        <v>95</v>
      </c>
    </row>
    <row r="31" spans="1:5" ht="25.5" x14ac:dyDescent="0.25">
      <c r="A31" s="4" t="s">
        <v>51</v>
      </c>
      <c r="B31" s="6">
        <v>96</v>
      </c>
      <c r="C31" s="6" t="str">
        <f t="shared" si="0"/>
        <v>60</v>
      </c>
      <c r="D31" s="4" t="s">
        <v>28</v>
      </c>
      <c r="E31" s="4" t="s">
        <v>96</v>
      </c>
    </row>
    <row r="32" spans="1:5" ht="25.5" x14ac:dyDescent="0.25">
      <c r="A32" s="4" t="s">
        <v>52</v>
      </c>
      <c r="B32" s="6">
        <v>97</v>
      </c>
      <c r="C32" s="6" t="str">
        <f t="shared" si="0"/>
        <v>61</v>
      </c>
      <c r="D32" s="4" t="s">
        <v>28</v>
      </c>
      <c r="E32" s="4" t="s">
        <v>97</v>
      </c>
    </row>
    <row r="33" spans="1:5" ht="51" x14ac:dyDescent="0.25">
      <c r="A33" s="4" t="s">
        <v>53</v>
      </c>
      <c r="B33" s="6">
        <v>98</v>
      </c>
      <c r="C33" s="6" t="str">
        <f t="shared" si="0"/>
        <v>62</v>
      </c>
      <c r="D33" s="4" t="s">
        <v>28</v>
      </c>
      <c r="E33" s="5" t="s">
        <v>98</v>
      </c>
    </row>
    <row r="34" spans="1:5" ht="38.25" x14ac:dyDescent="0.25">
      <c r="A34" s="4" t="s">
        <v>54</v>
      </c>
      <c r="B34" s="6">
        <v>127</v>
      </c>
      <c r="C34" s="6" t="str">
        <f t="shared" si="0"/>
        <v>7F</v>
      </c>
      <c r="D34" s="4" t="s">
        <v>55</v>
      </c>
      <c r="E34" s="4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ED63-8EC3-4BB9-A8A5-E23EC62450F6}">
  <dimension ref="A1:J19"/>
  <sheetViews>
    <sheetView tabSelected="1" workbookViewId="0">
      <selection activeCell="G21" sqref="G21"/>
    </sheetView>
  </sheetViews>
  <sheetFormatPr defaultRowHeight="15" x14ac:dyDescent="0.25"/>
  <cols>
    <col min="1" max="1" width="21.85546875" customWidth="1"/>
    <col min="2" max="2" width="19.7109375" customWidth="1"/>
    <col min="3" max="3" width="18.7109375" customWidth="1"/>
  </cols>
  <sheetData>
    <row r="1" spans="1:8" x14ac:dyDescent="0.25">
      <c r="A1" t="s">
        <v>106</v>
      </c>
      <c r="C1" s="46" t="s">
        <v>183</v>
      </c>
      <c r="D1" s="46"/>
      <c r="E1" s="46"/>
      <c r="F1" s="46"/>
      <c r="G1" s="46"/>
      <c r="H1" s="46"/>
    </row>
    <row r="2" spans="1:8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172</v>
      </c>
      <c r="H2" t="s">
        <v>173</v>
      </c>
    </row>
    <row r="3" spans="1:8" x14ac:dyDescent="0.25">
      <c r="A3" t="s">
        <v>184</v>
      </c>
      <c r="B3" t="s">
        <v>185</v>
      </c>
      <c r="C3" s="34" t="s">
        <v>186</v>
      </c>
      <c r="D3" t="s">
        <v>187</v>
      </c>
      <c r="E3" t="s">
        <v>191</v>
      </c>
      <c r="F3" t="s">
        <v>188</v>
      </c>
      <c r="G3" t="s">
        <v>189</v>
      </c>
      <c r="H3" t="s">
        <v>190</v>
      </c>
    </row>
    <row r="4" spans="1:8" x14ac:dyDescent="0.25">
      <c r="A4">
        <v>0</v>
      </c>
      <c r="C4" s="34"/>
    </row>
    <row r="6" spans="1:8" x14ac:dyDescent="0.25">
      <c r="A6" t="s">
        <v>134</v>
      </c>
      <c r="C6" s="46" t="s">
        <v>182</v>
      </c>
      <c r="D6" s="46"/>
      <c r="E6" s="46"/>
      <c r="F6" s="46"/>
      <c r="G6" s="46"/>
      <c r="H6" s="46"/>
    </row>
    <row r="7" spans="1:8" x14ac:dyDescent="0.25">
      <c r="A7" t="s">
        <v>166</v>
      </c>
      <c r="B7" t="s">
        <v>167</v>
      </c>
      <c r="C7" t="s">
        <v>168</v>
      </c>
      <c r="D7" t="s">
        <v>169</v>
      </c>
      <c r="E7" t="s">
        <v>170</v>
      </c>
      <c r="F7" t="s">
        <v>171</v>
      </c>
      <c r="G7" t="s">
        <v>172</v>
      </c>
      <c r="H7" t="s">
        <v>173</v>
      </c>
    </row>
    <row r="8" spans="1:8" x14ac:dyDescent="0.25">
      <c r="A8" t="s">
        <v>174</v>
      </c>
      <c r="B8" t="s">
        <v>175</v>
      </c>
      <c r="C8" t="s">
        <v>176</v>
      </c>
      <c r="D8" t="s">
        <v>177</v>
      </c>
      <c r="E8" t="s">
        <v>178</v>
      </c>
      <c r="F8" t="s">
        <v>179</v>
      </c>
      <c r="G8" t="s">
        <v>180</v>
      </c>
      <c r="H8" t="s">
        <v>181</v>
      </c>
    </row>
    <row r="11" spans="1:8" x14ac:dyDescent="0.25">
      <c r="A11" s="82" t="s">
        <v>258</v>
      </c>
      <c r="B11" s="82" t="s">
        <v>255</v>
      </c>
      <c r="C11" s="82" t="s">
        <v>259</v>
      </c>
    </row>
    <row r="12" spans="1:8" x14ac:dyDescent="0.25">
      <c r="A12" s="77" t="s">
        <v>157</v>
      </c>
      <c r="B12" s="77" t="s">
        <v>261</v>
      </c>
      <c r="C12" s="81" t="s">
        <v>159</v>
      </c>
    </row>
    <row r="13" spans="1:8" x14ac:dyDescent="0.25">
      <c r="A13" s="77" t="s">
        <v>158</v>
      </c>
      <c r="B13" s="77" t="s">
        <v>262</v>
      </c>
      <c r="C13" s="81" t="s">
        <v>148</v>
      </c>
    </row>
    <row r="14" spans="1:8" x14ac:dyDescent="0.25">
      <c r="A14" s="77" t="s">
        <v>163</v>
      </c>
      <c r="B14" s="77" t="s">
        <v>256</v>
      </c>
      <c r="C14" s="77" t="s">
        <v>163</v>
      </c>
    </row>
    <row r="15" spans="1:8" x14ac:dyDescent="0.25">
      <c r="A15" s="77" t="s">
        <v>164</v>
      </c>
      <c r="B15" s="77" t="s">
        <v>257</v>
      </c>
      <c r="C15" s="77" t="s">
        <v>164</v>
      </c>
    </row>
    <row r="16" spans="1:8" x14ac:dyDescent="0.25">
      <c r="A16" s="77" t="s">
        <v>131</v>
      </c>
      <c r="B16" s="77" t="s">
        <v>260</v>
      </c>
      <c r="C16" s="77" t="s">
        <v>157</v>
      </c>
    </row>
    <row r="19" spans="1:10" x14ac:dyDescent="0.25">
      <c r="A19" s="46"/>
      <c r="B19" s="46"/>
      <c r="C19" s="46"/>
      <c r="D19" s="46"/>
      <c r="E19" s="46"/>
      <c r="F19" s="46"/>
      <c r="G19" s="46"/>
      <c r="H19" s="46"/>
      <c r="I19" s="46"/>
      <c r="J19" s="46"/>
    </row>
  </sheetData>
  <mergeCells count="3">
    <mergeCell ref="A19:J19"/>
    <mergeCell ref="C6:H6"/>
    <mergeCell ref="C1:H1"/>
  </mergeCells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977F-5E27-47AA-A937-D45A32611ECA}">
  <dimension ref="A1:B7"/>
  <sheetViews>
    <sheetView workbookViewId="0">
      <selection activeCell="G37" sqref="G37"/>
    </sheetView>
  </sheetViews>
  <sheetFormatPr defaultRowHeight="15" x14ac:dyDescent="0.25"/>
  <cols>
    <col min="1" max="1" width="15" customWidth="1"/>
  </cols>
  <sheetData>
    <row r="1" spans="1:2" x14ac:dyDescent="0.25">
      <c r="A1" t="s">
        <v>194</v>
      </c>
    </row>
    <row r="2" spans="1:2" x14ac:dyDescent="0.25">
      <c r="A2" t="s">
        <v>196</v>
      </c>
    </row>
    <row r="3" spans="1:2" x14ac:dyDescent="0.25">
      <c r="A3" t="s">
        <v>195</v>
      </c>
    </row>
    <row r="4" spans="1:2" x14ac:dyDescent="0.25">
      <c r="A4" t="s">
        <v>197</v>
      </c>
    </row>
    <row r="5" spans="1:2" x14ac:dyDescent="0.25">
      <c r="A5" t="s">
        <v>198</v>
      </c>
    </row>
    <row r="6" spans="1:2" x14ac:dyDescent="0.25">
      <c r="A6" t="s">
        <v>199</v>
      </c>
    </row>
    <row r="7" spans="1:2" x14ac:dyDescent="0.25">
      <c r="A7" t="s">
        <v>201</v>
      </c>
      <c r="B7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CommandGenerator</vt:lpstr>
      <vt:lpstr>Sheet1</vt:lpstr>
      <vt:lpstr>FUC</vt:lpstr>
      <vt:lpstr>USB2CAN COMMANDS</vt:lpstr>
      <vt:lpstr>SJA1000 reg adress</vt:lpstr>
      <vt:lpstr>OwnCMDlist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RPlsicik</dc:creator>
  <cp:lastModifiedBy>RPlsicik</cp:lastModifiedBy>
  <dcterms:created xsi:type="dcterms:W3CDTF">2022-06-15T12:10:24Z</dcterms:created>
  <dcterms:modified xsi:type="dcterms:W3CDTF">2022-06-20T17:28:21Z</dcterms:modified>
</cp:coreProperties>
</file>