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drive.aspit.dk/personal/ulsc/Documents/Uli/Python/curvesim/research/star_systems/"/>
    </mc:Choice>
  </mc:AlternateContent>
  <xr:revisionPtr revIDLastSave="113" documentId="13_ncr:1_{D9065C37-32B8-40B0-941F-9D48DBE89851}" xr6:coauthVersionLast="47" xr6:coauthVersionMax="47" xr10:uidLastSave="{CA0A7500-349A-46AB-9964-CE60E297BED9}"/>
  <bookViews>
    <workbookView xWindow="-108" yWindow="-108" windowWidth="30936" windowHeight="16776" activeTab="1" xr2:uid="{6919DDE8-15F9-45FB-B5F7-4209377AF865}"/>
  </bookViews>
  <sheets>
    <sheet name="TOI 4504" sheetId="2" r:id="rId1"/>
    <sheet name="Luminosity" sheetId="3" r:id="rId2"/>
    <sheet name="Ark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3" l="1"/>
  <c r="Q13" i="2"/>
  <c r="Q11" i="2"/>
  <c r="M20" i="2"/>
  <c r="M21" i="2" s="1"/>
  <c r="L5" i="2"/>
  <c r="L11" i="2" s="1"/>
  <c r="L4" i="2"/>
  <c r="L13" i="2" s="1"/>
  <c r="L2" i="2"/>
  <c r="L7" i="2" s="1"/>
  <c r="M11" i="2" l="1"/>
  <c r="P11" i="2" s="1"/>
  <c r="M13" i="2"/>
  <c r="P13" i="2" s="1"/>
</calcChain>
</file>

<file path=xl/sharedStrings.xml><?xml version="1.0" encoding="utf-8"?>
<sst xmlns="http://schemas.openxmlformats.org/spreadsheetml/2006/main" count="68" uniqueCount="67">
  <si>
    <t>[TOI-4504]</t>
  </si>
  <si>
    <t>[TOI-4504b]</t>
  </si>
  <si>
    <t>[TOI-4504c]</t>
  </si>
  <si>
    <r>
      <t xml:space="preserve">r_sun = </t>
    </r>
    <r>
      <rPr>
        <i/>
        <sz val="10"/>
        <rFont val="Consolas"/>
        <family val="3"/>
      </rPr>
      <t>6.96342e8            # [m]   &lt;float&gt; solar radius</t>
    </r>
  </si>
  <si>
    <r>
      <t xml:space="preserve">l_sun = </t>
    </r>
    <r>
      <rPr>
        <i/>
        <sz val="10"/>
        <rFont val="Consolas"/>
        <family val="3"/>
      </rPr>
      <t>3.83e26              # [W]   &lt;float&gt; solar luminosity</t>
    </r>
  </si>
  <si>
    <r>
      <t xml:space="preserve">r_jup = </t>
    </r>
    <r>
      <rPr>
        <i/>
        <sz val="10"/>
        <rFont val="Consolas"/>
        <family val="3"/>
      </rPr>
      <t>7.1492e7             # [m]   &lt;float&gt; Jupiter radius</t>
    </r>
  </si>
  <si>
    <r>
      <t xml:space="preserve">r_earth = </t>
    </r>
    <r>
      <rPr>
        <i/>
        <sz val="10"/>
        <rFont val="Consolas"/>
        <family val="3"/>
      </rPr>
      <t>6.378135e6         # [m]   &lt;float&gt; Earth radius R</t>
    </r>
    <r>
      <rPr>
        <i/>
        <sz val="10"/>
        <rFont val="Courier New"/>
        <family val="3"/>
      </rPr>
      <t>⊕</t>
    </r>
  </si>
  <si>
    <r>
      <t xml:space="preserve">radius = </t>
    </r>
    <r>
      <rPr>
        <i/>
        <sz val="10"/>
        <rFont val="Consolas"/>
        <family val="3"/>
      </rPr>
      <t>0.92 * r_sun</t>
    </r>
  </si>
  <si>
    <r>
      <t xml:space="preserve">luminosity = </t>
    </r>
    <r>
      <rPr>
        <i/>
        <sz val="10"/>
        <rFont val="Consolas"/>
        <family val="3"/>
      </rPr>
      <t>0.62 * l_sun</t>
    </r>
  </si>
  <si>
    <r>
      <t xml:space="preserve">limb_darkening = </t>
    </r>
    <r>
      <rPr>
        <i/>
        <sz val="10"/>
        <rFont val="Consolas"/>
        <family val="3"/>
      </rPr>
      <t>[0.4765, 0.3495]  # paper contains different parameters q1, q2 for different planets. I averaged them.</t>
    </r>
  </si>
  <si>
    <r>
      <t xml:space="preserve">radius = </t>
    </r>
    <r>
      <rPr>
        <i/>
        <sz val="10"/>
        <rFont val="Consolas"/>
        <family val="3"/>
      </rPr>
      <t>2.691 * r_earth</t>
    </r>
  </si>
  <si>
    <t>sun</t>
  </si>
  <si>
    <t>jup</t>
  </si>
  <si>
    <t>earth</t>
  </si>
  <si>
    <t>r</t>
  </si>
  <si>
    <t>radius = 0.9897 * r_jup</t>
  </si>
  <si>
    <t>ppm</t>
  </si>
  <si>
    <t>Uli ppm</t>
  </si>
  <si>
    <t>pi * r^2</t>
  </si>
  <si>
    <t>/ statt * mean_intensity in total_luminosity()</t>
  </si>
  <si>
    <r>
      <t xml:space="preserve">def </t>
    </r>
    <r>
      <rPr>
        <b/>
        <sz val="10"/>
        <color rgb="FFA9DC76"/>
        <rFont val="Consolas"/>
        <family val="3"/>
      </rPr>
      <t>total_luminosity</t>
    </r>
    <r>
      <rPr>
        <sz val="10"/>
        <color rgb="FFFCFCFA"/>
        <rFont val="Consolas"/>
        <family val="3"/>
      </rPr>
      <t>(</t>
    </r>
    <r>
      <rPr>
        <sz val="10"/>
        <color rgb="FFBF7DC1"/>
        <rFont val="Consolas"/>
        <family val="3"/>
      </rPr>
      <t>self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stars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iteration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</si>
  <si>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</t>
    </r>
    <r>
      <rPr>
        <i/>
        <sz val="10"/>
        <color rgb="FFCCCCCC"/>
        <rFont val="Consolas"/>
        <family val="3"/>
      </rPr>
      <t>"""Add luminosity of all stars in the system while checking for eclipses.</t>
    </r>
  </si>
  <si>
    <t xml:space="preserve">    Does not yet work correctly for eclipsed eclipses (three or more bodies in line of sight at the same time)."""</t>
  </si>
  <si>
    <r>
      <t xml:space="preserve">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</si>
  <si>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 xml:space="preserve">star </t>
    </r>
    <r>
      <rPr>
        <sz val="10"/>
        <color rgb="FFC351DD"/>
        <rFont val="Consolas"/>
        <family val="3"/>
      </rPr>
      <t xml:space="preserve">in </t>
    </r>
    <r>
      <rPr>
        <sz val="10"/>
        <color rgb="FFFC9867"/>
        <rFont val="Consolas"/>
        <family val="3"/>
      </rPr>
      <t>stars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</si>
  <si>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+=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>luminosity</t>
    </r>
  </si>
  <si>
    <r>
      <t xml:space="preserve">    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 xml:space="preserve">body </t>
    </r>
    <r>
      <rPr>
        <sz val="10"/>
        <color rgb="FFC351DD"/>
        <rFont val="Consolas"/>
        <family val="3"/>
      </rPr>
      <t xml:space="preserve">in </t>
    </r>
    <r>
      <rPr>
        <sz val="10"/>
        <color rgb="FFBF7DC1"/>
        <rFont val="Consolas"/>
        <family val="3"/>
      </rPr>
      <t>self</t>
    </r>
    <r>
      <rPr>
        <sz val="10"/>
        <color rgb="FFFF3261"/>
        <rFont val="Consolas"/>
        <family val="3"/>
      </rPr>
      <t>:</t>
    </r>
  </si>
  <si>
    <r>
      <t xml:space="preserve">            </t>
    </r>
    <r>
      <rPr>
        <sz val="10"/>
        <color rgb="FFC351DD"/>
        <rFont val="Consolas"/>
        <family val="3"/>
      </rPr>
      <t xml:space="preserve">if </t>
    </r>
    <r>
      <rPr>
        <sz val="10"/>
        <color rgb="FFF6F6F6"/>
        <rFont val="Consolas"/>
        <family val="3"/>
      </rPr>
      <t xml:space="preserve">body </t>
    </r>
    <r>
      <rPr>
        <sz val="10"/>
        <color rgb="FFFF3261"/>
        <rFont val="Consolas"/>
        <family val="3"/>
      </rPr>
      <t xml:space="preserve">!= </t>
    </r>
    <r>
      <rPr>
        <sz val="10"/>
        <color rgb="FFF6F6F6"/>
        <rFont val="Consolas"/>
        <family val="3"/>
      </rPr>
      <t>star</t>
    </r>
    <r>
      <rPr>
        <sz val="10"/>
        <color rgb="FFFF3261"/>
        <rFont val="Consolas"/>
        <family val="3"/>
      </rPr>
      <t xml:space="preserve">:  </t>
    </r>
    <r>
      <rPr>
        <sz val="10"/>
        <color rgb="FFAAAAAA"/>
        <rFont val="Consolas"/>
        <family val="3"/>
      </rPr>
      <t># an object cannot eclipse itself :)</t>
    </r>
  </si>
  <si>
    <r>
      <t xml:space="preserve">                </t>
    </r>
    <r>
      <rPr>
        <sz val="10"/>
        <color rgb="FFF6F6F6"/>
        <rFont val="Consolas"/>
        <family val="3"/>
      </rPr>
      <t>eclipsed_area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eclipsed_by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>body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iteration</t>
    </r>
    <r>
      <rPr>
        <sz val="10"/>
        <color rgb="FFFCFCFA"/>
        <rFont val="Consolas"/>
        <family val="3"/>
      </rPr>
      <t>)</t>
    </r>
  </si>
  <si>
    <r>
      <t xml:space="preserve">                </t>
    </r>
    <r>
      <rPr>
        <sz val="10"/>
        <color rgb="FFC351DD"/>
        <rFont val="Consolas"/>
        <family val="3"/>
      </rPr>
      <t xml:space="preserve">if </t>
    </r>
    <r>
      <rPr>
        <sz val="10"/>
        <color rgb="FFF6F6F6"/>
        <rFont val="Consolas"/>
        <family val="3"/>
      </rPr>
      <t xml:space="preserve">eclipsed_area </t>
    </r>
    <r>
      <rPr>
        <sz val="10"/>
        <color rgb="FFFF3261"/>
        <rFont val="Consolas"/>
        <family val="3"/>
      </rPr>
      <t xml:space="preserve">!= </t>
    </r>
    <r>
      <rPr>
        <sz val="10"/>
        <color rgb="FF707CFF"/>
        <rFont val="Consolas"/>
        <family val="3"/>
      </rPr>
      <t>0</t>
    </r>
    <r>
      <rPr>
        <sz val="10"/>
        <color rgb="FFFF3261"/>
        <rFont val="Consolas"/>
        <family val="3"/>
      </rPr>
      <t>:</t>
    </r>
  </si>
  <si>
    <r>
      <t xml:space="preserve">                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-=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brightness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eclipsed_area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>CurveSimPhysics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limbdarkening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>relative_radius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>limb_darkening</t>
    </r>
    <r>
      <rPr>
        <sz val="10"/>
        <color rgb="FFFCFCFA"/>
        <rFont val="Consolas"/>
        <family val="3"/>
      </rPr>
      <t xml:space="preserve">) </t>
    </r>
    <r>
      <rPr>
        <sz val="10"/>
        <color rgb="FFFF3261"/>
        <rFont val="Consolas"/>
        <family val="3"/>
      </rPr>
      <t xml:space="preserve">/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mean_intensity  </t>
    </r>
    <r>
      <rPr>
        <sz val="10"/>
        <color rgb="FFAAAAAA"/>
        <rFont val="Consolas"/>
        <family val="3"/>
      </rPr>
      <t># debug</t>
    </r>
  </si>
  <si>
    <t xml:space="preserve">                    # luminosity -= star.brightness * eclipsed_area * CurveSimPhysics.limbdarkening(relative_radius, star.limb_darkening) * star.mean_intensity</t>
  </si>
  <si>
    <t xml:space="preserve">                    # luminosity -= star.brightness * eclipsed_area * CurveSimPhysics.limbdarkening(relative_radius, star.limb_darkening) * CurveSimPhysics.mean_intensity(star.limb_darkening)</t>
  </si>
  <si>
    <r>
      <t xml:space="preserve">    </t>
    </r>
    <r>
      <rPr>
        <sz val="10"/>
        <color rgb="FFC351DD"/>
        <rFont val="Consolas"/>
        <family val="3"/>
      </rPr>
      <t xml:space="preserve">return </t>
    </r>
    <r>
      <rPr>
        <sz val="10"/>
        <color rgb="FFF6F6F6"/>
        <rFont val="Consolas"/>
        <family val="3"/>
      </rPr>
      <t>luminosity</t>
    </r>
  </si>
  <si>
    <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mean_intensity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CurveSimPhysics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mean_intensity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</t>
    </r>
    <r>
      <rPr>
        <sz val="10"/>
        <color rgb="FFFCFCFA"/>
        <rFont val="Consolas"/>
        <family val="3"/>
      </rPr>
      <t>)</t>
    </r>
  </si>
  <si>
    <r>
      <t xml:space="preserve">def </t>
    </r>
    <r>
      <rPr>
        <b/>
        <sz val="10"/>
        <color rgb="FFA9DC76"/>
        <rFont val="Consolas"/>
        <family val="3"/>
      </rPr>
      <t>mean_intensity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</si>
  <si>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</t>
    </r>
    <r>
      <rPr>
        <i/>
        <sz val="10"/>
        <color rgb="FFCCCCCC"/>
        <rFont val="Consolas"/>
        <family val="3"/>
      </rPr>
      <t>"""Calculates the ratio of the mean intensity to the central intensity of a star based on the given coefficients."""</t>
    </r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</si>
  <si>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limb_darkening_coefficients </t>
    </r>
    <r>
      <rPr>
        <sz val="10"/>
        <color rgb="FFC351DD"/>
        <rFont val="Consolas"/>
        <family val="3"/>
      </rPr>
      <t>is None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</si>
  <si>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C351DD"/>
        <rFont val="Consolas"/>
        <family val="3"/>
      </rPr>
      <t>return None</t>
    </r>
  </si>
  <si>
    <r>
      <t xml:space="preserve">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</si>
  <si>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>i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c </t>
    </r>
    <r>
      <rPr>
        <sz val="10"/>
        <color rgb="FFC351DD"/>
        <rFont val="Consolas"/>
        <family val="3"/>
      </rPr>
      <t xml:space="preserve">in </t>
    </r>
    <r>
      <rPr>
        <sz val="10"/>
        <color rgb="FF9090D2"/>
        <rFont val="Consolas"/>
        <family val="3"/>
      </rPr>
      <t>enumerate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</si>
  <si>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+= </t>
    </r>
    <r>
      <rPr>
        <sz val="10"/>
        <color rgb="FF707CFF"/>
        <rFont val="Consolas"/>
        <family val="3"/>
      </rPr>
      <t xml:space="preserve">2.0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c </t>
    </r>
    <r>
      <rPr>
        <sz val="10"/>
        <color rgb="FFFF3261"/>
        <rFont val="Consolas"/>
        <family val="3"/>
      </rPr>
      <t xml:space="preserve">/ 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 xml:space="preserve">i </t>
    </r>
    <r>
      <rPr>
        <sz val="10"/>
        <color rgb="FFFF3261"/>
        <rFont val="Consolas"/>
        <family val="3"/>
      </rPr>
      <t xml:space="preserve">+ </t>
    </r>
    <r>
      <rPr>
        <sz val="10"/>
        <color rgb="FF707CFF"/>
        <rFont val="Consolas"/>
        <family val="3"/>
      </rPr>
      <t>2</t>
    </r>
    <r>
      <rPr>
        <sz val="10"/>
        <color rgb="FFFCFCFA"/>
        <rFont val="Consolas"/>
        <family val="3"/>
      </rPr>
      <t>)</t>
    </r>
  </si>
  <si>
    <r>
      <t xml:space="preserve">    </t>
    </r>
    <r>
      <rPr>
        <sz val="10"/>
        <color rgb="FFC351DD"/>
        <rFont val="Consolas"/>
        <family val="3"/>
      </rPr>
      <t xml:space="preserve">return </t>
    </r>
    <r>
      <rPr>
        <sz val="10"/>
        <color rgb="FFF6F6F6"/>
        <rFont val="Consolas"/>
        <family val="3"/>
      </rPr>
      <t>intensity</t>
    </r>
  </si>
  <si>
    <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brightness </t>
    </r>
    <r>
      <rPr>
        <sz val="10"/>
        <color rgb="FFFF3261"/>
        <rFont val="Consolas"/>
        <family val="3"/>
      </rPr>
      <t xml:space="preserve">= </t>
    </r>
    <r>
      <rPr>
        <sz val="10"/>
        <color rgb="FFFC9867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/ </t>
    </r>
    <r>
      <rPr>
        <sz val="10"/>
        <color rgb="FFBF7DC1"/>
        <rFont val="Consolas"/>
        <family val="3"/>
      </rP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area_2d  </t>
    </r>
    <r>
      <rPr>
        <sz val="10"/>
        <color rgb="FFAAAAAA"/>
        <rFont val="Consolas"/>
        <family val="3"/>
      </rPr>
      <t># luminosity per (apparent) area [W/m**2]</t>
    </r>
  </si>
  <si>
    <r>
      <t xml:space="preserve">def </t>
    </r>
    <r>
      <rPr>
        <b/>
        <sz val="10"/>
        <color rgb="FFA9DC76"/>
        <rFont val="Consolas"/>
        <family val="3"/>
      </rPr>
      <t>limbdarkening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relative_radius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</si>
  <si>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t xml:space="preserve">    Parameters:</t>
  </si>
  <si>
    <t xml:space="preserve">    relative_radius (float): The normalized radial coordinate (0 &lt;= x &lt;= 1).</t>
  </si>
  <si>
    <t xml:space="preserve">    limb_darkening_parameters: list of coefficients for the limb darkening model.</t>
  </si>
  <si>
    <t xml:space="preserve">    Returns:</t>
  </si>
  <si>
    <t xml:space="preserve">    float: intensity relative to the intensity at the midlle of the star at the given relative radius.</t>
  </si>
  <si>
    <t xml:space="preserve">    """</t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</si>
  <si>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&lt; </t>
    </r>
    <r>
      <rPr>
        <sz val="10"/>
        <color rgb="FF707CFF"/>
        <rFont val="Consolas"/>
        <family val="3"/>
      </rPr>
      <t>0</t>
    </r>
    <r>
      <rPr>
        <sz val="10"/>
        <color rgb="FFFF3261"/>
        <rFont val="Consolas"/>
        <family val="3"/>
      </rPr>
      <t xml:space="preserve">:  </t>
    </r>
    <r>
      <rPr>
        <sz val="10"/>
        <color rgb="FFAAAAAA"/>
        <rFont val="Consolas"/>
        <family val="3"/>
      </rPr>
      <t># handling rounding errors</t>
    </r>
  </si>
  <si>
    <r>
      <t xml:space="preserve">       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</si>
  <si>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&gt; </t>
    </r>
    <r>
      <rPr>
        <sz val="10"/>
        <color rgb="FF707CFF"/>
        <rFont val="Consolas"/>
        <family val="3"/>
      </rPr>
      <t>1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</si>
  <si>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1.0</t>
    </r>
  </si>
  <si>
    <r>
      <t xml:space="preserve">    </t>
    </r>
    <r>
      <rPr>
        <sz val="10"/>
        <color rgb="FFF6F6F6"/>
        <rFont val="Consolas"/>
        <family val="3"/>
      </rPr>
      <t xml:space="preserve">mu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math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sqrt</t>
    </r>
    <r>
      <rPr>
        <sz val="10"/>
        <color rgb="FFFCFCFA"/>
        <rFont val="Consolas"/>
        <family val="3"/>
      </rPr>
      <t>(</t>
    </r>
    <r>
      <rPr>
        <sz val="10"/>
        <color rgb="FF707CFF"/>
        <rFont val="Consolas"/>
        <family val="3"/>
      </rPr>
      <t xml:space="preserve">1 </t>
    </r>
    <r>
      <rPr>
        <sz val="10"/>
        <color rgb="FFFF3261"/>
        <rFont val="Consolas"/>
        <family val="3"/>
      </rPr>
      <t xml:space="preserve">-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** </t>
    </r>
    <r>
      <rPr>
        <sz val="10"/>
        <color rgb="FF707CFF"/>
        <rFont val="Consolas"/>
        <family val="3"/>
      </rPr>
      <t>2</t>
    </r>
    <r>
      <rPr>
        <sz val="10"/>
        <color rgb="FFFCFCFA"/>
        <rFont val="Consolas"/>
        <family val="3"/>
      </rPr>
      <t xml:space="preserve">)  </t>
    </r>
    <r>
      <rPr>
        <sz val="10"/>
        <color rgb="FFAAAAAA"/>
        <rFont val="Consolas"/>
        <family val="3"/>
      </rPr>
      <t># mu = cos(theta), where theta is the angle from the center</t>
    </r>
  </si>
  <si>
    <r>
      <t xml:space="preserve">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9090D2"/>
        <rFont val="Consolas"/>
        <family val="3"/>
      </rPr>
      <t>sum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 xml:space="preserve">a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mu </t>
    </r>
    <r>
      <rPr>
        <sz val="10"/>
        <color rgb="FFFF3261"/>
        <rFont val="Consolas"/>
        <family val="3"/>
      </rPr>
      <t xml:space="preserve">** </t>
    </r>
    <r>
      <rPr>
        <sz val="10"/>
        <color rgb="FFF6F6F6"/>
        <rFont val="Consolas"/>
        <family val="3"/>
      </rPr>
      <t xml:space="preserve">i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>i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a </t>
    </r>
    <r>
      <rPr>
        <sz val="10"/>
        <color rgb="FFC351DD"/>
        <rFont val="Consolas"/>
        <family val="3"/>
      </rPr>
      <t xml:space="preserve">in </t>
    </r>
    <r>
      <rPr>
        <sz val="10"/>
        <color rgb="FF9090D2"/>
        <rFont val="Consolas"/>
        <family val="3"/>
      </rPr>
      <t>enumerate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))</t>
    </r>
  </si>
  <si>
    <t>brightness</t>
  </si>
  <si>
    <t>TOI-4504</t>
  </si>
  <si>
    <t>[0.4765, 0.3495]</t>
  </si>
  <si>
    <t>limb_darkening</t>
  </si>
  <si>
    <t>luminosity</t>
  </si>
  <si>
    <t>0.7095</t>
  </si>
  <si>
    <t>mean_intensity</t>
  </si>
  <si>
    <t>area_2d</t>
  </si>
  <si>
    <t>luminosity per area</t>
  </si>
  <si>
    <t>mean intensity /central intensity  (based on the given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</si>
</sst>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E+00"/>
  </numFmts>
  <fonts count="19" x14ac:knownFonts="1">
    <font>
      <sz val="11"/>
      <color theme="1"/>
      <name val="Aptos Narrow"/>
      <family val="2"/>
      <scheme val="minor"/>
    </font>
    <font>
      <sz val="10"/>
      <name val="Consolas"/>
      <family val="3"/>
    </font>
    <font>
      <i/>
      <sz val="10"/>
      <name val="Consolas"/>
      <family val="3"/>
    </font>
    <font>
      <i/>
      <sz val="10"/>
      <name val="Courier New"/>
      <family val="3"/>
    </font>
    <font>
      <b/>
      <sz val="10"/>
      <name val="Consolas"/>
      <family val="3"/>
    </font>
    <font>
      <b/>
      <sz val="11"/>
      <color theme="1"/>
      <name val="Aptos Narrow"/>
      <family val="2"/>
      <scheme val="minor"/>
    </font>
    <font>
      <sz val="10"/>
      <color rgb="FFF6F6F6"/>
      <name val="Consolas"/>
      <family val="3"/>
    </font>
    <font>
      <sz val="10"/>
      <color rgb="FFC351DD"/>
      <name val="Consolas"/>
      <family val="3"/>
    </font>
    <font>
      <b/>
      <sz val="10"/>
      <color rgb="FFA9DC76"/>
      <name val="Consolas"/>
      <family val="3"/>
    </font>
    <font>
      <sz val="10"/>
      <color rgb="FFFCFCFA"/>
      <name val="Consolas"/>
      <family val="3"/>
    </font>
    <font>
      <sz val="10"/>
      <color rgb="FFBF7DC1"/>
      <name val="Consolas"/>
      <family val="3"/>
    </font>
    <font>
      <sz val="10"/>
      <color rgb="FFFF6188"/>
      <name val="Consolas"/>
      <family val="3"/>
    </font>
    <font>
      <sz val="10"/>
      <color rgb="FFFC9867"/>
      <name val="Consolas"/>
      <family val="3"/>
    </font>
    <font>
      <sz val="10"/>
      <color rgb="FFFF3261"/>
      <name val="Consolas"/>
      <family val="3"/>
    </font>
    <font>
      <i/>
      <sz val="10"/>
      <color rgb="FFCCCCCC"/>
      <name val="Consolas"/>
      <family val="3"/>
    </font>
    <font>
      <sz val="10"/>
      <color rgb="FF707CFF"/>
      <name val="Consolas"/>
      <family val="3"/>
    </font>
    <font>
      <sz val="10"/>
      <color rgb="FFAAAAAA"/>
      <name val="Consolas"/>
      <family val="3"/>
    </font>
    <font>
      <sz val="10"/>
      <color rgb="FFA9DC76"/>
      <name val="Consolas"/>
      <family val="3"/>
    </font>
    <font>
      <sz val="10"/>
      <color rgb="FF9090D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7" fillId="2" borderId="0" xfId="0" applyFont="1" applyFill="1" applyAlignment="1">
      <alignment vertical="center"/>
    </xf>
    <xf numFmtId="0" fontId="0" fillId="2" borderId="0" xfId="0" applyFill="1"/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16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3</xdr:row>
      <xdr:rowOff>59100</xdr:rowOff>
    </xdr:from>
    <xdr:to>
      <xdr:col>12</xdr:col>
      <xdr:colOff>121920</xdr:colOff>
      <xdr:row>26</xdr:row>
      <xdr:rowOff>28620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936F0679-7F62-C212-6A66-38DA3D787B28}"/>
            </a:ext>
          </a:extLst>
        </xdr:cNvPr>
        <xdr:cNvSpPr>
          <a:spLocks noChangeAspect="1"/>
        </xdr:cNvSpPr>
      </xdr:nvSpPr>
      <xdr:spPr>
        <a:xfrm>
          <a:off x="3261360" y="607740"/>
          <a:ext cx="4175760" cy="4175760"/>
        </a:xfrm>
        <a:prstGeom prst="ellipse">
          <a:avLst/>
        </a:prstGeom>
        <a:solidFill>
          <a:srgbClr val="FFFF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9</xdr:col>
      <xdr:colOff>234426</xdr:colOff>
      <xdr:row>9</xdr:row>
      <xdr:rowOff>23244</xdr:rowOff>
    </xdr:from>
    <xdr:to>
      <xdr:col>9</xdr:col>
      <xdr:colOff>592566</xdr:colOff>
      <xdr:row>11</xdr:row>
      <xdr:rowOff>15624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430AA7B8-1F2F-4DE4-895B-E92300C48B89}"/>
            </a:ext>
          </a:extLst>
        </xdr:cNvPr>
        <xdr:cNvSpPr>
          <a:spLocks noChangeAspect="1"/>
        </xdr:cNvSpPr>
      </xdr:nvSpPr>
      <xdr:spPr>
        <a:xfrm>
          <a:off x="7549626" y="2412338"/>
          <a:ext cx="358140" cy="359933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8</xdr:col>
      <xdr:colOff>502920</xdr:colOff>
      <xdr:row>14</xdr:row>
      <xdr:rowOff>106680</xdr:rowOff>
    </xdr:from>
    <xdr:to>
      <xdr:col>8</xdr:col>
      <xdr:colOff>569640</xdr:colOff>
      <xdr:row>14</xdr:row>
      <xdr:rowOff>173400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B957DFAF-BB9A-4384-892E-17CF31A5A9DE}"/>
            </a:ext>
          </a:extLst>
        </xdr:cNvPr>
        <xdr:cNvSpPr>
          <a:spLocks noChangeAspect="1"/>
        </xdr:cNvSpPr>
      </xdr:nvSpPr>
      <xdr:spPr>
        <a:xfrm>
          <a:off x="7208520" y="3398520"/>
          <a:ext cx="66720" cy="66720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8</xdr:col>
      <xdr:colOff>531798</xdr:colOff>
      <xdr:row>14</xdr:row>
      <xdr:rowOff>138054</xdr:rowOff>
    </xdr:from>
    <xdr:to>
      <xdr:col>12</xdr:col>
      <xdr:colOff>117438</xdr:colOff>
      <xdr:row>14</xdr:row>
      <xdr:rowOff>138054</xdr:rowOff>
    </xdr:to>
    <xdr:cxnSp macro="">
      <xdr:nvCxnSpPr>
        <xdr:cNvPr id="6" name="Lige pilforbindelse 5">
          <a:extLst>
            <a:ext uri="{FF2B5EF4-FFF2-40B4-BE49-F238E27FC236}">
              <a16:creationId xmlns:a16="http://schemas.microsoft.com/office/drawing/2014/main" id="{8042F8EB-0605-0B67-E119-8421C027D6FA}"/>
            </a:ext>
          </a:extLst>
        </xdr:cNvPr>
        <xdr:cNvCxnSpPr/>
      </xdr:nvCxnSpPr>
      <xdr:spPr>
        <a:xfrm>
          <a:off x="7237398" y="3446030"/>
          <a:ext cx="202404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535101</xdr:colOff>
      <xdr:row>10</xdr:row>
      <xdr:rowOff>17931</xdr:rowOff>
    </xdr:from>
    <xdr:to>
      <xdr:col>9</xdr:col>
      <xdr:colOff>421339</xdr:colOff>
      <xdr:row>14</xdr:row>
      <xdr:rowOff>136737</xdr:rowOff>
    </xdr:to>
    <xdr:cxnSp macro="">
      <xdr:nvCxnSpPr>
        <xdr:cNvPr id="13" name="Lige pilforbindelse 12">
          <a:extLst>
            <a:ext uri="{FF2B5EF4-FFF2-40B4-BE49-F238E27FC236}">
              <a16:creationId xmlns:a16="http://schemas.microsoft.com/office/drawing/2014/main" id="{4EC5A443-9CD4-46B0-A82E-E6216E83FD02}"/>
            </a:ext>
          </a:extLst>
        </xdr:cNvPr>
        <xdr:cNvCxnSpPr/>
      </xdr:nvCxnSpPr>
      <xdr:spPr>
        <a:xfrm flipV="1">
          <a:off x="7240701" y="2590802"/>
          <a:ext cx="495838" cy="85391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132826</xdr:colOff>
      <xdr:row>2</xdr:row>
      <xdr:rowOff>34898</xdr:rowOff>
    </xdr:from>
    <xdr:to>
      <xdr:col>5</xdr:col>
      <xdr:colOff>490966</xdr:colOff>
      <xdr:row>4</xdr:row>
      <xdr:rowOff>27278</xdr:rowOff>
    </xdr:to>
    <xdr:sp macro="" textlink="">
      <xdr:nvSpPr>
        <xdr:cNvPr id="16" name="Ellipse 15">
          <a:extLst>
            <a:ext uri="{FF2B5EF4-FFF2-40B4-BE49-F238E27FC236}">
              <a16:creationId xmlns:a16="http://schemas.microsoft.com/office/drawing/2014/main" id="{ABDAB402-200B-4532-860C-75C9A37C7E9C}"/>
            </a:ext>
          </a:extLst>
        </xdr:cNvPr>
        <xdr:cNvSpPr>
          <a:spLocks noChangeAspect="1"/>
        </xdr:cNvSpPr>
      </xdr:nvSpPr>
      <xdr:spPr>
        <a:xfrm>
          <a:off x="3180826" y="400658"/>
          <a:ext cx="358140" cy="35814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8</xdr:col>
      <xdr:colOff>351266</xdr:colOff>
      <xdr:row>13</xdr:row>
      <xdr:rowOff>141578</xdr:rowOff>
    </xdr:from>
    <xdr:to>
      <xdr:col>9</xdr:col>
      <xdr:colOff>99806</xdr:colOff>
      <xdr:row>15</xdr:row>
      <xdr:rowOff>133958</xdr:rowOff>
    </xdr:to>
    <xdr:sp macro="" textlink="">
      <xdr:nvSpPr>
        <xdr:cNvPr id="17" name="Ellipse 16">
          <a:extLst>
            <a:ext uri="{FF2B5EF4-FFF2-40B4-BE49-F238E27FC236}">
              <a16:creationId xmlns:a16="http://schemas.microsoft.com/office/drawing/2014/main" id="{B9AC564B-12BB-410A-91C4-E0D74E8F3348}"/>
            </a:ext>
          </a:extLst>
        </xdr:cNvPr>
        <xdr:cNvSpPr>
          <a:spLocks noChangeAspect="1"/>
        </xdr:cNvSpPr>
      </xdr:nvSpPr>
      <xdr:spPr>
        <a:xfrm>
          <a:off x="5228066" y="2519018"/>
          <a:ext cx="358140" cy="35814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10</xdr:col>
      <xdr:colOff>162007</xdr:colOff>
      <xdr:row>4</xdr:row>
      <xdr:rowOff>15840</xdr:rowOff>
    </xdr:from>
    <xdr:to>
      <xdr:col>10</xdr:col>
      <xdr:colOff>501409</xdr:colOff>
      <xdr:row>5</xdr:row>
      <xdr:rowOff>167737</xdr:rowOff>
    </xdr:to>
    <xdr:sp macro="" textlink="">
      <xdr:nvSpPr>
        <xdr:cNvPr id="18" name="Bue 17">
          <a:extLst>
            <a:ext uri="{FF2B5EF4-FFF2-40B4-BE49-F238E27FC236}">
              <a16:creationId xmlns:a16="http://schemas.microsoft.com/office/drawing/2014/main" id="{810AD241-E2F1-96D3-0295-ECCFEC1EC61C}"/>
            </a:ext>
          </a:extLst>
        </xdr:cNvPr>
        <xdr:cNvSpPr/>
      </xdr:nvSpPr>
      <xdr:spPr>
        <a:xfrm rot="10484268">
          <a:off x="6258007" y="747360"/>
          <a:ext cx="339402" cy="334777"/>
        </a:xfrm>
        <a:prstGeom prst="arc">
          <a:avLst>
            <a:gd name="adj1" fmla="val 13326443"/>
            <a:gd name="adj2" fmla="val 2282937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4D42E-A664-47EC-9C8A-1146EAD8C69E}">
  <dimension ref="A1:Q21"/>
  <sheetViews>
    <sheetView workbookViewId="0">
      <selection activeCell="O2" sqref="O2"/>
    </sheetView>
  </sheetViews>
  <sheetFormatPr defaultColWidth="11.5546875" defaultRowHeight="14.4" x14ac:dyDescent="0.3"/>
  <sheetData>
    <row r="1" spans="1:17" x14ac:dyDescent="0.3">
      <c r="A1" s="1"/>
      <c r="K1" s="4" t="s">
        <v>14</v>
      </c>
      <c r="L1" s="4" t="s">
        <v>18</v>
      </c>
      <c r="M1" t="s">
        <v>16</v>
      </c>
      <c r="N1" t="s">
        <v>17</v>
      </c>
      <c r="O1" t="s">
        <v>19</v>
      </c>
    </row>
    <row r="2" spans="1:17" x14ac:dyDescent="0.3">
      <c r="A2" s="1" t="s">
        <v>3</v>
      </c>
      <c r="J2" t="s">
        <v>11</v>
      </c>
      <c r="K2" s="3">
        <v>696342000</v>
      </c>
      <c r="L2" s="3">
        <f>K2*K2*PI()</f>
        <v>1.5233337134996349E+18</v>
      </c>
    </row>
    <row r="3" spans="1:17" x14ac:dyDescent="0.3">
      <c r="A3" s="1" t="s">
        <v>4</v>
      </c>
    </row>
    <row r="4" spans="1:17" x14ac:dyDescent="0.3">
      <c r="A4" s="1" t="s">
        <v>5</v>
      </c>
      <c r="J4" t="s">
        <v>12</v>
      </c>
      <c r="K4" s="3">
        <v>71492000</v>
      </c>
      <c r="L4" s="3">
        <f>K4*K4*PI()</f>
        <v>1.6057013262380642E+16</v>
      </c>
    </row>
    <row r="5" spans="1:17" x14ac:dyDescent="0.3">
      <c r="A5" s="1" t="s">
        <v>6</v>
      </c>
      <c r="J5" t="s">
        <v>13</v>
      </c>
      <c r="K5" s="3">
        <v>6378135</v>
      </c>
      <c r="L5" s="3">
        <f>K5*K5*PI()</f>
        <v>127801893198931.94</v>
      </c>
    </row>
    <row r="6" spans="1:17" x14ac:dyDescent="0.3">
      <c r="A6" s="2" t="s">
        <v>0</v>
      </c>
    </row>
    <row r="7" spans="1:17" x14ac:dyDescent="0.3">
      <c r="A7" s="1" t="s">
        <v>7</v>
      </c>
      <c r="K7">
        <v>0.92</v>
      </c>
      <c r="L7" s="3">
        <f>K7*K7*L2</f>
        <v>1.289349655106091E+18</v>
      </c>
    </row>
    <row r="8" spans="1:17" x14ac:dyDescent="0.3">
      <c r="A8" s="1" t="s">
        <v>8</v>
      </c>
    </row>
    <row r="9" spans="1:17" x14ac:dyDescent="0.3">
      <c r="A9" s="1" t="s">
        <v>9</v>
      </c>
    </row>
    <row r="10" spans="1:17" x14ac:dyDescent="0.3">
      <c r="A10" s="2" t="s">
        <v>1</v>
      </c>
    </row>
    <row r="11" spans="1:17" x14ac:dyDescent="0.3">
      <c r="A11" s="1" t="s">
        <v>10</v>
      </c>
      <c r="K11">
        <v>2.6909999999999998</v>
      </c>
      <c r="L11" s="3">
        <f>K11*K11*L5</f>
        <v>925474981364094.75</v>
      </c>
      <c r="M11" s="5">
        <f>L11/L7*1000000</f>
        <v>717.78433235625619</v>
      </c>
      <c r="N11" s="5">
        <v>409</v>
      </c>
      <c r="O11">
        <v>812</v>
      </c>
      <c r="P11">
        <f>N11/M11</f>
        <v>0.56980903812344852</v>
      </c>
      <c r="Q11">
        <f>O11/M11</f>
        <v>1.13125901945291</v>
      </c>
    </row>
    <row r="12" spans="1:17" x14ac:dyDescent="0.3">
      <c r="A12" s="2" t="s">
        <v>2</v>
      </c>
    </row>
    <row r="13" spans="1:17" x14ac:dyDescent="0.3">
      <c r="A13" s="1" t="s">
        <v>15</v>
      </c>
      <c r="K13">
        <v>0.98970000000000002</v>
      </c>
      <c r="L13" s="3">
        <f>K13*K13*L4</f>
        <v>1.5727942277712606E+16</v>
      </c>
      <c r="M13" s="5">
        <f>L13/L7*1000000</f>
        <v>12198.353034358604</v>
      </c>
      <c r="N13">
        <v>6845</v>
      </c>
      <c r="O13">
        <v>13598</v>
      </c>
      <c r="P13">
        <f>N13/M13</f>
        <v>0.56114132626920754</v>
      </c>
      <c r="Q13">
        <f>O13/M13</f>
        <v>1.1147406507828612</v>
      </c>
    </row>
    <row r="19" spans="13:13" x14ac:dyDescent="0.3">
      <c r="M19">
        <v>99.918800000000005</v>
      </c>
    </row>
    <row r="20" spans="13:13" x14ac:dyDescent="0.3">
      <c r="M20">
        <f>100-M19</f>
        <v>8.1199999999995498E-2</v>
      </c>
    </row>
    <row r="21" spans="13:13" x14ac:dyDescent="0.3">
      <c r="M21">
        <f>M20*10000</f>
        <v>811.99999999995498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EDAB-6C8B-452C-B771-172741AC8B82}">
  <dimension ref="A1:AC49"/>
  <sheetViews>
    <sheetView tabSelected="1" topLeftCell="A19" workbookViewId="0">
      <selection activeCell="F55" sqref="F55"/>
    </sheetView>
  </sheetViews>
  <sheetFormatPr defaultRowHeight="14.4" x14ac:dyDescent="0.3"/>
  <cols>
    <col min="1" max="1" width="15.33203125" customWidth="1"/>
    <col min="2" max="2" width="14.44140625" customWidth="1"/>
    <col min="4" max="4" width="12" bestFit="1" customWidth="1"/>
  </cols>
  <sheetData>
    <row r="1" spans="1:29" x14ac:dyDescent="0.3">
      <c r="A1" s="14" t="s">
        <v>43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3" spans="1:29" x14ac:dyDescent="0.3">
      <c r="A3" s="14" t="s">
        <v>34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5" spans="1:29" x14ac:dyDescent="0.3">
      <c r="A5" s="6" t="s">
        <v>35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x14ac:dyDescent="0.3">
      <c r="A6" s="8" t="s">
        <v>36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x14ac:dyDescent="0.3">
      <c r="A7" s="9" t="s">
        <v>37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x14ac:dyDescent="0.3">
      <c r="A8" s="8" t="s">
        <v>38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x14ac:dyDescent="0.3">
      <c r="A9" s="6" t="s">
        <v>39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x14ac:dyDescent="0.3">
      <c r="A10" s="10" t="s">
        <v>40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x14ac:dyDescent="0.3">
      <c r="A11" s="8" t="s">
        <v>41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x14ac:dyDescent="0.3">
      <c r="A12" s="13" t="s">
        <v>42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4" spans="1:29" x14ac:dyDescent="0.3">
      <c r="A14" s="6" t="s">
        <v>44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x14ac:dyDescent="0.3">
      <c r="A15" s="9" t="s">
        <v>45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x14ac:dyDescent="0.3">
      <c r="A16" s="9" t="s">
        <v>46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x14ac:dyDescent="0.3">
      <c r="A17" s="9" t="s">
        <v>47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x14ac:dyDescent="0.3">
      <c r="A18" s="9" t="s">
        <v>48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x14ac:dyDescent="0.3">
      <c r="A19" s="9" t="s">
        <v>49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x14ac:dyDescent="0.3">
      <c r="A20" s="9" t="s">
        <v>50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x14ac:dyDescent="0.3">
      <c r="A21" s="9" t="s">
        <v>51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x14ac:dyDescent="0.3">
      <c r="A22" s="12" t="s">
        <v>52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x14ac:dyDescent="0.3">
      <c r="A23" s="10" t="s">
        <v>53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x14ac:dyDescent="0.3">
      <c r="A24" s="8" t="s">
        <v>54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x14ac:dyDescent="0.3">
      <c r="A25" s="10" t="s">
        <v>55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x14ac:dyDescent="0.3">
      <c r="A26" s="12" t="s">
        <v>56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1:29" x14ac:dyDescent="0.3">
      <c r="A27" s="13" t="s">
        <v>42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9" spans="1:29" x14ac:dyDescent="0.3">
      <c r="A29" s="6" t="s">
        <v>20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x14ac:dyDescent="0.3">
      <c r="A30" s="8" t="s">
        <v>21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x14ac:dyDescent="0.3">
      <c r="A31" s="9" t="s">
        <v>22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 x14ac:dyDescent="0.3">
      <c r="A32" s="9" t="s">
        <v>23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x14ac:dyDescent="0.3">
      <c r="A33" s="10" t="s">
        <v>24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x14ac:dyDescent="0.3">
      <c r="A34" s="8" t="s">
        <v>25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x14ac:dyDescent="0.3">
      <c r="A35" s="11" t="s">
        <v>26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x14ac:dyDescent="0.3">
      <c r="A36" s="8" t="s">
        <v>27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x14ac:dyDescent="0.3">
      <c r="A37" s="12" t="s">
        <v>28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x14ac:dyDescent="0.3">
      <c r="A38" s="13" t="s">
        <v>29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 x14ac:dyDescent="0.3">
      <c r="A39" s="8" t="s">
        <v>30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x14ac:dyDescent="0.3">
      <c r="A40" s="12" t="s">
        <v>31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x14ac:dyDescent="0.3">
      <c r="A41" s="12" t="s">
        <v>32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 x14ac:dyDescent="0.3">
      <c r="A42" s="12" t="s">
        <v>33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4" spans="1:29" x14ac:dyDescent="0.3">
      <c r="A44" s="18" t="s">
        <v>58</v>
      </c>
    </row>
    <row r="45" spans="1:29" x14ac:dyDescent="0.3">
      <c r="A45" t="s">
        <v>61</v>
      </c>
      <c r="B45" s="17">
        <v>2.3745999999999999E+26</v>
      </c>
    </row>
    <row r="46" spans="1:29" x14ac:dyDescent="0.3">
      <c r="A46" t="s">
        <v>64</v>
      </c>
      <c r="B46" s="3">
        <v>1.28934965510609E+18</v>
      </c>
      <c r="D46" s="3"/>
      <c r="F46" s="3"/>
    </row>
    <row r="47" spans="1:29" x14ac:dyDescent="0.3">
      <c r="A47" t="s">
        <v>57</v>
      </c>
      <c r="B47" s="15">
        <f>B45/B46</f>
        <v>184170367.64201978</v>
      </c>
      <c r="C47" t="s">
        <v>65</v>
      </c>
    </row>
    <row r="48" spans="1:29" x14ac:dyDescent="0.3">
      <c r="A48" t="s">
        <v>60</v>
      </c>
      <c r="B48" s="16" t="s">
        <v>59</v>
      </c>
    </row>
    <row r="49" spans="1:3" x14ac:dyDescent="0.3">
      <c r="A49" t="s">
        <v>63</v>
      </c>
      <c r="B49" s="16" t="s">
        <v>62</v>
      </c>
      <c r="C49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8F03C-1AFE-4DC0-92F4-427F68573854}">
  <dimension ref="A1"/>
  <sheetViews>
    <sheetView topLeftCell="C1" zoomScale="150" zoomScaleNormal="150" workbookViewId="0">
      <selection activeCell="N14" sqref="N1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TOI 4504</vt:lpstr>
      <vt:lpstr>Luminosity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</dc:creator>
  <cp:lastModifiedBy>Uli Scheuss</cp:lastModifiedBy>
  <dcterms:created xsi:type="dcterms:W3CDTF">2025-01-05T13:52:59Z</dcterms:created>
  <dcterms:modified xsi:type="dcterms:W3CDTF">2025-01-06T14:00:28Z</dcterms:modified>
</cp:coreProperties>
</file>