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ults\"/>
    </mc:Choice>
  </mc:AlternateContent>
  <xr:revisionPtr revIDLastSave="0" documentId="13_ncr:1_{EBFDC00D-E93F-4BF1-80AB-F42876BE52AB}" xr6:coauthVersionLast="47" xr6:coauthVersionMax="47" xr10:uidLastSave="{00000000-0000-0000-0000-000000000000}"/>
  <bookViews>
    <workbookView xWindow="-120" yWindow="-120" windowWidth="29040" windowHeight="15720" activeTab="3" xr2:uid="{98936307-1AC5-4379-A05D-810F04CE2DDF}"/>
  </bookViews>
  <sheets>
    <sheet name="1" sheetId="1" r:id="rId1"/>
    <sheet name="2" sheetId="2" r:id="rId2"/>
    <sheet name="Params" sheetId="6" r:id="rId3"/>
    <sheet name="Tmid" sheetId="5" r:id="rId4"/>
    <sheet name="T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5" l="1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69" i="5"/>
  <c r="E68" i="5"/>
  <c r="E67" i="5"/>
  <c r="E66" i="5"/>
  <c r="E65" i="5"/>
  <c r="E64" i="5"/>
  <c r="E62" i="5"/>
  <c r="E61" i="5"/>
  <c r="E60" i="5"/>
  <c r="E59" i="5"/>
  <c r="E58" i="5"/>
  <c r="E57" i="5"/>
  <c r="E56" i="5"/>
  <c r="E55" i="5"/>
  <c r="E54" i="5"/>
  <c r="E53" i="5"/>
  <c r="E52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6" i="5"/>
  <c r="E5" i="5"/>
  <c r="E3" i="5"/>
  <c r="B13" i="2"/>
  <c r="N13" i="2" s="1"/>
  <c r="M7" i="2"/>
  <c r="B5" i="2"/>
  <c r="M5" i="2" s="1"/>
  <c r="B4" i="2"/>
  <c r="M4" i="2" s="1"/>
  <c r="O64" i="1"/>
  <c r="N61" i="1" s="1"/>
  <c r="M6" i="2" l="1"/>
  <c r="B6" i="2" s="1"/>
  <c r="M3" i="2"/>
  <c r="B3" i="2" s="1"/>
  <c r="N12" i="2"/>
  <c r="B12" i="2" s="1"/>
  <c r="N11" i="2"/>
  <c r="B11" i="2" s="1"/>
  <c r="M13" i="2"/>
  <c r="M14" i="2" s="1"/>
  <c r="B14" i="2" s="1"/>
  <c r="N59" i="1"/>
  <c r="N60" i="1"/>
  <c r="O160" i="1"/>
  <c r="O124" i="1"/>
  <c r="O108" i="1"/>
  <c r="O93" i="1"/>
  <c r="O11" i="1"/>
  <c r="N8" i="1" s="1"/>
  <c r="O30" i="1"/>
  <c r="N25" i="1" s="1"/>
  <c r="O78" i="1"/>
  <c r="N73" i="1" s="1"/>
  <c r="O50" i="1"/>
  <c r="N46" i="1"/>
  <c r="N47" i="1"/>
  <c r="N45" i="1"/>
  <c r="N44" i="1"/>
  <c r="N43" i="1"/>
  <c r="N42" i="1"/>
  <c r="P59" i="1" l="1"/>
  <c r="N103" i="1"/>
  <c r="N102" i="1"/>
  <c r="N121" i="1"/>
  <c r="N120" i="1"/>
  <c r="N119" i="1"/>
  <c r="N118" i="1"/>
  <c r="P45" i="1"/>
  <c r="N90" i="1"/>
  <c r="N89" i="1"/>
  <c r="P60" i="1"/>
  <c r="N155" i="1"/>
  <c r="N156" i="1"/>
  <c r="P155" i="1" s="1"/>
  <c r="P118" i="1"/>
  <c r="P119" i="1"/>
  <c r="P47" i="1"/>
  <c r="P46" i="1"/>
  <c r="N72" i="1"/>
  <c r="P72" i="1" s="1"/>
  <c r="N7" i="1"/>
  <c r="P7" i="1" s="1"/>
  <c r="P44" i="1"/>
  <c r="P121" i="1" l="1"/>
  <c r="P120" i="1"/>
  <c r="P102" i="1"/>
  <c r="P89" i="1"/>
</calcChain>
</file>

<file path=xl/sharedStrings.xml><?xml version="1.0" encoding="utf-8"?>
<sst xmlns="http://schemas.openxmlformats.org/spreadsheetml/2006/main" count="377" uniqueCount="44">
  <si>
    <t>TT</t>
  </si>
  <si>
    <t>+-</t>
  </si>
  <si>
    <t>T14</t>
  </si>
  <si>
    <t>T34</t>
  </si>
  <si>
    <t>T23</t>
  </si>
  <si>
    <t>T1</t>
  </si>
  <si>
    <t>T2</t>
  </si>
  <si>
    <t>T3</t>
  </si>
  <si>
    <t>T4</t>
  </si>
  <si>
    <t>T12</t>
  </si>
  <si>
    <t>cm</t>
  </si>
  <si>
    <t>BJD</t>
  </si>
  <si>
    <t>BJD/cm</t>
  </si>
  <si>
    <t>T2T</t>
  </si>
  <si>
    <t>T12T</t>
  </si>
  <si>
    <t>TT34</t>
  </si>
  <si>
    <t>Kepler9b</t>
  </si>
  <si>
    <t>Kepler9c</t>
  </si>
  <si>
    <t xml:space="preserve">Tmid 3 800,15785 800,15795 ±0,00026 </t>
  </si>
  <si>
    <t>param BestFit 50% 1σ range param BestFit 50% 1σ range</t>
  </si>
  <si>
    <t xml:space="preserve">Linear Pb[d] 19,2471658 19,2471669 +0,0000035 −0,0000036 </t>
  </si>
  <si>
    <t xml:space="preserve"> ab/R∗ 25,00 24,95 +0,17 −0,16 </t>
  </si>
  <si>
    <t xml:space="preserve"> rb/R∗ 0,082483 0,082515 +0,000099 −0,000107 </t>
  </si>
  <si>
    <t xml:space="preserve"> bb/R∗ 0,7803 0,7812 +0,0033 −0,0036 </t>
  </si>
  <si>
    <t xml:space="preserve"> Linear Pc[d] 38,944030 38,944011 ±0,000012 </t>
  </si>
  <si>
    <t xml:space="preserve"> ac/R∗ 40,00 39,91 +0,27 −0,25 </t>
  </si>
  <si>
    <t xml:space="preserve"> rc/R∗ 0,07963 0,07964 +0,00013 −0,00015 </t>
  </si>
  <si>
    <t xml:space="preserve"> bc/R∗ 0,8619 0,8624 +0,0019 −0,0023 </t>
  </si>
  <si>
    <t xml:space="preserve"> Pd 1,59295922 1,59295878 +0,00000109 −0,00000095 </t>
  </si>
  <si>
    <t xml:space="preserve"> Linear </t>
  </si>
  <si>
    <t xml:space="preserve"> ad/R∗ 4,748 4,738 +0,032 −0,030 </t>
  </si>
  <si>
    <t xml:space="preserve"> rd/R∗ 0,01508 0,01517 ±0,00013 </t>
  </si>
  <si>
    <t xml:space="preserve"> bd/R∗ 0,6955 0,6951 +0,0064 −0,0075 </t>
  </si>
  <si>
    <t>Planet</t>
  </si>
  <si>
    <t xml:space="preserve">Best fit </t>
  </si>
  <si>
    <t>Sigma</t>
  </si>
  <si>
    <t>KEPLER9b</t>
  </si>
  <si>
    <t>KEPLER9c</t>
  </si>
  <si>
    <t>P</t>
  </si>
  <si>
    <t>b</t>
  </si>
  <si>
    <t>c</t>
  </si>
  <si>
    <t>ø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</si>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</sst>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/>
    <xf numFmtId="0" fontId="2" fillId="3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70" fontId="0" fillId="0" borderId="0" xfId="0" applyNumberFormat="1"/>
    <xf numFmtId="0" fontId="0" fillId="6" borderId="0" xfId="0" applyFill="1"/>
    <xf numFmtId="0" fontId="0" fillId="0" borderId="3" xfId="0" applyBorder="1"/>
    <xf numFmtId="0" fontId="2" fillId="0" borderId="2" xfId="0" applyFont="1" applyBorder="1"/>
    <xf numFmtId="170" fontId="0" fillId="6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18142</xdr:colOff>
      <xdr:row>0</xdr:row>
      <xdr:rowOff>0</xdr:rowOff>
    </xdr:from>
    <xdr:to>
      <xdr:col>11</xdr:col>
      <xdr:colOff>114255</xdr:colOff>
      <xdr:row>51</xdr:row>
      <xdr:rowOff>174680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214EE59F-84D3-46A5-30C3-3A5735DDB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928" y="0"/>
          <a:ext cx="6173970" cy="9427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282829</xdr:colOff>
      <xdr:row>81</xdr:row>
      <xdr:rowOff>92142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7D0F7B6-E840-8176-8A63-DFCA0E80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9875520"/>
          <a:ext cx="6373114" cy="5029902"/>
        </a:xfrm>
        <a:prstGeom prst="rect">
          <a:avLst/>
        </a:prstGeom>
      </xdr:spPr>
    </xdr:pic>
    <xdr:clientData/>
  </xdr:twoCellAnchor>
  <xdr:twoCellAnchor editAs="oneCell">
    <xdr:from>
      <xdr:col>16</xdr:col>
      <xdr:colOff>434922</xdr:colOff>
      <xdr:row>0</xdr:row>
      <xdr:rowOff>110529</xdr:rowOff>
    </xdr:from>
    <xdr:to>
      <xdr:col>34</xdr:col>
      <xdr:colOff>326895</xdr:colOff>
      <xdr:row>40</xdr:row>
      <xdr:rowOff>29740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15154644-3A67-C4CA-DBA3-2BFDDE1A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447" y="110529"/>
          <a:ext cx="12865023" cy="71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521970</xdr:colOff>
      <xdr:row>82</xdr:row>
      <xdr:rowOff>5715</xdr:rowOff>
    </xdr:from>
    <xdr:to>
      <xdr:col>11</xdr:col>
      <xdr:colOff>863</xdr:colOff>
      <xdr:row>111</xdr:row>
      <xdr:rowOff>75043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85A8E1FF-B1EB-4285-86E3-E5CD8AE0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7970" y="14845665"/>
          <a:ext cx="6184493" cy="5317603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</xdr:colOff>
      <xdr:row>112</xdr:row>
      <xdr:rowOff>171450</xdr:rowOff>
    </xdr:from>
    <xdr:to>
      <xdr:col>10</xdr:col>
      <xdr:colOff>517074</xdr:colOff>
      <xdr:row>162</xdr:row>
      <xdr:rowOff>134621</xdr:rowOff>
    </xdr:to>
    <xdr:pic>
      <xdr:nvPicPr>
        <xdr:cNvPr id="10" name="Billede 9">
          <a:extLst>
            <a:ext uri="{FF2B5EF4-FFF2-40B4-BE49-F238E27FC236}">
              <a16:creationId xmlns:a16="http://schemas.microsoft.com/office/drawing/2014/main" id="{CC1DE699-49BB-43E5-9CD1-21B9C46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0855" y="20440650"/>
          <a:ext cx="5868219" cy="9000491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</xdr:colOff>
      <xdr:row>42</xdr:row>
      <xdr:rowOff>142875</xdr:rowOff>
    </xdr:from>
    <xdr:to>
      <xdr:col>34</xdr:col>
      <xdr:colOff>413260</xdr:colOff>
      <xdr:row>50</xdr:row>
      <xdr:rowOff>72584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CA55303B-F51B-4557-B799-C0B2D7EB7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30890" y="7743825"/>
          <a:ext cx="12751945" cy="1377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F7F-30FD-4903-805A-A2BC1E19D40C}">
  <dimension ref="M3:P160"/>
  <sheetViews>
    <sheetView zoomScaleNormal="100" workbookViewId="0">
      <selection activeCell="R53" sqref="R53"/>
    </sheetView>
  </sheetViews>
  <sheetFormatPr baseColWidth="10" defaultColWidth="9.140625" defaultRowHeight="15" x14ac:dyDescent="0.25"/>
  <cols>
    <col min="13" max="13" width="14.85546875" customWidth="1"/>
    <col min="14" max="14" width="10.85546875" customWidth="1"/>
    <col min="18" max="23" width="13.7109375" customWidth="1"/>
    <col min="24" max="34" width="8.85546875"/>
  </cols>
  <sheetData>
    <row r="3" spans="13:16" x14ac:dyDescent="0.25">
      <c r="M3" s="5" t="s">
        <v>0</v>
      </c>
      <c r="N3" s="6"/>
      <c r="O3" s="7"/>
      <c r="P3" s="7"/>
    </row>
    <row r="4" spans="13:16" x14ac:dyDescent="0.25">
      <c r="M4" s="8" t="s">
        <v>1</v>
      </c>
      <c r="N4" s="6">
        <v>0.01</v>
      </c>
      <c r="O4" s="7"/>
      <c r="P4" s="7"/>
    </row>
    <row r="5" spans="13:16" x14ac:dyDescent="0.25">
      <c r="M5" s="5" t="s">
        <v>5</v>
      </c>
      <c r="N5" s="6"/>
      <c r="O5" s="5" t="s">
        <v>9</v>
      </c>
      <c r="P5" s="6"/>
    </row>
    <row r="6" spans="13:16" x14ac:dyDescent="0.25">
      <c r="M6" s="5" t="s">
        <v>6</v>
      </c>
      <c r="N6" s="6"/>
      <c r="O6" s="5" t="s">
        <v>4</v>
      </c>
      <c r="P6" s="6"/>
    </row>
    <row r="7" spans="13:16" x14ac:dyDescent="0.25">
      <c r="M7" s="5" t="s">
        <v>7</v>
      </c>
      <c r="N7" s="6">
        <f>2333.72-0.1*O11</f>
        <v>2333.7195999999999</v>
      </c>
      <c r="O7" s="5" t="s">
        <v>3</v>
      </c>
      <c r="P7" s="6">
        <f>N8-N7</f>
        <v>2.9199999999946158E-2</v>
      </c>
    </row>
    <row r="8" spans="13:16" x14ac:dyDescent="0.25">
      <c r="M8" s="5" t="s">
        <v>8</v>
      </c>
      <c r="N8" s="6">
        <f>2333.74+2.2*O11</f>
        <v>2333.7487999999998</v>
      </c>
      <c r="O8" s="5" t="s">
        <v>2</v>
      </c>
      <c r="P8" s="6"/>
    </row>
    <row r="10" spans="13:16" x14ac:dyDescent="0.25">
      <c r="M10" s="9" t="s">
        <v>11</v>
      </c>
      <c r="N10" s="9" t="s">
        <v>10</v>
      </c>
      <c r="O10" s="9" t="s">
        <v>12</v>
      </c>
    </row>
    <row r="11" spans="13:16" x14ac:dyDescent="0.25">
      <c r="M11" s="4">
        <v>0.02</v>
      </c>
      <c r="N11" s="4">
        <v>5</v>
      </c>
      <c r="O11" s="10">
        <f>M11/N11</f>
        <v>4.0000000000000001E-3</v>
      </c>
      <c r="P11" s="1"/>
    </row>
    <row r="22" spans="13:16" x14ac:dyDescent="0.25">
      <c r="M22" s="5" t="s">
        <v>0</v>
      </c>
      <c r="N22" s="6"/>
      <c r="O22" s="7"/>
      <c r="P22" s="7"/>
    </row>
    <row r="23" spans="13:16" x14ac:dyDescent="0.25">
      <c r="M23" s="8" t="s">
        <v>1</v>
      </c>
      <c r="N23" s="6">
        <v>1.4999999999999999E-2</v>
      </c>
      <c r="O23" s="7"/>
      <c r="P23" s="7"/>
    </row>
    <row r="24" spans="13:16" x14ac:dyDescent="0.25">
      <c r="M24" s="5" t="s">
        <v>5</v>
      </c>
      <c r="N24" s="6"/>
      <c r="O24" s="5" t="s">
        <v>9</v>
      </c>
      <c r="P24" s="6"/>
    </row>
    <row r="25" spans="13:16" x14ac:dyDescent="0.25">
      <c r="M25" s="5" t="s">
        <v>6</v>
      </c>
      <c r="N25" s="6">
        <f>2373.35-1.15*O30</f>
        <v>2373.3439473684211</v>
      </c>
      <c r="O25" s="5" t="s">
        <v>4</v>
      </c>
      <c r="P25" s="6"/>
    </row>
    <row r="26" spans="13:16" x14ac:dyDescent="0.25">
      <c r="M26" s="5" t="s">
        <v>7</v>
      </c>
      <c r="N26" s="6"/>
      <c r="O26" s="5" t="s">
        <v>3</v>
      </c>
      <c r="P26" s="6"/>
    </row>
    <row r="27" spans="13:16" x14ac:dyDescent="0.25">
      <c r="M27" s="5" t="s">
        <v>8</v>
      </c>
      <c r="N27" s="6"/>
      <c r="O27" s="5" t="s">
        <v>2</v>
      </c>
      <c r="P27" s="6"/>
    </row>
    <row r="29" spans="13:16" x14ac:dyDescent="0.25">
      <c r="M29" s="9" t="s">
        <v>11</v>
      </c>
      <c r="N29" s="9" t="s">
        <v>10</v>
      </c>
      <c r="O29" s="9" t="s">
        <v>12</v>
      </c>
    </row>
    <row r="30" spans="13:16" x14ac:dyDescent="0.25">
      <c r="M30" s="4">
        <v>0.05</v>
      </c>
      <c r="N30" s="4">
        <v>9.5</v>
      </c>
      <c r="O30" s="10">
        <f>M30/N30</f>
        <v>5.263157894736842E-3</v>
      </c>
      <c r="P30" s="1"/>
    </row>
    <row r="42" spans="13:16" x14ac:dyDescent="0.25">
      <c r="M42" s="5" t="s">
        <v>0</v>
      </c>
      <c r="N42" s="6">
        <f>2958.6+M50*(N50-1.85)/N50</f>
        <v>2958.6357032457495</v>
      </c>
      <c r="O42" s="7"/>
      <c r="P42" s="7"/>
    </row>
    <row r="43" spans="13:16" x14ac:dyDescent="0.25">
      <c r="M43" s="8" t="s">
        <v>1</v>
      </c>
      <c r="N43" s="6">
        <f>M50*0.6/N50</f>
        <v>4.6367851622874804E-3</v>
      </c>
      <c r="O43" s="7"/>
      <c r="P43" s="7"/>
    </row>
    <row r="44" spans="13:16" x14ac:dyDescent="0.25">
      <c r="M44" s="5" t="s">
        <v>5</v>
      </c>
      <c r="N44" s="6">
        <f>2958.55-0.4/N50*M50</f>
        <v>2958.5469088098921</v>
      </c>
      <c r="O44" s="5" t="s">
        <v>9</v>
      </c>
      <c r="P44" s="6">
        <f>N45-N44</f>
        <v>3.0525502318141662E-2</v>
      </c>
    </row>
    <row r="45" spans="13:16" x14ac:dyDescent="0.25">
      <c r="M45" s="5" t="s">
        <v>6</v>
      </c>
      <c r="N45" s="6">
        <f>2958.55+3.55/N50*M50</f>
        <v>2958.5774343122102</v>
      </c>
      <c r="O45" s="5" t="s">
        <v>4</v>
      </c>
      <c r="P45" s="6">
        <f>N46-N45</f>
        <v>0.11638330757341464</v>
      </c>
    </row>
    <row r="46" spans="13:16" x14ac:dyDescent="0.25">
      <c r="M46" s="5" t="s">
        <v>7</v>
      </c>
      <c r="N46" s="6">
        <f>2958.7-0.8/N50*M50</f>
        <v>2958.6938176197837</v>
      </c>
      <c r="O46" s="5" t="s">
        <v>3</v>
      </c>
      <c r="P46" s="6">
        <f>N47-N46</f>
        <v>2.8207109737195424E-2</v>
      </c>
    </row>
    <row r="47" spans="13:16" x14ac:dyDescent="0.25">
      <c r="M47" s="5" t="s">
        <v>8</v>
      </c>
      <c r="N47" s="6">
        <f>2958.7+2.85/N50*M50</f>
        <v>2958.7220247295209</v>
      </c>
      <c r="O47" s="5" t="s">
        <v>2</v>
      </c>
      <c r="P47" s="6">
        <f>N47-N44</f>
        <v>0.17511591962875173</v>
      </c>
    </row>
    <row r="49" spans="13:16" x14ac:dyDescent="0.25">
      <c r="M49" s="9" t="s">
        <v>11</v>
      </c>
      <c r="N49" s="9" t="s">
        <v>10</v>
      </c>
      <c r="O49" s="9" t="s">
        <v>12</v>
      </c>
    </row>
    <row r="50" spans="13:16" x14ac:dyDescent="0.25">
      <c r="M50" s="4">
        <v>0.05</v>
      </c>
      <c r="N50" s="4">
        <v>6.47</v>
      </c>
      <c r="O50" s="10">
        <f>M50/N50</f>
        <v>7.7279752704791354E-3</v>
      </c>
      <c r="P50" s="1"/>
    </row>
    <row r="56" spans="13:16" x14ac:dyDescent="0.25">
      <c r="M56" s="5" t="s">
        <v>0</v>
      </c>
      <c r="N56" s="6">
        <v>2988.5133999999998</v>
      </c>
      <c r="O56" s="7"/>
      <c r="P56" s="7"/>
    </row>
    <row r="57" spans="13:16" x14ac:dyDescent="0.25">
      <c r="M57" s="8" t="s">
        <v>1</v>
      </c>
      <c r="N57" s="6">
        <v>5.4687500000000777E-3</v>
      </c>
      <c r="O57" s="7"/>
      <c r="P57" s="7"/>
    </row>
    <row r="58" spans="13:16" x14ac:dyDescent="0.25">
      <c r="M58" s="5" t="s">
        <v>5</v>
      </c>
      <c r="N58" s="6"/>
      <c r="O58" s="5" t="s">
        <v>9</v>
      </c>
      <c r="P58" s="6"/>
    </row>
    <row r="59" spans="13:16" x14ac:dyDescent="0.25">
      <c r="M59" s="5" t="s">
        <v>6</v>
      </c>
      <c r="N59" s="6">
        <f>2988.45-0.9*O64</f>
        <v>2988.4418625678118</v>
      </c>
      <c r="O59" s="5" t="s">
        <v>4</v>
      </c>
      <c r="P59" s="6">
        <f>N60-N59</f>
        <v>0.14502712477406021</v>
      </c>
    </row>
    <row r="60" spans="13:16" x14ac:dyDescent="0.25">
      <c r="M60" s="5" t="s">
        <v>7</v>
      </c>
      <c r="N60" s="6">
        <f>2988.6-1.45*O64</f>
        <v>2988.5868896925858</v>
      </c>
      <c r="O60" s="5" t="s">
        <v>3</v>
      </c>
      <c r="P60" s="6">
        <f>N61-N60</f>
        <v>1.4918625678092212E-2</v>
      </c>
    </row>
    <row r="61" spans="13:16" x14ac:dyDescent="0.25">
      <c r="M61" s="5" t="s">
        <v>8</v>
      </c>
      <c r="N61" s="6">
        <f>2988.6+0.2*O64</f>
        <v>2988.6018083182639</v>
      </c>
      <c r="O61" s="5" t="s">
        <v>2</v>
      </c>
      <c r="P61" s="6"/>
    </row>
    <row r="63" spans="13:16" x14ac:dyDescent="0.25">
      <c r="M63" s="9" t="s">
        <v>11</v>
      </c>
      <c r="N63" s="9" t="s">
        <v>10</v>
      </c>
      <c r="O63" s="9" t="s">
        <v>12</v>
      </c>
    </row>
    <row r="64" spans="13:16" x14ac:dyDescent="0.25">
      <c r="M64" s="4">
        <v>0.05</v>
      </c>
      <c r="N64" s="4">
        <v>5.53</v>
      </c>
      <c r="O64" s="10">
        <f>M64/N64</f>
        <v>9.0415913200723331E-3</v>
      </c>
      <c r="P64" s="1"/>
    </row>
    <row r="67" spans="13:16" x14ac:dyDescent="0.25">
      <c r="M67" s="2"/>
      <c r="N67" s="3"/>
      <c r="O67" s="2"/>
      <c r="P67" s="2"/>
    </row>
    <row r="70" spans="13:16" x14ac:dyDescent="0.25">
      <c r="M70" s="5" t="s">
        <v>0</v>
      </c>
      <c r="N70" s="6"/>
      <c r="O70" s="7"/>
      <c r="P70" s="7"/>
    </row>
    <row r="71" spans="13:16" x14ac:dyDescent="0.25">
      <c r="M71" s="8" t="s">
        <v>1</v>
      </c>
      <c r="N71" s="6">
        <v>0.01</v>
      </c>
      <c r="O71" s="7"/>
      <c r="P71" s="7"/>
    </row>
    <row r="72" spans="13:16" x14ac:dyDescent="0.25">
      <c r="M72" s="5" t="s">
        <v>5</v>
      </c>
      <c r="N72" s="6">
        <f>2997.6+1*O78</f>
        <v>2997.6078492935635</v>
      </c>
      <c r="O72" s="5" t="s">
        <v>9</v>
      </c>
      <c r="P72" s="6">
        <f>N73-N72</f>
        <v>2.8257456828669092E-2</v>
      </c>
    </row>
    <row r="73" spans="13:16" x14ac:dyDescent="0.25">
      <c r="M73" s="5" t="s">
        <v>6</v>
      </c>
      <c r="N73" s="6">
        <f>2997.6+4.6*O78</f>
        <v>2997.6361067503922</v>
      </c>
      <c r="O73" s="5" t="s">
        <v>4</v>
      </c>
      <c r="P73" s="6"/>
    </row>
    <row r="74" spans="13:16" x14ac:dyDescent="0.25">
      <c r="M74" s="5" t="s">
        <v>7</v>
      </c>
      <c r="N74" s="6"/>
      <c r="O74" s="5" t="s">
        <v>3</v>
      </c>
      <c r="P74" s="6"/>
    </row>
    <row r="75" spans="13:16" x14ac:dyDescent="0.25">
      <c r="M75" s="5" t="s">
        <v>8</v>
      </c>
      <c r="N75" s="6"/>
      <c r="O75" s="5" t="s">
        <v>2</v>
      </c>
      <c r="P75" s="6"/>
    </row>
    <row r="77" spans="13:16" x14ac:dyDescent="0.25">
      <c r="M77" s="9" t="s">
        <v>11</v>
      </c>
      <c r="N77" s="9" t="s">
        <v>10</v>
      </c>
      <c r="O77" s="9" t="s">
        <v>12</v>
      </c>
    </row>
    <row r="78" spans="13:16" x14ac:dyDescent="0.25">
      <c r="M78" s="4">
        <v>0.05</v>
      </c>
      <c r="N78" s="4">
        <v>6.37</v>
      </c>
      <c r="O78" s="10">
        <f>M78/N78</f>
        <v>7.849293563579279E-3</v>
      </c>
      <c r="P78" s="1"/>
    </row>
    <row r="85" spans="13:16" x14ac:dyDescent="0.25">
      <c r="M85" s="5" t="s">
        <v>0</v>
      </c>
      <c r="N85" s="6"/>
      <c r="O85" s="7"/>
      <c r="P85" s="7"/>
    </row>
    <row r="86" spans="13:16" x14ac:dyDescent="0.25">
      <c r="M86" s="8" t="s">
        <v>1</v>
      </c>
      <c r="N86" s="6">
        <v>0.01</v>
      </c>
      <c r="O86" s="7"/>
      <c r="P86" s="7"/>
    </row>
    <row r="87" spans="13:16" x14ac:dyDescent="0.25">
      <c r="M87" s="5" t="s">
        <v>5</v>
      </c>
      <c r="N87" s="6"/>
      <c r="O87" s="5" t="s">
        <v>9</v>
      </c>
      <c r="P87" s="6"/>
    </row>
    <row r="88" spans="13:16" x14ac:dyDescent="0.25">
      <c r="M88" s="5" t="s">
        <v>6</v>
      </c>
      <c r="N88" s="6"/>
      <c r="O88" s="5" t="s">
        <v>4</v>
      </c>
      <c r="P88" s="6"/>
    </row>
    <row r="89" spans="13:16" x14ac:dyDescent="0.25">
      <c r="M89" s="5" t="s">
        <v>7</v>
      </c>
      <c r="N89" s="6">
        <f>1906.38+2.25*O93</f>
        <v>1906.3872000000001</v>
      </c>
      <c r="O89" s="5" t="s">
        <v>3</v>
      </c>
      <c r="P89" s="6">
        <f>N90-N89</f>
        <v>2.9279999999971551E-2</v>
      </c>
    </row>
    <row r="90" spans="13:16" x14ac:dyDescent="0.25">
      <c r="M90" s="5" t="s">
        <v>8</v>
      </c>
      <c r="N90" s="6">
        <f>1906.4+5.15*O93</f>
        <v>1906.4164800000001</v>
      </c>
      <c r="O90" s="5" t="s">
        <v>2</v>
      </c>
      <c r="P90" s="6"/>
    </row>
    <row r="92" spans="13:16" x14ac:dyDescent="0.25">
      <c r="M92" s="9" t="s">
        <v>11</v>
      </c>
      <c r="N92" s="9" t="s">
        <v>10</v>
      </c>
      <c r="O92" s="9" t="s">
        <v>12</v>
      </c>
    </row>
    <row r="93" spans="13:16" x14ac:dyDescent="0.25">
      <c r="M93" s="4">
        <v>0.02</v>
      </c>
      <c r="N93" s="4">
        <v>6.25</v>
      </c>
      <c r="O93" s="10">
        <f>M93/N93</f>
        <v>3.2000000000000002E-3</v>
      </c>
      <c r="P93" s="1"/>
    </row>
    <row r="100" spans="13:16" x14ac:dyDescent="0.25">
      <c r="M100" s="5" t="s">
        <v>0</v>
      </c>
      <c r="N100" s="6"/>
      <c r="O100" s="7"/>
      <c r="P100" s="7"/>
    </row>
    <row r="101" spans="13:16" x14ac:dyDescent="0.25">
      <c r="M101" s="8" t="s">
        <v>1</v>
      </c>
      <c r="N101" s="6">
        <v>0.01</v>
      </c>
      <c r="O101" s="7"/>
      <c r="P101" s="7"/>
    </row>
    <row r="102" spans="13:16" x14ac:dyDescent="0.25">
      <c r="M102" s="5" t="s">
        <v>5</v>
      </c>
      <c r="N102" s="6">
        <f>2257.85+3.9*O108</f>
        <v>2257.8758278145692</v>
      </c>
      <c r="O102" s="5" t="s">
        <v>9</v>
      </c>
      <c r="P102" s="6">
        <f>N103-N102</f>
        <v>1.8543046357990534E-2</v>
      </c>
    </row>
    <row r="103" spans="13:16" x14ac:dyDescent="0.25">
      <c r="M103" s="5" t="s">
        <v>6</v>
      </c>
      <c r="N103" s="6">
        <f>2257.85+6.7*O108</f>
        <v>2257.8943708609272</v>
      </c>
      <c r="O103" s="5" t="s">
        <v>4</v>
      </c>
      <c r="P103" s="6"/>
    </row>
    <row r="104" spans="13:16" x14ac:dyDescent="0.25">
      <c r="M104" s="5" t="s">
        <v>7</v>
      </c>
      <c r="N104" s="6"/>
      <c r="O104" s="5" t="s">
        <v>3</v>
      </c>
      <c r="P104" s="6"/>
    </row>
    <row r="105" spans="13:16" x14ac:dyDescent="0.25">
      <c r="M105" s="5" t="s">
        <v>8</v>
      </c>
      <c r="N105" s="6"/>
      <c r="O105" s="5" t="s">
        <v>2</v>
      </c>
      <c r="P105" s="6"/>
    </row>
    <row r="107" spans="13:16" x14ac:dyDescent="0.25">
      <c r="M107" s="9" t="s">
        <v>11</v>
      </c>
      <c r="N107" s="9" t="s">
        <v>10</v>
      </c>
      <c r="O107" s="9" t="s">
        <v>12</v>
      </c>
    </row>
    <row r="108" spans="13:16" x14ac:dyDescent="0.25">
      <c r="M108" s="4">
        <v>0.05</v>
      </c>
      <c r="N108" s="4">
        <v>7.55</v>
      </c>
      <c r="O108" s="10">
        <f>M108/N108</f>
        <v>6.6225165562913916E-3</v>
      </c>
      <c r="P108" s="1"/>
    </row>
    <row r="116" spans="13:16" x14ac:dyDescent="0.25">
      <c r="M116" s="5" t="s">
        <v>0</v>
      </c>
      <c r="N116" s="6"/>
      <c r="O116" s="7"/>
      <c r="P116" s="7"/>
    </row>
    <row r="117" spans="13:16" x14ac:dyDescent="0.25">
      <c r="M117" s="8" t="s">
        <v>1</v>
      </c>
      <c r="N117" s="6">
        <v>5.0000000000000001E-3</v>
      </c>
      <c r="O117" s="7"/>
      <c r="P117" s="7"/>
    </row>
    <row r="118" spans="13:16" x14ac:dyDescent="0.25">
      <c r="M118" s="5" t="s">
        <v>5</v>
      </c>
      <c r="N118" s="6">
        <f>2296.4-1.9*O124</f>
        <v>2296.3730878186971</v>
      </c>
      <c r="O118" s="5" t="s">
        <v>9</v>
      </c>
      <c r="P118" s="6">
        <f>N119-N118</f>
        <v>1.841359773379736E-2</v>
      </c>
    </row>
    <row r="119" spans="13:16" x14ac:dyDescent="0.25">
      <c r="M119" s="5" t="s">
        <v>6</v>
      </c>
      <c r="N119" s="6">
        <f>2296.4-0.6*O124</f>
        <v>2296.3915014164309</v>
      </c>
      <c r="O119" s="5" t="s">
        <v>4</v>
      </c>
      <c r="P119" s="6">
        <f>N120-N119</f>
        <v>0.13895184135935779</v>
      </c>
    </row>
    <row r="120" spans="13:16" x14ac:dyDescent="0.25">
      <c r="M120" s="5" t="s">
        <v>7</v>
      </c>
      <c r="N120" s="6">
        <f>2296.5+2.15*O124</f>
        <v>2296.5304532577902</v>
      </c>
      <c r="O120" s="5" t="s">
        <v>3</v>
      </c>
      <c r="P120" s="6">
        <f>N121-N120</f>
        <v>2.0963172804840724E-2</v>
      </c>
    </row>
    <row r="121" spans="13:16" x14ac:dyDescent="0.25">
      <c r="M121" s="5" t="s">
        <v>8</v>
      </c>
      <c r="N121" s="6">
        <f>2296.5+3.63*O124</f>
        <v>2296.5514164305951</v>
      </c>
      <c r="O121" s="5" t="s">
        <v>2</v>
      </c>
      <c r="P121" s="6">
        <f>N121-N118</f>
        <v>0.17832861189799587</v>
      </c>
    </row>
    <row r="123" spans="13:16" x14ac:dyDescent="0.25">
      <c r="M123" s="9" t="s">
        <v>11</v>
      </c>
      <c r="N123" s="9" t="s">
        <v>10</v>
      </c>
      <c r="O123" s="9" t="s">
        <v>12</v>
      </c>
    </row>
    <row r="124" spans="13:16" x14ac:dyDescent="0.25">
      <c r="M124" s="4">
        <v>0.1</v>
      </c>
      <c r="N124" s="4">
        <v>7.06</v>
      </c>
      <c r="O124" s="10">
        <f>M124/N124</f>
        <v>1.4164305949008501E-2</v>
      </c>
      <c r="P124" s="1"/>
    </row>
    <row r="152" spans="13:16" x14ac:dyDescent="0.25">
      <c r="M152" s="5" t="s">
        <v>0</v>
      </c>
      <c r="N152" s="6"/>
      <c r="O152" s="7"/>
      <c r="P152" s="7"/>
    </row>
    <row r="153" spans="13:16" x14ac:dyDescent="0.25">
      <c r="M153" s="8" t="s">
        <v>1</v>
      </c>
      <c r="N153" s="6">
        <v>6.0000000000000001E-3</v>
      </c>
      <c r="O153" s="7"/>
      <c r="P153" s="7"/>
    </row>
    <row r="154" spans="13:16" x14ac:dyDescent="0.25">
      <c r="M154" s="5" t="s">
        <v>5</v>
      </c>
      <c r="N154" s="6"/>
      <c r="O154" s="5" t="s">
        <v>9</v>
      </c>
      <c r="P154" s="6"/>
    </row>
    <row r="155" spans="13:16" x14ac:dyDescent="0.25">
      <c r="M155" s="5" t="s">
        <v>6</v>
      </c>
      <c r="N155" s="6">
        <f>2315.65-3.2*O160</f>
        <v>2315.6327956989248</v>
      </c>
      <c r="O155" s="5" t="s">
        <v>4</v>
      </c>
      <c r="P155" s="6">
        <f>N156-N155</f>
        <v>0.14193548387083865</v>
      </c>
    </row>
    <row r="156" spans="13:16" x14ac:dyDescent="0.25">
      <c r="M156" s="5" t="s">
        <v>7</v>
      </c>
      <c r="N156" s="6">
        <f>2315.75+4.6*O160</f>
        <v>2315.7747311827957</v>
      </c>
      <c r="O156" s="5" t="s">
        <v>3</v>
      </c>
      <c r="P156" s="6"/>
    </row>
    <row r="157" spans="13:16" x14ac:dyDescent="0.25">
      <c r="M157" s="5" t="s">
        <v>8</v>
      </c>
      <c r="N157" s="6"/>
      <c r="O157" s="5" t="s">
        <v>2</v>
      </c>
      <c r="P157" s="6"/>
    </row>
    <row r="159" spans="13:16" x14ac:dyDescent="0.25">
      <c r="M159" s="9" t="s">
        <v>11</v>
      </c>
      <c r="N159" s="9" t="s">
        <v>10</v>
      </c>
      <c r="O159" s="9" t="s">
        <v>12</v>
      </c>
    </row>
    <row r="160" spans="13:16" x14ac:dyDescent="0.25">
      <c r="M160" s="4">
        <v>0.05</v>
      </c>
      <c r="N160" s="4">
        <v>9.3000000000000007</v>
      </c>
      <c r="O160" s="10">
        <f>M160/N160</f>
        <v>5.3763440860215049E-3</v>
      </c>
      <c r="P1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523-F8A8-44ED-805A-D4D820D8FF36}">
  <dimension ref="A2:N14"/>
  <sheetViews>
    <sheetView zoomScale="130" zoomScaleNormal="130" workbookViewId="0">
      <selection activeCell="A17" sqref="A17"/>
    </sheetView>
  </sheetViews>
  <sheetFormatPr baseColWidth="10" defaultColWidth="11.85546875" defaultRowHeight="15" x14ac:dyDescent="0.25"/>
  <sheetData>
    <row r="2" spans="1:14" x14ac:dyDescent="0.25">
      <c r="A2" t="s">
        <v>16</v>
      </c>
      <c r="B2" s="12" t="s">
        <v>0</v>
      </c>
      <c r="C2" s="13" t="s">
        <v>1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4</v>
      </c>
      <c r="J2" s="12" t="s">
        <v>3</v>
      </c>
      <c r="K2" s="12" t="s">
        <v>2</v>
      </c>
      <c r="M2" s="12" t="s">
        <v>13</v>
      </c>
    </row>
    <row r="3" spans="1:14" x14ac:dyDescent="0.25">
      <c r="B3" s="11">
        <f>E3+M3</f>
        <v>2257.9652436904507</v>
      </c>
      <c r="C3" s="11">
        <v>1.2E-2</v>
      </c>
      <c r="D3" s="11">
        <v>2257.8758278145692</v>
      </c>
      <c r="E3" s="11">
        <v>2257.8943708609272</v>
      </c>
      <c r="F3" s="11"/>
      <c r="G3" s="11"/>
      <c r="H3" s="11">
        <v>1.8543046357990534E-2</v>
      </c>
      <c r="I3" s="11"/>
      <c r="J3" s="11"/>
      <c r="K3" s="11"/>
      <c r="M3" s="16">
        <f>(M4+M5+M7)/3</f>
        <v>7.0872829523674838E-2</v>
      </c>
    </row>
    <row r="4" spans="1:14" x14ac:dyDescent="0.25">
      <c r="B4" s="11">
        <f>SUM(D4:G4)/4</f>
        <v>2296.4616147308784</v>
      </c>
      <c r="C4" s="11">
        <v>5.0000000000000001E-3</v>
      </c>
      <c r="D4" s="11">
        <v>2296.3730878186971</v>
      </c>
      <c r="E4" s="11">
        <v>2296.3915014164309</v>
      </c>
      <c r="F4" s="11">
        <v>2296.5304532577902</v>
      </c>
      <c r="G4" s="11">
        <v>2296.5514164305951</v>
      </c>
      <c r="H4" s="11">
        <v>1.841359773379736E-2</v>
      </c>
      <c r="I4" s="11">
        <v>0.13895184135935779</v>
      </c>
      <c r="J4" s="11">
        <v>2.0963172804840724E-2</v>
      </c>
      <c r="K4" s="11">
        <v>0.17832861189799587</v>
      </c>
      <c r="M4" s="11">
        <f>B4-E4</f>
        <v>7.0113314447553421E-2</v>
      </c>
    </row>
    <row r="5" spans="1:14" x14ac:dyDescent="0.25">
      <c r="B5" s="11">
        <f>SUM(D5:G5)/2</f>
        <v>2315.7037634408603</v>
      </c>
      <c r="C5" s="11">
        <v>6.0000000000000001E-3</v>
      </c>
      <c r="D5" s="11"/>
      <c r="E5" s="11">
        <v>2315.6327956989248</v>
      </c>
      <c r="F5" s="11">
        <v>2315.7747311827957</v>
      </c>
      <c r="G5" s="11"/>
      <c r="H5" s="11"/>
      <c r="I5" s="11">
        <v>0.14193548387083865</v>
      </c>
      <c r="J5" s="11"/>
      <c r="K5" s="11"/>
      <c r="M5" s="11">
        <f t="shared" ref="M5:M7" si="0">B5-E5</f>
        <v>7.0967741935419326E-2</v>
      </c>
    </row>
    <row r="6" spans="1:14" x14ac:dyDescent="0.25">
      <c r="B6" s="11">
        <f>E6+M6</f>
        <v>2373.4148201979447</v>
      </c>
      <c r="C6" s="11">
        <v>1.2999999999999999E-2</v>
      </c>
      <c r="D6" s="11"/>
      <c r="E6" s="11">
        <v>2373.3439473684211</v>
      </c>
      <c r="F6" s="11"/>
      <c r="G6" s="11"/>
      <c r="H6" s="11"/>
      <c r="I6" s="11"/>
      <c r="J6" s="11"/>
      <c r="K6" s="11"/>
      <c r="M6" s="16">
        <f>(M4+M5+M7)/3</f>
        <v>7.0872829523674838E-2</v>
      </c>
    </row>
    <row r="7" spans="1:14" x14ac:dyDescent="0.25">
      <c r="B7" s="11">
        <v>2988.5133999999998</v>
      </c>
      <c r="C7" s="11">
        <v>5.4687500000000777E-3</v>
      </c>
      <c r="D7" s="11"/>
      <c r="E7" s="11">
        <v>2988.4418625678118</v>
      </c>
      <c r="F7" s="11">
        <v>2988.5868896925858</v>
      </c>
      <c r="G7" s="11">
        <v>2988.6018083182639</v>
      </c>
      <c r="H7" s="11"/>
      <c r="I7" s="11">
        <v>0.14502712477406021</v>
      </c>
      <c r="J7" s="11">
        <v>1.4918625678092212E-2</v>
      </c>
      <c r="K7" s="11"/>
      <c r="M7" s="11">
        <f t="shared" si="0"/>
        <v>7.1537432188051753E-2</v>
      </c>
    </row>
    <row r="10" spans="1:14" x14ac:dyDescent="0.25">
      <c r="A10" t="s">
        <v>17</v>
      </c>
      <c r="B10" s="14" t="s">
        <v>0</v>
      </c>
      <c r="C10" s="15" t="s">
        <v>1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9</v>
      </c>
      <c r="I10" s="14" t="s">
        <v>4</v>
      </c>
      <c r="J10" s="14" t="s">
        <v>3</v>
      </c>
      <c r="K10" s="14" t="s">
        <v>2</v>
      </c>
      <c r="M10" s="14" t="s">
        <v>14</v>
      </c>
      <c r="N10" s="14" t="s">
        <v>15</v>
      </c>
    </row>
    <row r="11" spans="1:14" x14ac:dyDescent="0.25">
      <c r="B11" s="11">
        <f>(F11+G11)/2-N11</f>
        <v>1906.3289651931996</v>
      </c>
      <c r="C11" s="11">
        <v>0.01</v>
      </c>
      <c r="D11" s="11"/>
      <c r="E11" s="11"/>
      <c r="F11" s="11">
        <v>1906.3872000000001</v>
      </c>
      <c r="G11" s="11">
        <v>1906.4164800000001</v>
      </c>
      <c r="H11" s="11"/>
      <c r="I11" s="11"/>
      <c r="J11" s="11">
        <v>2.9279999999971551E-2</v>
      </c>
      <c r="K11" s="11"/>
      <c r="M11" s="11"/>
      <c r="N11" s="16">
        <f>N13</f>
        <v>7.2874806800427905E-2</v>
      </c>
    </row>
    <row r="12" spans="1:14" x14ac:dyDescent="0.25">
      <c r="B12" s="11">
        <f>(F12+G12)/2-N12</f>
        <v>2333.6613251931994</v>
      </c>
      <c r="C12" s="11">
        <v>0.01</v>
      </c>
      <c r="D12" s="11"/>
      <c r="E12" s="11"/>
      <c r="F12" s="11">
        <v>2333.7195999999999</v>
      </c>
      <c r="G12" s="11">
        <v>2333.7487999999998</v>
      </c>
      <c r="H12" s="11"/>
      <c r="I12" s="11"/>
      <c r="J12" s="11">
        <v>2.9199999999946158E-2</v>
      </c>
      <c r="K12" s="11"/>
      <c r="M12" s="11"/>
      <c r="N12" s="16">
        <f>N13</f>
        <v>7.2874806800427905E-2</v>
      </c>
    </row>
    <row r="13" spans="1:14" x14ac:dyDescent="0.25">
      <c r="B13" s="11">
        <f>SUM(D13:G13)/4</f>
        <v>2958.6350463678518</v>
      </c>
      <c r="C13" s="11">
        <v>4.6367851622874804E-3</v>
      </c>
      <c r="D13" s="11">
        <v>2958.5469088098921</v>
      </c>
      <c r="E13" s="11">
        <v>2958.5774343122102</v>
      </c>
      <c r="F13" s="11">
        <v>2958.6938176197837</v>
      </c>
      <c r="G13" s="11">
        <v>2958.7220247295209</v>
      </c>
      <c r="H13" s="11">
        <v>3.0525502318141662E-2</v>
      </c>
      <c r="I13" s="11">
        <v>0.11638330757341464</v>
      </c>
      <c r="J13" s="11">
        <v>2.8207109737195424E-2</v>
      </c>
      <c r="K13" s="11">
        <v>0.17511591962875173</v>
      </c>
      <c r="M13" s="11">
        <f>B13-(D13+E13)/2</f>
        <v>7.2874806800427905E-2</v>
      </c>
      <c r="N13" s="11">
        <f>(F13+G13)/2-B13</f>
        <v>7.2874806800427905E-2</v>
      </c>
    </row>
    <row r="14" spans="1:14" x14ac:dyDescent="0.25">
      <c r="B14" s="11">
        <f>(D14+E14)/2+M14</f>
        <v>2997.6948528287785</v>
      </c>
      <c r="C14" s="11">
        <v>0.01</v>
      </c>
      <c r="D14" s="11">
        <v>2997.6078492935635</v>
      </c>
      <c r="E14" s="11">
        <v>2997.6361067503922</v>
      </c>
      <c r="F14" s="11"/>
      <c r="G14" s="11"/>
      <c r="H14" s="11">
        <v>2.8257456828669092E-2</v>
      </c>
      <c r="I14" s="11"/>
      <c r="J14" s="11"/>
      <c r="K14" s="11"/>
      <c r="M14" s="16">
        <f>M13</f>
        <v>7.2874806800427905E-2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7F8D-B642-4978-AEF4-48C481445686}">
  <dimension ref="A1:A16"/>
  <sheetViews>
    <sheetView workbookViewId="0"/>
  </sheetViews>
  <sheetFormatPr baseColWidth="10" defaultRowHeight="15" x14ac:dyDescent="0.25"/>
  <cols>
    <col min="1" max="1" width="53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7196-2387-4257-8B53-A03D0ADEFB53}">
  <dimension ref="A1:I105"/>
  <sheetViews>
    <sheetView tabSelected="1" workbookViewId="0">
      <selection activeCell="I9" sqref="I9"/>
    </sheetView>
  </sheetViews>
  <sheetFormatPr baseColWidth="10" defaultRowHeight="15" x14ac:dyDescent="0.25"/>
  <cols>
    <col min="1" max="1" width="12.28515625" customWidth="1"/>
    <col min="2" max="2" width="23.7109375" customWidth="1"/>
    <col min="3" max="3" width="22.140625" customWidth="1"/>
    <col min="4" max="4" width="17.85546875" customWidth="1"/>
  </cols>
  <sheetData>
    <row r="1" spans="1:9" x14ac:dyDescent="0.25">
      <c r="A1" s="18" t="s">
        <v>33</v>
      </c>
      <c r="B1" s="18" t="s">
        <v>34</v>
      </c>
      <c r="C1" s="19">
        <v>0.5</v>
      </c>
      <c r="D1" s="20" t="s">
        <v>35</v>
      </c>
      <c r="E1" s="20" t="s">
        <v>38</v>
      </c>
      <c r="G1" s="23"/>
      <c r="H1" s="18" t="s">
        <v>39</v>
      </c>
      <c r="I1" s="18" t="s">
        <v>40</v>
      </c>
    </row>
    <row r="2" spans="1:9" x14ac:dyDescent="0.25">
      <c r="A2" t="s">
        <v>36</v>
      </c>
      <c r="B2">
        <v>2454977.2496199999</v>
      </c>
      <c r="C2">
        <v>2454977.2496799999</v>
      </c>
      <c r="D2" s="21">
        <v>5.3499999999999999E-4</v>
      </c>
      <c r="G2" s="24" t="s">
        <v>43</v>
      </c>
      <c r="H2">
        <v>19.22</v>
      </c>
      <c r="I2">
        <v>38.799999999999997</v>
      </c>
    </row>
    <row r="3" spans="1:9" x14ac:dyDescent="0.25">
      <c r="A3" t="s">
        <v>36</v>
      </c>
      <c r="B3">
        <v>2454996.4842300001</v>
      </c>
      <c r="C3">
        <v>2454996.4843600001</v>
      </c>
      <c r="D3" s="21">
        <v>6.7500000000000004E-4</v>
      </c>
      <c r="E3">
        <f>B3-B2</f>
        <v>19.234610000159591</v>
      </c>
      <c r="G3" s="24" t="s">
        <v>41</v>
      </c>
      <c r="H3" s="17">
        <v>19.25</v>
      </c>
      <c r="I3">
        <v>38.950000000000003</v>
      </c>
    </row>
    <row r="4" spans="1:9" x14ac:dyDescent="0.25">
      <c r="A4" t="s">
        <v>36</v>
      </c>
      <c r="B4">
        <v>2455034.95597</v>
      </c>
      <c r="C4">
        <v>2455034.9554499998</v>
      </c>
      <c r="D4" s="21">
        <v>5.5999999999999995E-4</v>
      </c>
      <c r="G4" s="24" t="s">
        <v>42</v>
      </c>
      <c r="H4">
        <v>19.29</v>
      </c>
      <c r="I4">
        <v>39.1</v>
      </c>
    </row>
    <row r="5" spans="1:9" x14ac:dyDescent="0.25">
      <c r="A5" t="s">
        <v>36</v>
      </c>
      <c r="B5">
        <v>2455054.1917300001</v>
      </c>
      <c r="C5">
        <v>2455054.1912400001</v>
      </c>
      <c r="D5" s="21">
        <v>6.1000000000000008E-4</v>
      </c>
      <c r="E5">
        <f>B5-B4</f>
        <v>19.235760000068694</v>
      </c>
    </row>
    <row r="6" spans="1:9" x14ac:dyDescent="0.25">
      <c r="A6" t="s">
        <v>36</v>
      </c>
      <c r="B6">
        <v>2455073.4352000002</v>
      </c>
      <c r="C6">
        <v>2455073.4350399999</v>
      </c>
      <c r="D6" s="21">
        <v>9.7499999999999996E-4</v>
      </c>
      <c r="E6">
        <f>B6-B5</f>
        <v>19.243470000103116</v>
      </c>
    </row>
    <row r="7" spans="1:9" x14ac:dyDescent="0.25">
      <c r="A7" t="s">
        <v>36</v>
      </c>
      <c r="B7">
        <v>2455111.9259899999</v>
      </c>
      <c r="C7">
        <v>2455111.9262399999</v>
      </c>
      <c r="D7" s="21">
        <v>5.0000000000000001E-4</v>
      </c>
    </row>
    <row r="8" spans="1:9" x14ac:dyDescent="0.25">
      <c r="A8" t="s">
        <v>36</v>
      </c>
      <c r="B8">
        <v>2455131.1723500001</v>
      </c>
      <c r="C8">
        <v>2455131.1724899998</v>
      </c>
      <c r="D8" s="21">
        <v>4.95E-4</v>
      </c>
      <c r="E8">
        <f>B8-B7</f>
        <v>19.246360000222921</v>
      </c>
    </row>
    <row r="9" spans="1:9" x14ac:dyDescent="0.25">
      <c r="A9" t="s">
        <v>36</v>
      </c>
      <c r="B9">
        <v>2455150.42998</v>
      </c>
      <c r="C9">
        <v>2455150.4295299998</v>
      </c>
      <c r="D9" s="21">
        <v>5.4000000000000001E-4</v>
      </c>
      <c r="E9">
        <f>B9-B8</f>
        <v>19.257629999890924</v>
      </c>
    </row>
    <row r="10" spans="1:9" x14ac:dyDescent="0.25">
      <c r="A10" t="s">
        <v>36</v>
      </c>
      <c r="B10">
        <v>2455169.6823900002</v>
      </c>
      <c r="C10">
        <v>2455169.6822000002</v>
      </c>
      <c r="D10" s="21">
        <v>5.8E-4</v>
      </c>
      <c r="E10">
        <f>B10-B9</f>
        <v>19.252410000190139</v>
      </c>
    </row>
    <row r="11" spans="1:9" x14ac:dyDescent="0.25">
      <c r="A11" t="s">
        <v>36</v>
      </c>
      <c r="B11">
        <v>2455188.9458400002</v>
      </c>
      <c r="C11">
        <v>2455188.9460300002</v>
      </c>
      <c r="D11" s="21">
        <v>5.8500000000000002E-4</v>
      </c>
      <c r="E11">
        <f>B11-B10</f>
        <v>19.263449999969453</v>
      </c>
    </row>
    <row r="12" spans="1:9" x14ac:dyDescent="0.25">
      <c r="A12" t="s">
        <v>36</v>
      </c>
      <c r="B12">
        <v>2455208.2039200002</v>
      </c>
      <c r="C12">
        <v>2455208.20414</v>
      </c>
      <c r="D12" s="21">
        <v>5.2500000000000008E-4</v>
      </c>
      <c r="E12">
        <f>B12-B11</f>
        <v>19.258080000057817</v>
      </c>
    </row>
    <row r="13" spans="1:9" x14ac:dyDescent="0.25">
      <c r="A13" t="s">
        <v>36</v>
      </c>
      <c r="B13">
        <v>2455227.4750600001</v>
      </c>
      <c r="C13">
        <v>2455227.4750899998</v>
      </c>
      <c r="D13" s="21">
        <v>5.8E-4</v>
      </c>
      <c r="E13">
        <f>B13-B12</f>
        <v>19.271139999851584</v>
      </c>
    </row>
    <row r="14" spans="1:9" x14ac:dyDescent="0.25">
      <c r="A14" t="s">
        <v>36</v>
      </c>
      <c r="B14">
        <v>2455246.73752</v>
      </c>
      <c r="C14">
        <v>2455246.73698</v>
      </c>
      <c r="D14" s="21">
        <v>5.8500000000000002E-4</v>
      </c>
      <c r="E14">
        <f>B14-B13</f>
        <v>19.262459999881685</v>
      </c>
    </row>
    <row r="15" spans="1:9" x14ac:dyDescent="0.25">
      <c r="A15" t="s">
        <v>36</v>
      </c>
      <c r="B15">
        <v>2455266.0141599998</v>
      </c>
      <c r="C15">
        <v>2455266.0148</v>
      </c>
      <c r="D15" s="21">
        <v>6.0999999999999997E-4</v>
      </c>
      <c r="E15">
        <f>B15-B14</f>
        <v>19.276639999821782</v>
      </c>
    </row>
    <row r="16" spans="1:9" x14ac:dyDescent="0.25">
      <c r="A16" t="s">
        <v>36</v>
      </c>
      <c r="B16">
        <v>2455285.2828899999</v>
      </c>
      <c r="C16">
        <v>2455285.2826399999</v>
      </c>
      <c r="D16" s="21">
        <v>5.4499999999999991E-4</v>
      </c>
      <c r="E16">
        <f>B16-B15</f>
        <v>19.268730000127107</v>
      </c>
    </row>
    <row r="17" spans="1:5" x14ac:dyDescent="0.25">
      <c r="A17" t="s">
        <v>36</v>
      </c>
      <c r="B17">
        <v>2455304.5641899998</v>
      </c>
      <c r="C17">
        <v>2455304.5634900001</v>
      </c>
      <c r="D17" s="21">
        <v>5.4500000000000002E-4</v>
      </c>
      <c r="E17">
        <f>B17-B16</f>
        <v>19.281299999915063</v>
      </c>
    </row>
    <row r="18" spans="1:5" x14ac:dyDescent="0.25">
      <c r="A18" t="s">
        <v>36</v>
      </c>
      <c r="B18">
        <v>2455323.8356499998</v>
      </c>
      <c r="C18">
        <v>2455323.8362199999</v>
      </c>
      <c r="D18" s="21">
        <v>6.1000000000000008E-4</v>
      </c>
      <c r="E18">
        <f>B18-B17</f>
        <v>19.271459999959916</v>
      </c>
    </row>
    <row r="19" spans="1:5" x14ac:dyDescent="0.25">
      <c r="A19" t="s">
        <v>36</v>
      </c>
      <c r="B19">
        <v>2455343.1189600001</v>
      </c>
      <c r="C19">
        <v>2455343.1183699998</v>
      </c>
      <c r="D19" s="21">
        <v>5.9000000000000003E-4</v>
      </c>
      <c r="E19">
        <f>B19-B18</f>
        <v>19.283310000319034</v>
      </c>
    </row>
    <row r="20" spans="1:5" x14ac:dyDescent="0.25">
      <c r="A20" t="s">
        <v>36</v>
      </c>
      <c r="B20">
        <v>2455362.3938199999</v>
      </c>
      <c r="C20">
        <v>2455362.3941299999</v>
      </c>
      <c r="D20" s="21">
        <v>7.1499999999999992E-4</v>
      </c>
      <c r="E20">
        <f>B20-B19</f>
        <v>19.274859999772161</v>
      </c>
    </row>
    <row r="21" spans="1:5" x14ac:dyDescent="0.25">
      <c r="A21" t="s">
        <v>36</v>
      </c>
      <c r="B21">
        <v>2455381.6795199998</v>
      </c>
      <c r="C21">
        <v>2455381.68016</v>
      </c>
      <c r="D21" s="21">
        <v>6.0499999999999996E-4</v>
      </c>
      <c r="E21">
        <f>B21-B20</f>
        <v>19.285699999891222</v>
      </c>
    </row>
    <row r="22" spans="1:5" x14ac:dyDescent="0.25">
      <c r="A22" t="s">
        <v>36</v>
      </c>
      <c r="B22">
        <v>2455400.95695</v>
      </c>
      <c r="C22">
        <v>2455400.95682</v>
      </c>
      <c r="D22" s="21">
        <v>5.5999999999999995E-4</v>
      </c>
      <c r="E22">
        <f>B22-B21</f>
        <v>19.277430000249296</v>
      </c>
    </row>
    <row r="23" spans="1:5" x14ac:dyDescent="0.25">
      <c r="A23" t="s">
        <v>36</v>
      </c>
      <c r="B23">
        <v>2455420.24089</v>
      </c>
      <c r="C23">
        <v>2455420.24071</v>
      </c>
      <c r="D23" s="21">
        <v>5.8E-4</v>
      </c>
      <c r="E23">
        <f>B23-B22</f>
        <v>19.283939999993891</v>
      </c>
    </row>
    <row r="24" spans="1:5" x14ac:dyDescent="0.25">
      <c r="A24" t="s">
        <v>36</v>
      </c>
      <c r="B24">
        <v>2455439.5199000002</v>
      </c>
      <c r="C24">
        <v>2455439.5196000002</v>
      </c>
      <c r="D24" s="21">
        <v>1.4499999999999999E-3</v>
      </c>
      <c r="E24">
        <f>B24-B23</f>
        <v>19.279010000173002</v>
      </c>
    </row>
    <row r="25" spans="1:5" x14ac:dyDescent="0.25">
      <c r="A25" t="s">
        <v>36</v>
      </c>
      <c r="B25">
        <v>2455458.8035599999</v>
      </c>
      <c r="C25">
        <v>2455458.80302</v>
      </c>
      <c r="D25" s="21">
        <v>8.4000000000000003E-4</v>
      </c>
      <c r="E25">
        <f>B25-B24</f>
        <v>19.283659999724478</v>
      </c>
    </row>
    <row r="26" spans="1:5" x14ac:dyDescent="0.25">
      <c r="A26" t="s">
        <v>36</v>
      </c>
      <c r="B26">
        <v>2455478.07889</v>
      </c>
      <c r="C26">
        <v>2455478.0789600001</v>
      </c>
      <c r="D26" s="21">
        <v>5.8E-4</v>
      </c>
      <c r="E26">
        <f>B26-B25</f>
        <v>19.275330000091344</v>
      </c>
    </row>
    <row r="27" spans="1:5" x14ac:dyDescent="0.25">
      <c r="A27" t="s">
        <v>36</v>
      </c>
      <c r="B27">
        <v>2455497.3603300001</v>
      </c>
      <c r="C27">
        <v>2455497.3603699999</v>
      </c>
      <c r="D27" s="21">
        <v>6.0500000000000007E-4</v>
      </c>
      <c r="E27">
        <f>B27-B26</f>
        <v>19.28144000004977</v>
      </c>
    </row>
    <row r="28" spans="1:5" x14ac:dyDescent="0.25">
      <c r="A28" t="s">
        <v>36</v>
      </c>
      <c r="B28">
        <v>2455516.6356899999</v>
      </c>
      <c r="C28">
        <v>2455516.6357800001</v>
      </c>
      <c r="D28" s="21">
        <v>5.7499999999999999E-4</v>
      </c>
      <c r="E28">
        <f>B28-B27</f>
        <v>19.275359999854118</v>
      </c>
    </row>
    <row r="29" spans="1:5" x14ac:dyDescent="0.25">
      <c r="A29" t="s">
        <v>36</v>
      </c>
      <c r="B29">
        <v>2455535.9098200002</v>
      </c>
      <c r="C29">
        <v>2455535.9099099999</v>
      </c>
      <c r="D29" s="21">
        <v>5.2500000000000008E-4</v>
      </c>
      <c r="E29">
        <f>B29-B28</f>
        <v>19.274130000267178</v>
      </c>
    </row>
    <row r="30" spans="1:5" x14ac:dyDescent="0.25">
      <c r="A30" t="s">
        <v>36</v>
      </c>
      <c r="B30">
        <v>2455574.4517600001</v>
      </c>
      <c r="C30">
        <v>2455574.4516500002</v>
      </c>
      <c r="D30" s="21">
        <v>6.150000000000001E-4</v>
      </c>
    </row>
    <row r="31" spans="1:5" x14ac:dyDescent="0.25">
      <c r="A31" t="s">
        <v>36</v>
      </c>
      <c r="B31">
        <v>2455593.7231000001</v>
      </c>
      <c r="C31">
        <v>2455593.7215</v>
      </c>
      <c r="D31" s="21">
        <v>1.9499999999999999E-3</v>
      </c>
      <c r="E31">
        <f>B31-B30</f>
        <v>19.271339999977499</v>
      </c>
    </row>
    <row r="32" spans="1:5" x14ac:dyDescent="0.25">
      <c r="A32" t="s">
        <v>36</v>
      </c>
      <c r="B32">
        <v>2455612.98214</v>
      </c>
      <c r="C32">
        <v>2455612.9818199999</v>
      </c>
      <c r="D32" s="21">
        <v>7.7000000000000007E-4</v>
      </c>
      <c r="E32">
        <f>B32-B31</f>
        <v>19.25903999991715</v>
      </c>
    </row>
    <row r="33" spans="1:5" x14ac:dyDescent="0.25">
      <c r="A33" t="s">
        <v>36</v>
      </c>
      <c r="B33">
        <v>2455632.2430799999</v>
      </c>
      <c r="C33">
        <v>2455632.2437999998</v>
      </c>
      <c r="D33" s="21">
        <v>5.5499999999999994E-4</v>
      </c>
      <c r="E33">
        <f>B33-B32</f>
        <v>19.260939999949187</v>
      </c>
    </row>
    <row r="34" spans="1:5" x14ac:dyDescent="0.25">
      <c r="A34" t="s">
        <v>36</v>
      </c>
      <c r="B34">
        <v>2455651.4979699999</v>
      </c>
      <c r="C34">
        <v>2455651.4986700001</v>
      </c>
      <c r="D34" s="21">
        <v>5.9000000000000003E-4</v>
      </c>
      <c r="E34">
        <f>B34-B33</f>
        <v>19.25488999998197</v>
      </c>
    </row>
    <row r="35" spans="1:5" x14ac:dyDescent="0.25">
      <c r="A35" t="s">
        <v>36</v>
      </c>
      <c r="B35">
        <v>2455670.7526400001</v>
      </c>
      <c r="C35">
        <v>2455670.7528400002</v>
      </c>
      <c r="D35" s="21">
        <v>6.9499999999999998E-4</v>
      </c>
      <c r="E35">
        <f>B35-B34</f>
        <v>19.254670000169426</v>
      </c>
    </row>
    <row r="36" spans="1:5" x14ac:dyDescent="0.25">
      <c r="A36" t="s">
        <v>36</v>
      </c>
      <c r="B36">
        <v>2455690.0013199998</v>
      </c>
      <c r="C36">
        <v>2455690.0019</v>
      </c>
      <c r="D36" s="21">
        <v>6.0500000000000007E-4</v>
      </c>
      <c r="E36">
        <f>B36-B35</f>
        <v>19.248679999727756</v>
      </c>
    </row>
    <row r="37" spans="1:5" x14ac:dyDescent="0.25">
      <c r="A37" t="s">
        <v>36</v>
      </c>
      <c r="B37">
        <v>2455709.2495400002</v>
      </c>
      <c r="C37">
        <v>2455709.2499699998</v>
      </c>
      <c r="D37" s="21">
        <v>5.5999999999999995E-4</v>
      </c>
      <c r="E37">
        <f>B37-B36</f>
        <v>19.24822000041604</v>
      </c>
    </row>
    <row r="38" spans="1:5" x14ac:dyDescent="0.25">
      <c r="A38" t="s">
        <v>36</v>
      </c>
      <c r="B38">
        <v>2455728.4919599998</v>
      </c>
      <c r="C38">
        <v>2455728.4912800002</v>
      </c>
      <c r="D38" s="21">
        <v>5.3499999999999999E-4</v>
      </c>
      <c r="E38">
        <f>B38-B37</f>
        <v>19.242419999558479</v>
      </c>
    </row>
    <row r="39" spans="1:5" x14ac:dyDescent="0.25">
      <c r="A39" t="s">
        <v>36</v>
      </c>
      <c r="B39">
        <v>2455747.7319200002</v>
      </c>
      <c r="C39">
        <v>2455747.7315500001</v>
      </c>
      <c r="D39" s="21">
        <v>7.0500000000000001E-4</v>
      </c>
      <c r="E39">
        <f>B39-B38</f>
        <v>19.239960000384599</v>
      </c>
    </row>
    <row r="40" spans="1:5" x14ac:dyDescent="0.25">
      <c r="A40" t="s">
        <v>36</v>
      </c>
      <c r="B40">
        <v>2455766.9675400001</v>
      </c>
      <c r="C40">
        <v>2455766.96814</v>
      </c>
      <c r="D40" s="21">
        <v>6.4999999999999997E-4</v>
      </c>
      <c r="E40">
        <f>B40-B39</f>
        <v>19.235619999933988</v>
      </c>
    </row>
    <row r="41" spans="1:5" x14ac:dyDescent="0.25">
      <c r="A41" t="s">
        <v>36</v>
      </c>
      <c r="B41">
        <v>2455786.2048399998</v>
      </c>
      <c r="C41">
        <v>2455786.2045100001</v>
      </c>
      <c r="D41" s="21">
        <v>5.8E-4</v>
      </c>
      <c r="E41">
        <f>B41-B40</f>
        <v>19.237299999687821</v>
      </c>
    </row>
    <row r="42" spans="1:5" x14ac:dyDescent="0.25">
      <c r="A42" t="s">
        <v>36</v>
      </c>
      <c r="B42">
        <v>2455805.4325700002</v>
      </c>
      <c r="C42">
        <v>2455805.4328999999</v>
      </c>
      <c r="D42" s="21">
        <v>5.5499999999999994E-4</v>
      </c>
      <c r="E42">
        <f>B42-B41</f>
        <v>19.227730000391603</v>
      </c>
    </row>
    <row r="43" spans="1:5" x14ac:dyDescent="0.25">
      <c r="A43" t="s">
        <v>36</v>
      </c>
      <c r="B43">
        <v>2455824.6633100002</v>
      </c>
      <c r="C43">
        <v>2455824.6632900001</v>
      </c>
      <c r="D43" s="21">
        <v>5.6999999999999998E-4</v>
      </c>
      <c r="E43">
        <f>B43-B42</f>
        <v>19.230740000028163</v>
      </c>
    </row>
    <row r="44" spans="1:5" x14ac:dyDescent="0.25">
      <c r="A44" t="s">
        <v>36</v>
      </c>
      <c r="B44">
        <v>2455843.8896499998</v>
      </c>
      <c r="C44">
        <v>2455843.88962</v>
      </c>
      <c r="D44" s="21">
        <v>4.8999999999999998E-4</v>
      </c>
      <c r="E44">
        <f>B44-B43</f>
        <v>19.226339999586344</v>
      </c>
    </row>
    <row r="45" spans="1:5" x14ac:dyDescent="0.25">
      <c r="A45" t="s">
        <v>36</v>
      </c>
      <c r="B45">
        <v>2455863.1143200002</v>
      </c>
      <c r="C45">
        <v>2455863.11491</v>
      </c>
      <c r="D45" s="21">
        <v>6.2500000000000001E-4</v>
      </c>
      <c r="E45">
        <f>B45-B44</f>
        <v>19.224670000374317</v>
      </c>
    </row>
    <row r="46" spans="1:5" x14ac:dyDescent="0.25">
      <c r="A46" t="s">
        <v>36</v>
      </c>
      <c r="B46">
        <v>2455882.3377899998</v>
      </c>
      <c r="C46">
        <v>2455882.33794</v>
      </c>
      <c r="D46" s="21">
        <v>5.0500000000000002E-4</v>
      </c>
      <c r="E46">
        <f>B46-B45</f>
        <v>19.223469999618828</v>
      </c>
    </row>
    <row r="47" spans="1:5" x14ac:dyDescent="0.25">
      <c r="A47" t="s">
        <v>36</v>
      </c>
      <c r="B47">
        <v>2455901.5609400002</v>
      </c>
      <c r="C47">
        <v>2455901.5612900001</v>
      </c>
      <c r="D47" s="21">
        <v>5.4999999999999992E-4</v>
      </c>
      <c r="E47">
        <f>B47-B46</f>
        <v>19.223150000441819</v>
      </c>
    </row>
    <row r="48" spans="1:5" x14ac:dyDescent="0.25">
      <c r="A48" t="s">
        <v>36</v>
      </c>
      <c r="B48">
        <v>2455920.7805499998</v>
      </c>
      <c r="C48">
        <v>2455920.78027</v>
      </c>
      <c r="D48" s="21">
        <v>5.1500000000000005E-4</v>
      </c>
      <c r="E48">
        <f>B48-B47</f>
        <v>19.219609999563545</v>
      </c>
    </row>
    <row r="49" spans="1:5" x14ac:dyDescent="0.25">
      <c r="A49" t="s">
        <v>36</v>
      </c>
      <c r="B49">
        <v>2455940.0038700001</v>
      </c>
      <c r="C49">
        <v>2455940.0038200002</v>
      </c>
      <c r="D49" s="21">
        <v>5.6999999999999998E-4</v>
      </c>
      <c r="E49">
        <f>B49-B48</f>
        <v>19.223320000339299</v>
      </c>
    </row>
    <row r="50" spans="1:5" x14ac:dyDescent="0.25">
      <c r="A50" t="s">
        <v>36</v>
      </c>
      <c r="B50">
        <v>2455978.4424100001</v>
      </c>
      <c r="C50">
        <v>2455978.4432600001</v>
      </c>
      <c r="D50" s="21">
        <v>5.9000000000000003E-4</v>
      </c>
    </row>
    <row r="51" spans="1:5" x14ac:dyDescent="0.25">
      <c r="A51" t="s">
        <v>36</v>
      </c>
      <c r="B51">
        <v>2456016.8809099998</v>
      </c>
      <c r="C51">
        <v>2456016.8807700002</v>
      </c>
      <c r="D51" s="21">
        <v>5.7499999999999999E-4</v>
      </c>
    </row>
    <row r="52" spans="1:5" x14ac:dyDescent="0.25">
      <c r="A52" t="s">
        <v>36</v>
      </c>
      <c r="B52">
        <v>2456036.0989399999</v>
      </c>
      <c r="C52">
        <v>2456036.09864</v>
      </c>
      <c r="D52" s="21">
        <v>7.2000000000000005E-4</v>
      </c>
      <c r="E52">
        <f>B52-B51</f>
        <v>19.2180300001055</v>
      </c>
    </row>
    <row r="53" spans="1:5" x14ac:dyDescent="0.25">
      <c r="A53" t="s">
        <v>36</v>
      </c>
      <c r="B53">
        <v>2456055.31856</v>
      </c>
      <c r="C53">
        <v>2456055.3192099999</v>
      </c>
      <c r="D53" s="21">
        <v>5.9500000000000004E-4</v>
      </c>
      <c r="E53">
        <f>B53-B52</f>
        <v>19.219620000105351</v>
      </c>
    </row>
    <row r="54" spans="1:5" x14ac:dyDescent="0.25">
      <c r="A54" t="s">
        <v>36</v>
      </c>
      <c r="B54">
        <v>2456074.5385500002</v>
      </c>
      <c r="C54">
        <v>2456074.53895</v>
      </c>
      <c r="D54" s="21">
        <v>6.0999999999999997E-4</v>
      </c>
      <c r="E54">
        <f>B54-B53</f>
        <v>19.219990000128746</v>
      </c>
    </row>
    <row r="55" spans="1:5" x14ac:dyDescent="0.25">
      <c r="A55" t="s">
        <v>36</v>
      </c>
      <c r="B55">
        <v>2456093.7579299998</v>
      </c>
      <c r="C55">
        <v>2456093.7582700001</v>
      </c>
      <c r="D55" s="21">
        <v>6.0000000000000006E-4</v>
      </c>
      <c r="E55">
        <f>B55-B54</f>
        <v>19.219379999674857</v>
      </c>
    </row>
    <row r="56" spans="1:5" x14ac:dyDescent="0.25">
      <c r="A56" t="s">
        <v>36</v>
      </c>
      <c r="B56">
        <v>2456112.9775999999</v>
      </c>
      <c r="C56">
        <v>2456112.97817</v>
      </c>
      <c r="D56" s="21">
        <v>5.6499999999999996E-4</v>
      </c>
      <c r="E56">
        <f>B56-B55</f>
        <v>19.219670000020415</v>
      </c>
    </row>
    <row r="57" spans="1:5" x14ac:dyDescent="0.25">
      <c r="A57" t="s">
        <v>36</v>
      </c>
      <c r="B57">
        <v>2456132.1967699998</v>
      </c>
      <c r="C57">
        <v>2456132.1965399999</v>
      </c>
      <c r="D57" s="21">
        <v>5.4999999999999992E-4</v>
      </c>
      <c r="E57">
        <f>B57-B56</f>
        <v>19.219169999938458</v>
      </c>
    </row>
    <row r="58" spans="1:5" x14ac:dyDescent="0.25">
      <c r="A58" t="s">
        <v>36</v>
      </c>
      <c r="B58">
        <v>2456151.4177899999</v>
      </c>
      <c r="C58">
        <v>2456151.4178900002</v>
      </c>
      <c r="D58" s="21">
        <v>6.3000000000000003E-4</v>
      </c>
      <c r="E58">
        <f>B58-B57</f>
        <v>19.221020000055432</v>
      </c>
    </row>
    <row r="59" spans="1:5" x14ac:dyDescent="0.25">
      <c r="A59" t="s">
        <v>36</v>
      </c>
      <c r="B59">
        <v>2456170.6367600001</v>
      </c>
      <c r="C59">
        <v>2456170.6361199999</v>
      </c>
      <c r="D59" s="21">
        <v>4.3999999999999996E-4</v>
      </c>
      <c r="E59">
        <f>B59-B58</f>
        <v>19.218970000278205</v>
      </c>
    </row>
    <row r="60" spans="1:5" x14ac:dyDescent="0.25">
      <c r="A60" t="s">
        <v>36</v>
      </c>
      <c r="B60">
        <v>2456189.8602</v>
      </c>
      <c r="C60">
        <v>2456189.8603599998</v>
      </c>
      <c r="D60" s="21">
        <v>5.5499999999999994E-4</v>
      </c>
      <c r="E60">
        <f>B60-B59</f>
        <v>19.223439999856055</v>
      </c>
    </row>
    <row r="61" spans="1:5" x14ac:dyDescent="0.25">
      <c r="A61" t="s">
        <v>36</v>
      </c>
      <c r="B61">
        <v>2456209.0802000002</v>
      </c>
      <c r="C61">
        <v>2456209.0795200001</v>
      </c>
      <c r="D61" s="21">
        <v>5.2999999999999998E-4</v>
      </c>
      <c r="E61">
        <f>B61-B60</f>
        <v>19.220000000204891</v>
      </c>
    </row>
    <row r="62" spans="1:5" x14ac:dyDescent="0.25">
      <c r="A62" t="s">
        <v>36</v>
      </c>
      <c r="B62">
        <v>2456228.3024599999</v>
      </c>
      <c r="C62">
        <v>2456228.3027400002</v>
      </c>
      <c r="D62" s="21">
        <v>7.0500000000000001E-4</v>
      </c>
      <c r="E62">
        <f>B62-B61</f>
        <v>19.222259999718517</v>
      </c>
    </row>
    <row r="63" spans="1:5" x14ac:dyDescent="0.25">
      <c r="A63" t="s">
        <v>36</v>
      </c>
      <c r="B63">
        <v>2456266.7432800001</v>
      </c>
      <c r="C63">
        <v>2456266.7432900001</v>
      </c>
      <c r="D63" s="21">
        <v>5.1500000000000005E-4</v>
      </c>
    </row>
    <row r="64" spans="1:5" x14ac:dyDescent="0.25">
      <c r="A64" t="s">
        <v>36</v>
      </c>
      <c r="B64">
        <v>2456285.9662000001</v>
      </c>
      <c r="C64">
        <v>2456285.96606</v>
      </c>
      <c r="D64" s="21">
        <v>5.1000000000000004E-4</v>
      </c>
      <c r="E64">
        <f>B64-B63</f>
        <v>19.22292000008747</v>
      </c>
    </row>
    <row r="65" spans="1:5" x14ac:dyDescent="0.25">
      <c r="A65" t="s">
        <v>36</v>
      </c>
      <c r="B65">
        <v>2456305.19038</v>
      </c>
      <c r="C65">
        <v>2456305.1896099998</v>
      </c>
      <c r="D65" s="21">
        <v>8.9999999999999998E-4</v>
      </c>
      <c r="E65">
        <f>B65-B64</f>
        <v>19.224179999902844</v>
      </c>
    </row>
    <row r="66" spans="1:5" x14ac:dyDescent="0.25">
      <c r="A66" t="s">
        <v>36</v>
      </c>
      <c r="B66">
        <v>2456324.4109700001</v>
      </c>
      <c r="C66">
        <v>2456324.4104800001</v>
      </c>
      <c r="D66" s="21">
        <v>5.6499999999999996E-4</v>
      </c>
      <c r="E66">
        <f>B66-B65</f>
        <v>19.220590000040829</v>
      </c>
    </row>
    <row r="67" spans="1:5" x14ac:dyDescent="0.25">
      <c r="A67" t="s">
        <v>36</v>
      </c>
      <c r="B67">
        <v>2456343.6339500002</v>
      </c>
      <c r="C67">
        <v>2456343.6336599998</v>
      </c>
      <c r="D67" s="21">
        <v>5.2000000000000006E-4</v>
      </c>
      <c r="E67">
        <f>B67-B66</f>
        <v>19.222980000078678</v>
      </c>
    </row>
    <row r="68" spans="1:5" x14ac:dyDescent="0.25">
      <c r="A68" t="s">
        <v>36</v>
      </c>
      <c r="B68">
        <v>2456362.85806</v>
      </c>
      <c r="C68">
        <v>2456362.8585399999</v>
      </c>
      <c r="D68" s="21">
        <v>5.3499999999999999E-4</v>
      </c>
      <c r="E68">
        <f>B68-B67</f>
        <v>19.224109999835491</v>
      </c>
    </row>
    <row r="69" spans="1:5" x14ac:dyDescent="0.25">
      <c r="A69" t="s">
        <v>36</v>
      </c>
      <c r="B69">
        <v>2456382.0846299999</v>
      </c>
      <c r="C69">
        <v>2456382.0847100001</v>
      </c>
      <c r="D69" s="21">
        <v>6.8000000000000005E-4</v>
      </c>
      <c r="E69">
        <f>B69-B68</f>
        <v>19.226569999940693</v>
      </c>
    </row>
    <row r="70" spans="1:5" x14ac:dyDescent="0.25">
      <c r="A70" t="s">
        <v>37</v>
      </c>
      <c r="B70">
        <v>2454969.3056600001</v>
      </c>
      <c r="C70">
        <v>2454969.3059899998</v>
      </c>
      <c r="D70" s="21">
        <v>7.7000000000000007E-4</v>
      </c>
    </row>
    <row r="71" spans="1:5" x14ac:dyDescent="0.25">
      <c r="A71" t="s">
        <v>37</v>
      </c>
      <c r="B71">
        <v>2455008.3311600001</v>
      </c>
      <c r="C71">
        <v>2455008.3316600001</v>
      </c>
      <c r="D71" s="21">
        <v>7.0999999999999991E-4</v>
      </c>
      <c r="E71">
        <f>B71-B70</f>
        <v>39.025499999988824</v>
      </c>
    </row>
    <row r="72" spans="1:5" x14ac:dyDescent="0.25">
      <c r="A72" t="s">
        <v>37</v>
      </c>
      <c r="B72">
        <v>2455047.33665</v>
      </c>
      <c r="C72">
        <v>2455047.33623</v>
      </c>
      <c r="D72" s="21">
        <v>8.5000000000000006E-4</v>
      </c>
      <c r="E72">
        <f>B72-B71</f>
        <v>39.005489999894053</v>
      </c>
    </row>
    <row r="73" spans="1:5" x14ac:dyDescent="0.25">
      <c r="A73" t="s">
        <v>37</v>
      </c>
      <c r="B73">
        <v>2455086.3191</v>
      </c>
      <c r="C73">
        <v>2455086.3201000001</v>
      </c>
      <c r="D73" s="21">
        <v>1.15E-3</v>
      </c>
      <c r="E73">
        <f>B73-B72</f>
        <v>38.982450000010431</v>
      </c>
    </row>
    <row r="74" spans="1:5" x14ac:dyDescent="0.25">
      <c r="A74" t="s">
        <v>37</v>
      </c>
      <c r="B74">
        <v>2455125.264</v>
      </c>
      <c r="C74">
        <v>2455125.2640900002</v>
      </c>
      <c r="D74" s="21">
        <v>9.8499999999999998E-4</v>
      </c>
      <c r="E74">
        <f>B74-B73</f>
        <v>38.944900000002235</v>
      </c>
    </row>
    <row r="75" spans="1:5" x14ac:dyDescent="0.25">
      <c r="A75" t="s">
        <v>37</v>
      </c>
      <c r="B75">
        <v>2455164.1828700001</v>
      </c>
      <c r="C75">
        <v>2455164.1841199999</v>
      </c>
      <c r="D75" s="21">
        <v>8.4500000000000005E-4</v>
      </c>
      <c r="E75">
        <f>B75-B74</f>
        <v>38.918870000168681</v>
      </c>
    </row>
    <row r="76" spans="1:5" x14ac:dyDescent="0.25">
      <c r="A76" t="s">
        <v>37</v>
      </c>
      <c r="B76">
        <v>2455203.0728500001</v>
      </c>
      <c r="C76">
        <v>2455203.0722500002</v>
      </c>
      <c r="D76" s="21">
        <v>7.3499999999999998E-4</v>
      </c>
      <c r="E76">
        <f>B76-B75</f>
        <v>38.889979999978095</v>
      </c>
    </row>
    <row r="77" spans="1:5" x14ac:dyDescent="0.25">
      <c r="A77" t="s">
        <v>37</v>
      </c>
      <c r="B77">
        <v>2455241.9294099999</v>
      </c>
      <c r="C77">
        <v>2455241.9301900002</v>
      </c>
      <c r="D77" s="21">
        <v>7.3999999999999999E-4</v>
      </c>
      <c r="E77">
        <f>B77-B76</f>
        <v>38.85655999975279</v>
      </c>
    </row>
    <row r="78" spans="1:5" x14ac:dyDescent="0.25">
      <c r="A78" t="s">
        <v>37</v>
      </c>
      <c r="B78">
        <v>2455280.7659499999</v>
      </c>
      <c r="C78">
        <v>2455280.76565</v>
      </c>
      <c r="D78" s="21">
        <v>7.1000000000000002E-4</v>
      </c>
      <c r="E78">
        <f>B78-B77</f>
        <v>38.836540000047535</v>
      </c>
    </row>
    <row r="79" spans="1:5" x14ac:dyDescent="0.25">
      <c r="A79" t="s">
        <v>37</v>
      </c>
      <c r="B79">
        <v>2455319.5783199999</v>
      </c>
      <c r="C79">
        <v>2455319.57828</v>
      </c>
      <c r="D79" s="21">
        <v>6.9999999999999999E-4</v>
      </c>
      <c r="E79">
        <f>B79-B78</f>
        <v>38.812369999941438</v>
      </c>
    </row>
    <row r="80" spans="1:5" x14ac:dyDescent="0.25">
      <c r="A80" t="s">
        <v>37</v>
      </c>
      <c r="B80">
        <v>2455358.3775200001</v>
      </c>
      <c r="C80">
        <v>2455358.3778900001</v>
      </c>
      <c r="D80" s="21">
        <v>7.1499999999999992E-4</v>
      </c>
      <c r="E80">
        <f>B80-B79</f>
        <v>38.799200000241399</v>
      </c>
    </row>
    <row r="81" spans="1:5" x14ac:dyDescent="0.25">
      <c r="A81" t="s">
        <v>37</v>
      </c>
      <c r="B81">
        <v>2455397.1692400002</v>
      </c>
      <c r="C81">
        <v>2455397.1686399998</v>
      </c>
      <c r="D81" s="21">
        <v>8.8499999999999994E-4</v>
      </c>
      <c r="E81">
        <f>B81-B80</f>
        <v>38.791720000095665</v>
      </c>
    </row>
    <row r="82" spans="1:5" x14ac:dyDescent="0.25">
      <c r="A82" t="s">
        <v>37</v>
      </c>
      <c r="B82">
        <v>2455435.95866</v>
      </c>
      <c r="C82">
        <v>2455435.9589</v>
      </c>
      <c r="D82" s="21">
        <v>7.5500000000000003E-4</v>
      </c>
      <c r="E82" s="22">
        <f>B82-B81</f>
        <v>38.789419999811798</v>
      </c>
    </row>
    <row r="83" spans="1:5" x14ac:dyDescent="0.25">
      <c r="A83" t="s">
        <v>37</v>
      </c>
      <c r="B83">
        <v>2455474.7537600002</v>
      </c>
      <c r="C83">
        <v>2455474.7542500002</v>
      </c>
      <c r="D83" s="21">
        <v>1.0200000000000001E-3</v>
      </c>
      <c r="E83">
        <f>B83-B82</f>
        <v>38.795100000221282</v>
      </c>
    </row>
    <row r="84" spans="1:5" x14ac:dyDescent="0.25">
      <c r="A84" t="s">
        <v>37</v>
      </c>
      <c r="B84">
        <v>2455513.5615500002</v>
      </c>
      <c r="C84">
        <v>2455513.5619000001</v>
      </c>
      <c r="D84" s="21">
        <v>7.2000000000000005E-4</v>
      </c>
      <c r="E84">
        <f>B84-B83</f>
        <v>38.807789999991655</v>
      </c>
    </row>
    <row r="85" spans="1:5" x14ac:dyDescent="0.25">
      <c r="A85" t="s">
        <v>37</v>
      </c>
      <c r="B85">
        <v>2455552.3860599999</v>
      </c>
      <c r="C85">
        <v>2455552.3860999998</v>
      </c>
      <c r="D85" s="21">
        <v>9.3000000000000005E-4</v>
      </c>
      <c r="E85">
        <f>B85-B84</f>
        <v>38.824509999714792</v>
      </c>
    </row>
    <row r="86" spans="1:5" x14ac:dyDescent="0.25">
      <c r="A86" t="s">
        <v>37</v>
      </c>
      <c r="B86">
        <v>2455591.2366900002</v>
      </c>
      <c r="C86">
        <v>2455591.2361300001</v>
      </c>
      <c r="D86" s="21">
        <v>8.3000000000000001E-4</v>
      </c>
      <c r="E86">
        <f>B86-B85</f>
        <v>38.85063000023365</v>
      </c>
    </row>
    <row r="87" spans="1:5" x14ac:dyDescent="0.25">
      <c r="A87" t="s">
        <v>37</v>
      </c>
      <c r="B87">
        <v>2455630.1133099999</v>
      </c>
      <c r="C87">
        <v>2455630.1137600001</v>
      </c>
      <c r="D87" s="21">
        <v>8.25E-4</v>
      </c>
      <c r="E87">
        <f>B87-B86</f>
        <v>38.876619999762625</v>
      </c>
    </row>
    <row r="88" spans="1:5" x14ac:dyDescent="0.25">
      <c r="A88" t="s">
        <v>37</v>
      </c>
      <c r="B88">
        <v>2455669.0227000001</v>
      </c>
      <c r="C88">
        <v>2455669.0222499999</v>
      </c>
      <c r="D88" s="21">
        <v>8.0499999999999994E-4</v>
      </c>
      <c r="E88">
        <f>B88-B87</f>
        <v>38.909390000160784</v>
      </c>
    </row>
    <row r="89" spans="1:5" x14ac:dyDescent="0.25">
      <c r="A89" t="s">
        <v>37</v>
      </c>
      <c r="B89" s="22">
        <v>2455746.9351900001</v>
      </c>
      <c r="C89">
        <v>2455746.93487</v>
      </c>
      <c r="D89" s="21">
        <v>7.3999999999999999E-4</v>
      </c>
    </row>
    <row r="90" spans="1:5" x14ac:dyDescent="0.25">
      <c r="A90" t="s">
        <v>37</v>
      </c>
      <c r="B90" s="22">
        <v>2455785.9350399999</v>
      </c>
      <c r="C90">
        <v>2455785.93585</v>
      </c>
      <c r="D90" s="21">
        <v>7.1999999999999994E-4</v>
      </c>
      <c r="E90">
        <f>B90-B89</f>
        <v>38.999849999789149</v>
      </c>
    </row>
    <row r="91" spans="1:5" x14ac:dyDescent="0.25">
      <c r="A91" t="s">
        <v>37</v>
      </c>
      <c r="B91" s="22">
        <v>2455824.9602100002</v>
      </c>
      <c r="C91">
        <v>2455824.9597800002</v>
      </c>
      <c r="D91" s="21">
        <v>8.4500000000000005E-4</v>
      </c>
      <c r="E91">
        <f>B91-B90</f>
        <v>39.025170000270009</v>
      </c>
    </row>
    <row r="92" spans="1:5" x14ac:dyDescent="0.25">
      <c r="A92" t="s">
        <v>37</v>
      </c>
      <c r="B92">
        <v>2455864.00067</v>
      </c>
      <c r="C92">
        <v>2455864.0005600001</v>
      </c>
      <c r="D92" s="21">
        <v>6.7500000000000004E-4</v>
      </c>
      <c r="E92">
        <f>B92-B91</f>
        <v>39.04045999981463</v>
      </c>
    </row>
    <row r="93" spans="1:5" x14ac:dyDescent="0.25">
      <c r="A93" t="s">
        <v>37</v>
      </c>
      <c r="B93">
        <v>2455903.0542100002</v>
      </c>
      <c r="C93">
        <v>2455903.0546300001</v>
      </c>
      <c r="D93" s="21">
        <v>9.2000000000000003E-4</v>
      </c>
      <c r="E93">
        <f>B93-B92</f>
        <v>39.053540000226349</v>
      </c>
    </row>
    <row r="94" spans="1:5" x14ac:dyDescent="0.25">
      <c r="A94" t="s">
        <v>37</v>
      </c>
      <c r="B94">
        <v>2455942.1160300002</v>
      </c>
      <c r="C94">
        <v>2455942.1172799999</v>
      </c>
      <c r="D94" s="21">
        <v>7.9000000000000001E-4</v>
      </c>
      <c r="E94">
        <f>B94-B93</f>
        <v>39.061819999944419</v>
      </c>
    </row>
    <row r="95" spans="1:5" x14ac:dyDescent="0.25">
      <c r="A95" t="s">
        <v>37</v>
      </c>
      <c r="B95">
        <v>2455981.18462</v>
      </c>
      <c r="C95">
        <v>2455981.18524</v>
      </c>
      <c r="D95" s="21">
        <v>7.9000000000000001E-4</v>
      </c>
      <c r="E95">
        <f>B95-B94</f>
        <v>39.068589999806136</v>
      </c>
    </row>
    <row r="96" spans="1:5" x14ac:dyDescent="0.25">
      <c r="A96" t="s">
        <v>37</v>
      </c>
      <c r="B96">
        <v>2456020.2580599999</v>
      </c>
      <c r="C96">
        <v>2456020.2568399999</v>
      </c>
      <c r="D96" s="21">
        <v>7.6500000000000005E-4</v>
      </c>
      <c r="E96">
        <f>B96-B95</f>
        <v>39.073439999949187</v>
      </c>
    </row>
    <row r="97" spans="1:5" x14ac:dyDescent="0.25">
      <c r="A97" t="s">
        <v>37</v>
      </c>
      <c r="B97">
        <v>2456059.3319000001</v>
      </c>
      <c r="C97">
        <v>2456059.3310799999</v>
      </c>
      <c r="D97" s="21">
        <v>7.3999999999999999E-4</v>
      </c>
      <c r="E97">
        <f>B97-B96</f>
        <v>39.073840000201017</v>
      </c>
    </row>
    <row r="98" spans="1:5" x14ac:dyDescent="0.25">
      <c r="A98" t="s">
        <v>37</v>
      </c>
      <c r="B98">
        <v>2456098.4048899999</v>
      </c>
      <c r="C98">
        <v>2456098.4045000002</v>
      </c>
      <c r="D98" s="21">
        <v>7.3499999999999998E-4</v>
      </c>
      <c r="E98">
        <f>B98-B97</f>
        <v>39.072989999782294</v>
      </c>
    </row>
    <row r="99" spans="1:5" x14ac:dyDescent="0.25">
      <c r="A99" t="s">
        <v>37</v>
      </c>
      <c r="B99">
        <v>2456137.4786999999</v>
      </c>
      <c r="C99">
        <v>2456137.4788799998</v>
      </c>
      <c r="D99" s="21">
        <v>1.0200000000000001E-3</v>
      </c>
      <c r="E99">
        <f>B99-B98</f>
        <v>39.073809999972582</v>
      </c>
    </row>
    <row r="100" spans="1:5" x14ac:dyDescent="0.25">
      <c r="A100" t="s">
        <v>37</v>
      </c>
      <c r="B100">
        <v>2456176.5539699998</v>
      </c>
      <c r="C100">
        <v>2456176.5534799998</v>
      </c>
      <c r="D100" s="21">
        <v>7.6000000000000004E-4</v>
      </c>
      <c r="E100" s="22">
        <f>B100-B99</f>
        <v>39.075269999913871</v>
      </c>
    </row>
    <row r="101" spans="1:5" x14ac:dyDescent="0.25">
      <c r="A101" t="s">
        <v>37</v>
      </c>
      <c r="B101">
        <v>2456215.6271799998</v>
      </c>
      <c r="C101">
        <v>2456215.6258399999</v>
      </c>
      <c r="D101" s="21">
        <v>6.6500000000000001E-4</v>
      </c>
      <c r="E101">
        <f>B101-B100</f>
        <v>39.073210000060499</v>
      </c>
    </row>
    <row r="102" spans="1:5" x14ac:dyDescent="0.25">
      <c r="A102" t="s">
        <v>37</v>
      </c>
      <c r="B102">
        <v>2456254.6964500002</v>
      </c>
      <c r="C102">
        <v>2456254.6963200001</v>
      </c>
      <c r="D102" s="21">
        <v>7.85E-4</v>
      </c>
      <c r="E102">
        <f>B102-B101</f>
        <v>39.069270000327379</v>
      </c>
    </row>
    <row r="103" spans="1:5" x14ac:dyDescent="0.25">
      <c r="A103" t="s">
        <v>37</v>
      </c>
      <c r="B103">
        <v>2456293.7677699998</v>
      </c>
      <c r="C103">
        <v>2456293.7678399999</v>
      </c>
      <c r="D103" s="21">
        <v>6.8000000000000005E-4</v>
      </c>
      <c r="E103">
        <f>B103-B102</f>
        <v>39.071319999638945</v>
      </c>
    </row>
    <row r="104" spans="1:5" x14ac:dyDescent="0.25">
      <c r="A104" t="s">
        <v>37</v>
      </c>
      <c r="B104">
        <v>2456332.8347200002</v>
      </c>
      <c r="C104">
        <v>2456332.8348099999</v>
      </c>
      <c r="D104" s="21">
        <v>7.45E-4</v>
      </c>
      <c r="E104">
        <f>B104-B103</f>
        <v>39.066950000356883</v>
      </c>
    </row>
    <row r="105" spans="1:5" x14ac:dyDescent="0.25">
      <c r="A105" t="s">
        <v>37</v>
      </c>
      <c r="B105">
        <v>2456371.9027</v>
      </c>
      <c r="C105">
        <v>2456371.9022599999</v>
      </c>
      <c r="D105" s="21">
        <v>7.2499999999999995E-4</v>
      </c>
      <c r="E105">
        <f>B105-B104</f>
        <v>39.067979999817908</v>
      </c>
    </row>
  </sheetData>
  <sortState xmlns:xlrd2="http://schemas.microsoft.com/office/spreadsheetml/2017/richdata2" ref="A2:D105">
    <sortCondition ref="A3:A10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C3A0-141D-4A8B-B32C-FCC88ACF62EC}">
  <dimension ref="A1:C105"/>
  <sheetViews>
    <sheetView workbookViewId="0">
      <selection activeCell="H26" sqref="H26"/>
    </sheetView>
  </sheetViews>
  <sheetFormatPr baseColWidth="10" defaultRowHeight="15" x14ac:dyDescent="0.25"/>
  <cols>
    <col min="1" max="1" width="12.28515625" customWidth="1"/>
    <col min="2" max="2" width="23.7109375" customWidth="1"/>
    <col min="3" max="3" width="17.85546875" customWidth="1"/>
  </cols>
  <sheetData>
    <row r="1" spans="1:3" x14ac:dyDescent="0.25">
      <c r="A1" s="18" t="s">
        <v>33</v>
      </c>
      <c r="B1" s="18" t="s">
        <v>34</v>
      </c>
      <c r="C1" s="20" t="s">
        <v>35</v>
      </c>
    </row>
    <row r="2" spans="1:3" x14ac:dyDescent="0.25">
      <c r="A2" t="s">
        <v>36</v>
      </c>
      <c r="B2" s="21">
        <v>2454977.2496199999</v>
      </c>
      <c r="C2" s="21">
        <v>5.3499999999999999E-4</v>
      </c>
    </row>
    <row r="3" spans="1:3" x14ac:dyDescent="0.25">
      <c r="A3" t="s">
        <v>36</v>
      </c>
      <c r="B3" s="21">
        <v>2454996.4842300001</v>
      </c>
      <c r="C3" s="21">
        <v>6.7500000000000004E-4</v>
      </c>
    </row>
    <row r="4" spans="1:3" x14ac:dyDescent="0.25">
      <c r="A4" t="s">
        <v>36</v>
      </c>
      <c r="B4" s="21">
        <v>2455034.95597</v>
      </c>
      <c r="C4" s="21">
        <v>5.5999999999999995E-4</v>
      </c>
    </row>
    <row r="5" spans="1:3" x14ac:dyDescent="0.25">
      <c r="A5" t="s">
        <v>36</v>
      </c>
      <c r="B5" s="21">
        <v>2455054.1917300001</v>
      </c>
      <c r="C5" s="21">
        <v>6.1000000000000008E-4</v>
      </c>
    </row>
    <row r="6" spans="1:3" x14ac:dyDescent="0.25">
      <c r="A6" t="s">
        <v>36</v>
      </c>
      <c r="B6" s="21">
        <v>2455073.4352000002</v>
      </c>
      <c r="C6" s="21">
        <v>9.7499999999999996E-4</v>
      </c>
    </row>
    <row r="7" spans="1:3" x14ac:dyDescent="0.25">
      <c r="A7" t="s">
        <v>36</v>
      </c>
      <c r="B7" s="21">
        <v>2455111.9259899999</v>
      </c>
      <c r="C7" s="21">
        <v>5.0000000000000001E-4</v>
      </c>
    </row>
    <row r="8" spans="1:3" x14ac:dyDescent="0.25">
      <c r="A8" t="s">
        <v>36</v>
      </c>
      <c r="B8" s="21">
        <v>2455131.1723500001</v>
      </c>
      <c r="C8" s="21">
        <v>4.95E-4</v>
      </c>
    </row>
    <row r="9" spans="1:3" x14ac:dyDescent="0.25">
      <c r="A9" t="s">
        <v>36</v>
      </c>
      <c r="B9" s="21">
        <v>2455150.42998</v>
      </c>
      <c r="C9" s="21">
        <v>5.4000000000000001E-4</v>
      </c>
    </row>
    <row r="10" spans="1:3" x14ac:dyDescent="0.25">
      <c r="A10" t="s">
        <v>36</v>
      </c>
      <c r="B10" s="21">
        <v>2455169.6823900002</v>
      </c>
      <c r="C10" s="21">
        <v>5.8E-4</v>
      </c>
    </row>
    <row r="11" spans="1:3" x14ac:dyDescent="0.25">
      <c r="A11" t="s">
        <v>36</v>
      </c>
      <c r="B11" s="21">
        <v>2455188.9458400002</v>
      </c>
      <c r="C11" s="21">
        <v>5.8500000000000002E-4</v>
      </c>
    </row>
    <row r="12" spans="1:3" x14ac:dyDescent="0.25">
      <c r="A12" t="s">
        <v>36</v>
      </c>
      <c r="B12" s="21">
        <v>2455208.2039200002</v>
      </c>
      <c r="C12" s="21">
        <v>5.2500000000000008E-4</v>
      </c>
    </row>
    <row r="13" spans="1:3" x14ac:dyDescent="0.25">
      <c r="A13" t="s">
        <v>36</v>
      </c>
      <c r="B13" s="21">
        <v>2455227.4750600001</v>
      </c>
      <c r="C13" s="21">
        <v>5.8E-4</v>
      </c>
    </row>
    <row r="14" spans="1:3" x14ac:dyDescent="0.25">
      <c r="A14" t="s">
        <v>36</v>
      </c>
      <c r="B14" s="21">
        <v>2455246.73752</v>
      </c>
      <c r="C14" s="21">
        <v>5.8500000000000002E-4</v>
      </c>
    </row>
    <row r="15" spans="1:3" x14ac:dyDescent="0.25">
      <c r="A15" t="s">
        <v>36</v>
      </c>
      <c r="B15" s="21">
        <v>2455266.0141599998</v>
      </c>
      <c r="C15" s="21">
        <v>6.0999999999999997E-4</v>
      </c>
    </row>
    <row r="16" spans="1:3" x14ac:dyDescent="0.25">
      <c r="A16" t="s">
        <v>36</v>
      </c>
      <c r="B16" s="21">
        <v>2455285.2828899999</v>
      </c>
      <c r="C16" s="21">
        <v>5.4499999999999991E-4</v>
      </c>
    </row>
    <row r="17" spans="1:3" x14ac:dyDescent="0.25">
      <c r="A17" t="s">
        <v>36</v>
      </c>
      <c r="B17" s="21">
        <v>2455304.5641899998</v>
      </c>
      <c r="C17" s="21">
        <v>5.4500000000000002E-4</v>
      </c>
    </row>
    <row r="18" spans="1:3" x14ac:dyDescent="0.25">
      <c r="A18" t="s">
        <v>36</v>
      </c>
      <c r="B18" s="21">
        <v>2455323.8356499998</v>
      </c>
      <c r="C18" s="21">
        <v>6.1000000000000008E-4</v>
      </c>
    </row>
    <row r="19" spans="1:3" x14ac:dyDescent="0.25">
      <c r="A19" t="s">
        <v>36</v>
      </c>
      <c r="B19" s="21">
        <v>2455343.1189600001</v>
      </c>
      <c r="C19" s="21">
        <v>5.9000000000000003E-4</v>
      </c>
    </row>
    <row r="20" spans="1:3" x14ac:dyDescent="0.25">
      <c r="A20" t="s">
        <v>36</v>
      </c>
      <c r="B20" s="21">
        <v>2455362.3938199999</v>
      </c>
      <c r="C20" s="21">
        <v>7.1499999999999992E-4</v>
      </c>
    </row>
    <row r="21" spans="1:3" x14ac:dyDescent="0.25">
      <c r="A21" t="s">
        <v>36</v>
      </c>
      <c r="B21" s="21">
        <v>2455381.6795199998</v>
      </c>
      <c r="C21" s="21">
        <v>6.0499999999999996E-4</v>
      </c>
    </row>
    <row r="22" spans="1:3" x14ac:dyDescent="0.25">
      <c r="A22" t="s">
        <v>36</v>
      </c>
      <c r="B22" s="21">
        <v>2455400.95695</v>
      </c>
      <c r="C22" s="21">
        <v>5.5999999999999995E-4</v>
      </c>
    </row>
    <row r="23" spans="1:3" x14ac:dyDescent="0.25">
      <c r="A23" t="s">
        <v>36</v>
      </c>
      <c r="B23" s="21">
        <v>2455420.24089</v>
      </c>
      <c r="C23" s="21">
        <v>5.8E-4</v>
      </c>
    </row>
    <row r="24" spans="1:3" x14ac:dyDescent="0.25">
      <c r="A24" t="s">
        <v>36</v>
      </c>
      <c r="B24" s="21">
        <v>2455439.5199000002</v>
      </c>
      <c r="C24" s="21">
        <v>1.4499999999999999E-3</v>
      </c>
    </row>
    <row r="25" spans="1:3" x14ac:dyDescent="0.25">
      <c r="A25" t="s">
        <v>36</v>
      </c>
      <c r="B25" s="21">
        <v>2455458.8035599999</v>
      </c>
      <c r="C25" s="21">
        <v>8.4000000000000003E-4</v>
      </c>
    </row>
    <row r="26" spans="1:3" x14ac:dyDescent="0.25">
      <c r="A26" t="s">
        <v>36</v>
      </c>
      <c r="B26" s="21">
        <v>2455478.07889</v>
      </c>
      <c r="C26" s="21">
        <v>5.8E-4</v>
      </c>
    </row>
    <row r="27" spans="1:3" x14ac:dyDescent="0.25">
      <c r="A27" t="s">
        <v>36</v>
      </c>
      <c r="B27" s="21">
        <v>2455497.3603300001</v>
      </c>
      <c r="C27" s="21">
        <v>6.0500000000000007E-4</v>
      </c>
    </row>
    <row r="28" spans="1:3" x14ac:dyDescent="0.25">
      <c r="A28" t="s">
        <v>36</v>
      </c>
      <c r="B28" s="21">
        <v>2455516.6356899999</v>
      </c>
      <c r="C28" s="21">
        <v>5.7499999999999999E-4</v>
      </c>
    </row>
    <row r="29" spans="1:3" x14ac:dyDescent="0.25">
      <c r="A29" t="s">
        <v>36</v>
      </c>
      <c r="B29" s="21">
        <v>2455535.9098200002</v>
      </c>
      <c r="C29" s="21">
        <v>5.2500000000000008E-4</v>
      </c>
    </row>
    <row r="30" spans="1:3" x14ac:dyDescent="0.25">
      <c r="A30" t="s">
        <v>36</v>
      </c>
      <c r="B30" s="21">
        <v>2455574.4517600001</v>
      </c>
      <c r="C30" s="21">
        <v>6.150000000000001E-4</v>
      </c>
    </row>
    <row r="31" spans="1:3" x14ac:dyDescent="0.25">
      <c r="A31" t="s">
        <v>36</v>
      </c>
      <c r="B31" s="21">
        <v>2455593.7231000001</v>
      </c>
      <c r="C31" s="21">
        <v>1.9499999999999999E-3</v>
      </c>
    </row>
    <row r="32" spans="1:3" x14ac:dyDescent="0.25">
      <c r="A32" t="s">
        <v>36</v>
      </c>
      <c r="B32" s="21">
        <v>2455612.98214</v>
      </c>
      <c r="C32" s="21">
        <v>7.7000000000000007E-4</v>
      </c>
    </row>
    <row r="33" spans="1:3" x14ac:dyDescent="0.25">
      <c r="A33" t="s">
        <v>36</v>
      </c>
      <c r="B33" s="21">
        <v>2455632.2430799999</v>
      </c>
      <c r="C33" s="21">
        <v>5.5499999999999994E-4</v>
      </c>
    </row>
    <row r="34" spans="1:3" x14ac:dyDescent="0.25">
      <c r="A34" t="s">
        <v>36</v>
      </c>
      <c r="B34" s="21">
        <v>2455651.4979699999</v>
      </c>
      <c r="C34" s="21">
        <v>5.9000000000000003E-4</v>
      </c>
    </row>
    <row r="35" spans="1:3" x14ac:dyDescent="0.25">
      <c r="A35" t="s">
        <v>36</v>
      </c>
      <c r="B35" s="21">
        <v>2455670.7526400001</v>
      </c>
      <c r="C35" s="21">
        <v>6.9499999999999998E-4</v>
      </c>
    </row>
    <row r="36" spans="1:3" x14ac:dyDescent="0.25">
      <c r="A36" t="s">
        <v>36</v>
      </c>
      <c r="B36" s="21">
        <v>2455690.0013199998</v>
      </c>
      <c r="C36" s="21">
        <v>6.0500000000000007E-4</v>
      </c>
    </row>
    <row r="37" spans="1:3" x14ac:dyDescent="0.25">
      <c r="A37" t="s">
        <v>36</v>
      </c>
      <c r="B37" s="21">
        <v>2455709.2495400002</v>
      </c>
      <c r="C37" s="21">
        <v>5.5999999999999995E-4</v>
      </c>
    </row>
    <row r="38" spans="1:3" x14ac:dyDescent="0.25">
      <c r="A38" t="s">
        <v>36</v>
      </c>
      <c r="B38" s="21">
        <v>2455728.4919599998</v>
      </c>
      <c r="C38" s="21">
        <v>5.3499999999999999E-4</v>
      </c>
    </row>
    <row r="39" spans="1:3" x14ac:dyDescent="0.25">
      <c r="A39" t="s">
        <v>36</v>
      </c>
      <c r="B39" s="21">
        <v>2455747.7319200002</v>
      </c>
      <c r="C39" s="21">
        <v>7.0500000000000001E-4</v>
      </c>
    </row>
    <row r="40" spans="1:3" x14ac:dyDescent="0.25">
      <c r="A40" t="s">
        <v>36</v>
      </c>
      <c r="B40" s="21">
        <v>2455766.9675400001</v>
      </c>
      <c r="C40" s="21">
        <v>6.4999999999999997E-4</v>
      </c>
    </row>
    <row r="41" spans="1:3" x14ac:dyDescent="0.25">
      <c r="A41" t="s">
        <v>36</v>
      </c>
      <c r="B41" s="21">
        <v>2455786.2048399998</v>
      </c>
      <c r="C41" s="21">
        <v>5.8E-4</v>
      </c>
    </row>
    <row r="42" spans="1:3" x14ac:dyDescent="0.25">
      <c r="A42" t="s">
        <v>36</v>
      </c>
      <c r="B42" s="21">
        <v>2455805.4325700002</v>
      </c>
      <c r="C42" s="21">
        <v>5.5499999999999994E-4</v>
      </c>
    </row>
    <row r="43" spans="1:3" x14ac:dyDescent="0.25">
      <c r="A43" t="s">
        <v>36</v>
      </c>
      <c r="B43" s="21">
        <v>2455824.6633100002</v>
      </c>
      <c r="C43" s="21">
        <v>5.6999999999999998E-4</v>
      </c>
    </row>
    <row r="44" spans="1:3" x14ac:dyDescent="0.25">
      <c r="A44" t="s">
        <v>36</v>
      </c>
      <c r="B44" s="21">
        <v>2455843.8896499998</v>
      </c>
      <c r="C44" s="21">
        <v>4.8999999999999998E-4</v>
      </c>
    </row>
    <row r="45" spans="1:3" x14ac:dyDescent="0.25">
      <c r="A45" t="s">
        <v>36</v>
      </c>
      <c r="B45" s="21">
        <v>2455863.1143200002</v>
      </c>
      <c r="C45" s="21">
        <v>6.2500000000000001E-4</v>
      </c>
    </row>
    <row r="46" spans="1:3" x14ac:dyDescent="0.25">
      <c r="A46" t="s">
        <v>36</v>
      </c>
      <c r="B46" s="21">
        <v>2455882.3377899998</v>
      </c>
      <c r="C46" s="21">
        <v>5.0500000000000002E-4</v>
      </c>
    </row>
    <row r="47" spans="1:3" x14ac:dyDescent="0.25">
      <c r="A47" t="s">
        <v>36</v>
      </c>
      <c r="B47" s="21">
        <v>2455901.5609400002</v>
      </c>
      <c r="C47" s="21">
        <v>5.4999999999999992E-4</v>
      </c>
    </row>
    <row r="48" spans="1:3" x14ac:dyDescent="0.25">
      <c r="A48" t="s">
        <v>36</v>
      </c>
      <c r="B48" s="21">
        <v>2455920.7805499998</v>
      </c>
      <c r="C48" s="21">
        <v>5.1500000000000005E-4</v>
      </c>
    </row>
    <row r="49" spans="1:3" x14ac:dyDescent="0.25">
      <c r="A49" t="s">
        <v>36</v>
      </c>
      <c r="B49" s="21">
        <v>2455940.0038700001</v>
      </c>
      <c r="C49" s="21">
        <v>5.6999999999999998E-4</v>
      </c>
    </row>
    <row r="50" spans="1:3" x14ac:dyDescent="0.25">
      <c r="A50" t="s">
        <v>36</v>
      </c>
      <c r="B50" s="21">
        <v>2455978.4424100001</v>
      </c>
      <c r="C50" s="21">
        <v>5.9000000000000003E-4</v>
      </c>
    </row>
    <row r="51" spans="1:3" x14ac:dyDescent="0.25">
      <c r="A51" t="s">
        <v>36</v>
      </c>
      <c r="B51" s="21">
        <v>2456016.8809099998</v>
      </c>
      <c r="C51" s="21">
        <v>5.7499999999999999E-4</v>
      </c>
    </row>
    <row r="52" spans="1:3" x14ac:dyDescent="0.25">
      <c r="A52" t="s">
        <v>36</v>
      </c>
      <c r="B52" s="21">
        <v>2456036.0989399999</v>
      </c>
      <c r="C52" s="21">
        <v>7.2000000000000005E-4</v>
      </c>
    </row>
    <row r="53" spans="1:3" x14ac:dyDescent="0.25">
      <c r="A53" t="s">
        <v>36</v>
      </c>
      <c r="B53" s="21">
        <v>2456055.31856</v>
      </c>
      <c r="C53" s="21">
        <v>5.9500000000000004E-4</v>
      </c>
    </row>
    <row r="54" spans="1:3" x14ac:dyDescent="0.25">
      <c r="A54" t="s">
        <v>36</v>
      </c>
      <c r="B54" s="21">
        <v>2456074.5385500002</v>
      </c>
      <c r="C54" s="21">
        <v>6.0999999999999997E-4</v>
      </c>
    </row>
    <row r="55" spans="1:3" x14ac:dyDescent="0.25">
      <c r="A55" t="s">
        <v>36</v>
      </c>
      <c r="B55" s="21">
        <v>2456093.7579299998</v>
      </c>
      <c r="C55" s="21">
        <v>6.0000000000000006E-4</v>
      </c>
    </row>
    <row r="56" spans="1:3" x14ac:dyDescent="0.25">
      <c r="A56" t="s">
        <v>36</v>
      </c>
      <c r="B56" s="21">
        <v>2456112.9775999999</v>
      </c>
      <c r="C56" s="21">
        <v>5.6499999999999996E-4</v>
      </c>
    </row>
    <row r="57" spans="1:3" x14ac:dyDescent="0.25">
      <c r="A57" t="s">
        <v>36</v>
      </c>
      <c r="B57" s="21">
        <v>2456132.1967699998</v>
      </c>
      <c r="C57" s="21">
        <v>5.4999999999999992E-4</v>
      </c>
    </row>
    <row r="58" spans="1:3" x14ac:dyDescent="0.25">
      <c r="A58" t="s">
        <v>36</v>
      </c>
      <c r="B58" s="21">
        <v>2456151.4177899999</v>
      </c>
      <c r="C58" s="21">
        <v>6.3000000000000003E-4</v>
      </c>
    </row>
    <row r="59" spans="1:3" x14ac:dyDescent="0.25">
      <c r="A59" t="s">
        <v>36</v>
      </c>
      <c r="B59" s="21">
        <v>2456170.6367600001</v>
      </c>
      <c r="C59" s="21">
        <v>4.3999999999999996E-4</v>
      </c>
    </row>
    <row r="60" spans="1:3" x14ac:dyDescent="0.25">
      <c r="A60" t="s">
        <v>36</v>
      </c>
      <c r="B60" s="21">
        <v>2456189.8602</v>
      </c>
      <c r="C60" s="21">
        <v>5.5499999999999994E-4</v>
      </c>
    </row>
    <row r="61" spans="1:3" x14ac:dyDescent="0.25">
      <c r="A61" t="s">
        <v>36</v>
      </c>
      <c r="B61" s="21">
        <v>2456209.0802000002</v>
      </c>
      <c r="C61" s="21">
        <v>5.2999999999999998E-4</v>
      </c>
    </row>
    <row r="62" spans="1:3" x14ac:dyDescent="0.25">
      <c r="A62" t="s">
        <v>36</v>
      </c>
      <c r="B62" s="21">
        <v>2456228.3024599999</v>
      </c>
      <c r="C62" s="21">
        <v>7.0500000000000001E-4</v>
      </c>
    </row>
    <row r="63" spans="1:3" x14ac:dyDescent="0.25">
      <c r="A63" t="s">
        <v>36</v>
      </c>
      <c r="B63" s="21">
        <v>2456266.7432800001</v>
      </c>
      <c r="C63" s="21">
        <v>5.1500000000000005E-4</v>
      </c>
    </row>
    <row r="64" spans="1:3" x14ac:dyDescent="0.25">
      <c r="A64" t="s">
        <v>36</v>
      </c>
      <c r="B64" s="21">
        <v>2456285.9662000001</v>
      </c>
      <c r="C64" s="21">
        <v>5.1000000000000004E-4</v>
      </c>
    </row>
    <row r="65" spans="1:3" x14ac:dyDescent="0.25">
      <c r="A65" t="s">
        <v>36</v>
      </c>
      <c r="B65" s="21">
        <v>2456305.19038</v>
      </c>
      <c r="C65" s="21">
        <v>8.9999999999999998E-4</v>
      </c>
    </row>
    <row r="66" spans="1:3" x14ac:dyDescent="0.25">
      <c r="A66" t="s">
        <v>36</v>
      </c>
      <c r="B66" s="21">
        <v>2456324.4109700001</v>
      </c>
      <c r="C66" s="21">
        <v>5.6499999999999996E-4</v>
      </c>
    </row>
    <row r="67" spans="1:3" x14ac:dyDescent="0.25">
      <c r="A67" t="s">
        <v>36</v>
      </c>
      <c r="B67" s="21">
        <v>2456343.6339500002</v>
      </c>
      <c r="C67" s="21">
        <v>5.2000000000000006E-4</v>
      </c>
    </row>
    <row r="68" spans="1:3" x14ac:dyDescent="0.25">
      <c r="A68" t="s">
        <v>36</v>
      </c>
      <c r="B68" s="21">
        <v>2456362.85806</v>
      </c>
      <c r="C68" s="21">
        <v>5.3499999999999999E-4</v>
      </c>
    </row>
    <row r="69" spans="1:3" x14ac:dyDescent="0.25">
      <c r="A69" t="s">
        <v>36</v>
      </c>
      <c r="B69" s="21">
        <v>2456382.0846299999</v>
      </c>
      <c r="C69" s="21">
        <v>6.8000000000000005E-4</v>
      </c>
    </row>
    <row r="70" spans="1:3" x14ac:dyDescent="0.25">
      <c r="A70" t="s">
        <v>37</v>
      </c>
      <c r="B70" s="21">
        <v>2454969.3056600001</v>
      </c>
      <c r="C70" s="21">
        <v>7.7000000000000007E-4</v>
      </c>
    </row>
    <row r="71" spans="1:3" x14ac:dyDescent="0.25">
      <c r="A71" t="s">
        <v>37</v>
      </c>
      <c r="B71" s="21">
        <v>2455008.3311600001</v>
      </c>
      <c r="C71" s="21">
        <v>7.0999999999999991E-4</v>
      </c>
    </row>
    <row r="72" spans="1:3" x14ac:dyDescent="0.25">
      <c r="A72" t="s">
        <v>37</v>
      </c>
      <c r="B72" s="21">
        <v>2455047.33665</v>
      </c>
      <c r="C72" s="21">
        <v>8.5000000000000006E-4</v>
      </c>
    </row>
    <row r="73" spans="1:3" x14ac:dyDescent="0.25">
      <c r="A73" t="s">
        <v>37</v>
      </c>
      <c r="B73" s="21">
        <v>2455086.3191</v>
      </c>
      <c r="C73" s="21">
        <v>1.15E-3</v>
      </c>
    </row>
    <row r="74" spans="1:3" x14ac:dyDescent="0.25">
      <c r="A74" t="s">
        <v>37</v>
      </c>
      <c r="B74" s="21">
        <v>2455125.264</v>
      </c>
      <c r="C74" s="21">
        <v>9.8499999999999998E-4</v>
      </c>
    </row>
    <row r="75" spans="1:3" x14ac:dyDescent="0.25">
      <c r="A75" t="s">
        <v>37</v>
      </c>
      <c r="B75" s="21">
        <v>2455164.1828700001</v>
      </c>
      <c r="C75" s="21">
        <v>8.4500000000000005E-4</v>
      </c>
    </row>
    <row r="76" spans="1:3" x14ac:dyDescent="0.25">
      <c r="A76" t="s">
        <v>37</v>
      </c>
      <c r="B76" s="21">
        <v>2455203.0728500001</v>
      </c>
      <c r="C76" s="21">
        <v>7.3499999999999998E-4</v>
      </c>
    </row>
    <row r="77" spans="1:3" x14ac:dyDescent="0.25">
      <c r="A77" t="s">
        <v>37</v>
      </c>
      <c r="B77" s="21">
        <v>2455241.9294099999</v>
      </c>
      <c r="C77" s="21">
        <v>7.3999999999999999E-4</v>
      </c>
    </row>
    <row r="78" spans="1:3" x14ac:dyDescent="0.25">
      <c r="A78" t="s">
        <v>37</v>
      </c>
      <c r="B78" s="21">
        <v>2455280.7659499999</v>
      </c>
      <c r="C78" s="21">
        <v>7.1000000000000002E-4</v>
      </c>
    </row>
    <row r="79" spans="1:3" x14ac:dyDescent="0.25">
      <c r="A79" t="s">
        <v>37</v>
      </c>
      <c r="B79" s="21">
        <v>2455319.5783199999</v>
      </c>
      <c r="C79" s="21">
        <v>6.9999999999999999E-4</v>
      </c>
    </row>
    <row r="80" spans="1:3" x14ac:dyDescent="0.25">
      <c r="A80" t="s">
        <v>37</v>
      </c>
      <c r="B80" s="21">
        <v>2455358.3775200001</v>
      </c>
      <c r="C80" s="21">
        <v>7.1499999999999992E-4</v>
      </c>
    </row>
    <row r="81" spans="1:3" x14ac:dyDescent="0.25">
      <c r="A81" t="s">
        <v>37</v>
      </c>
      <c r="B81" s="21">
        <v>2455397.1692400002</v>
      </c>
      <c r="C81" s="21">
        <v>8.8499999999999994E-4</v>
      </c>
    </row>
    <row r="82" spans="1:3" x14ac:dyDescent="0.25">
      <c r="A82" t="s">
        <v>37</v>
      </c>
      <c r="B82" s="21">
        <v>2455435.95866</v>
      </c>
      <c r="C82" s="21">
        <v>7.5500000000000003E-4</v>
      </c>
    </row>
    <row r="83" spans="1:3" x14ac:dyDescent="0.25">
      <c r="A83" t="s">
        <v>37</v>
      </c>
      <c r="B83" s="21">
        <v>2455474.7537600002</v>
      </c>
      <c r="C83" s="21">
        <v>1.0200000000000001E-3</v>
      </c>
    </row>
    <row r="84" spans="1:3" x14ac:dyDescent="0.25">
      <c r="A84" t="s">
        <v>37</v>
      </c>
      <c r="B84" s="21">
        <v>2455513.5615500002</v>
      </c>
      <c r="C84" s="21">
        <v>7.2000000000000005E-4</v>
      </c>
    </row>
    <row r="85" spans="1:3" x14ac:dyDescent="0.25">
      <c r="A85" t="s">
        <v>37</v>
      </c>
      <c r="B85" s="21">
        <v>2455552.3860599999</v>
      </c>
      <c r="C85" s="21">
        <v>9.3000000000000005E-4</v>
      </c>
    </row>
    <row r="86" spans="1:3" x14ac:dyDescent="0.25">
      <c r="A86" t="s">
        <v>37</v>
      </c>
      <c r="B86" s="21">
        <v>2455591.2366900002</v>
      </c>
      <c r="C86" s="21">
        <v>8.3000000000000001E-4</v>
      </c>
    </row>
    <row r="87" spans="1:3" x14ac:dyDescent="0.25">
      <c r="A87" t="s">
        <v>37</v>
      </c>
      <c r="B87" s="21">
        <v>2455630.1133099999</v>
      </c>
      <c r="C87" s="21">
        <v>8.25E-4</v>
      </c>
    </row>
    <row r="88" spans="1:3" x14ac:dyDescent="0.25">
      <c r="A88" t="s">
        <v>37</v>
      </c>
      <c r="B88" s="21">
        <v>2455669.0227000001</v>
      </c>
      <c r="C88" s="21">
        <v>8.0499999999999994E-4</v>
      </c>
    </row>
    <row r="89" spans="1:3" x14ac:dyDescent="0.25">
      <c r="A89" t="s">
        <v>37</v>
      </c>
      <c r="B89" s="25">
        <v>2455746.9351900001</v>
      </c>
      <c r="C89" s="21">
        <v>7.3999999999999999E-4</v>
      </c>
    </row>
    <row r="90" spans="1:3" x14ac:dyDescent="0.25">
      <c r="A90" t="s">
        <v>37</v>
      </c>
      <c r="B90" s="25">
        <v>2455785.9350399999</v>
      </c>
      <c r="C90" s="21">
        <v>7.1999999999999994E-4</v>
      </c>
    </row>
    <row r="91" spans="1:3" x14ac:dyDescent="0.25">
      <c r="A91" t="s">
        <v>37</v>
      </c>
      <c r="B91" s="25">
        <v>2455824.9602100002</v>
      </c>
      <c r="C91" s="21">
        <v>8.4500000000000005E-4</v>
      </c>
    </row>
    <row r="92" spans="1:3" x14ac:dyDescent="0.25">
      <c r="A92" t="s">
        <v>37</v>
      </c>
      <c r="B92" s="21">
        <v>2455864.00067</v>
      </c>
      <c r="C92" s="21">
        <v>6.7500000000000004E-4</v>
      </c>
    </row>
    <row r="93" spans="1:3" x14ac:dyDescent="0.25">
      <c r="A93" t="s">
        <v>37</v>
      </c>
      <c r="B93" s="21">
        <v>2455903.0542100002</v>
      </c>
      <c r="C93" s="21">
        <v>9.2000000000000003E-4</v>
      </c>
    </row>
    <row r="94" spans="1:3" x14ac:dyDescent="0.25">
      <c r="A94" t="s">
        <v>37</v>
      </c>
      <c r="B94" s="21">
        <v>2455942.1160300002</v>
      </c>
      <c r="C94" s="21">
        <v>7.9000000000000001E-4</v>
      </c>
    </row>
    <row r="95" spans="1:3" x14ac:dyDescent="0.25">
      <c r="A95" t="s">
        <v>37</v>
      </c>
      <c r="B95" s="21">
        <v>2455981.18462</v>
      </c>
      <c r="C95" s="21">
        <v>7.9000000000000001E-4</v>
      </c>
    </row>
    <row r="96" spans="1:3" x14ac:dyDescent="0.25">
      <c r="A96" t="s">
        <v>37</v>
      </c>
      <c r="B96" s="21">
        <v>2456020.2580599999</v>
      </c>
      <c r="C96" s="21">
        <v>7.6500000000000005E-4</v>
      </c>
    </row>
    <row r="97" spans="1:3" x14ac:dyDescent="0.25">
      <c r="A97" t="s">
        <v>37</v>
      </c>
      <c r="B97" s="21">
        <v>2456059.3319000001</v>
      </c>
      <c r="C97" s="21">
        <v>7.3999999999999999E-4</v>
      </c>
    </row>
    <row r="98" spans="1:3" x14ac:dyDescent="0.25">
      <c r="A98" t="s">
        <v>37</v>
      </c>
      <c r="B98" s="21">
        <v>2456098.4048899999</v>
      </c>
      <c r="C98" s="21">
        <v>7.3499999999999998E-4</v>
      </c>
    </row>
    <row r="99" spans="1:3" x14ac:dyDescent="0.25">
      <c r="A99" t="s">
        <v>37</v>
      </c>
      <c r="B99" s="21">
        <v>2456137.4786999999</v>
      </c>
      <c r="C99" s="21">
        <v>1.0200000000000001E-3</v>
      </c>
    </row>
    <row r="100" spans="1:3" x14ac:dyDescent="0.25">
      <c r="A100" t="s">
        <v>37</v>
      </c>
      <c r="B100" s="21">
        <v>2456176.5539699998</v>
      </c>
      <c r="C100" s="21">
        <v>7.6000000000000004E-4</v>
      </c>
    </row>
    <row r="101" spans="1:3" x14ac:dyDescent="0.25">
      <c r="A101" t="s">
        <v>37</v>
      </c>
      <c r="B101" s="21">
        <v>2456215.6271799998</v>
      </c>
      <c r="C101" s="21">
        <v>6.6500000000000001E-4</v>
      </c>
    </row>
    <row r="102" spans="1:3" x14ac:dyDescent="0.25">
      <c r="A102" t="s">
        <v>37</v>
      </c>
      <c r="B102" s="21">
        <v>2456254.6964500002</v>
      </c>
      <c r="C102" s="21">
        <v>7.85E-4</v>
      </c>
    </row>
    <row r="103" spans="1:3" x14ac:dyDescent="0.25">
      <c r="A103" t="s">
        <v>37</v>
      </c>
      <c r="B103" s="21">
        <v>2456293.7677699998</v>
      </c>
      <c r="C103" s="21">
        <v>6.8000000000000005E-4</v>
      </c>
    </row>
    <row r="104" spans="1:3" x14ac:dyDescent="0.25">
      <c r="A104" t="s">
        <v>37</v>
      </c>
      <c r="B104" s="21">
        <v>2456332.8347200002</v>
      </c>
      <c r="C104" s="21">
        <v>7.45E-4</v>
      </c>
    </row>
    <row r="105" spans="1:3" x14ac:dyDescent="0.25">
      <c r="A105" t="s">
        <v>37</v>
      </c>
      <c r="B105" s="21">
        <v>2456371.9027</v>
      </c>
      <c r="C105" s="21">
        <v>7.2499999999999995E-4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</vt:lpstr>
      <vt:lpstr>2</vt:lpstr>
      <vt:lpstr>Params</vt:lpstr>
      <vt:lpstr>Tmid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2025-09-26T08:32:15Z</dcterms:created>
  <dcterms:modified xsi:type="dcterms:W3CDTF">2025-09-26T22:22:41Z</dcterms:modified>
</cp:coreProperties>
</file>