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A894A363-8D3C-407C-8D24-10FF8A74DDEC}" xr6:coauthVersionLast="47" xr6:coauthVersionMax="47" xr10:uidLastSave="{00000000-0000-0000-0000-000000000000}"/>
  <bookViews>
    <workbookView xWindow="-120" yWindow="-120" windowWidth="29040" windowHeight="15720" tabRatio="1000" activeTab="10" xr2:uid="{6919DDE8-15F9-45FB-B5F7-4209377AF865}"/>
  </bookViews>
  <sheets>
    <sheet name="mcmc" sheetId="44" r:id="rId1"/>
    <sheet name="Rebound" sheetId="41" r:id="rId2"/>
    <sheet name="Rebound2" sheetId="43" r:id="rId3"/>
    <sheet name="TESS Data Processing" sheetId="42" r:id="rId4"/>
    <sheet name="Planner" sheetId="19" r:id="rId5"/>
    <sheet name="96years" sheetId="20" r:id="rId6"/>
    <sheet name="Planet c" sheetId="5" r:id="rId7"/>
    <sheet name="prognose transits c" sheetId="8" r:id="rId8"/>
    <sheet name="Transits c" sheetId="9" r:id="rId9"/>
    <sheet name="fit transits d" sheetId="40" r:id="rId10"/>
    <sheet name="Transits" sheetId="7" r:id="rId11"/>
    <sheet name="28c" sheetId="11" r:id="rId12"/>
    <sheet name="31c" sheetId="12" r:id="rId13"/>
    <sheet name="34c" sheetId="15" r:id="rId14"/>
    <sheet name="37c" sheetId="16" r:id="rId15"/>
    <sheet name="61c" sheetId="28" r:id="rId16"/>
    <sheet name="64c" sheetId="14" r:id="rId17"/>
    <sheet name="67c" sheetId="13" r:id="rId18"/>
    <sheet name="89c" sheetId="26" r:id="rId19"/>
    <sheet name="88d" sheetId="21" r:id="rId20"/>
    <sheet name="89d" sheetId="25" r:id="rId21"/>
    <sheet name="all curves" sheetId="18" r:id="rId22"/>
    <sheet name="28c (2)" sheetId="29" r:id="rId23"/>
    <sheet name="31c (2)" sheetId="30" r:id="rId24"/>
    <sheet name="34c (2)" sheetId="31" r:id="rId25"/>
    <sheet name="37c (2)" sheetId="32" r:id="rId26"/>
    <sheet name="61c (2)" sheetId="33" r:id="rId27"/>
    <sheet name="64c (2)" sheetId="34" r:id="rId28"/>
    <sheet name="67c (2)" sheetId="35" r:id="rId29"/>
    <sheet name="89c (2)" sheetId="36" r:id="rId30"/>
    <sheet name="88d (2)" sheetId="37" r:id="rId31"/>
    <sheet name="89d (2)" sheetId="38" r:id="rId32"/>
    <sheet name="all curves (2)" sheetId="39" r:id="rId33"/>
  </sheets>
  <definedNames>
    <definedName name="_xlnm._FilterDatabase" localSheetId="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7" l="1"/>
  <c r="M23" i="7"/>
  <c r="L23" i="7"/>
  <c r="K24" i="7"/>
  <c r="K26" i="7" s="1"/>
  <c r="K27" i="7" s="1"/>
  <c r="K28" i="7" s="1"/>
  <c r="B4" i="44"/>
  <c r="E2" i="44"/>
  <c r="E4" i="44" s="1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<sst xmlns="http://schemas.openxmlformats.org/spreadsheetml/2006/main" count="1083" uniqueCount="246">
  <si>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</si>
  <si>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</si>
  <si>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</si>
  <si>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</si>
  <si>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</si>
  <si>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</si>
  <si>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</si>
  <si>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</si>
  <si>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</si>
  <si>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</si>
  <si>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</si>
  <si>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</si>
  <si>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</si>
  <si>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</si>
  <si>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</si>
  <si>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</si>
  <si>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</si>
  <si>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</si>
  <si>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</si>
  <si>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</si>
  <si>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</si>
  <si>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</si>
  <si>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</si>
  <si>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</si>
  <si>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</si>
  <si>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</si>
  <si>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</si>
  <si>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</si>
  <si>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</si>
  <si>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</si>
  <si>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</si>
  <si>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</si>
  <si>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</si>
  <si>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</si>
  <si>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</si>
  <si>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</si>
  <si>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</si>
  <si>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</si>
  <si>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</si>
  <si>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</si>
  <si>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</si>
  <si>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</si>
  <si>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</si>
  <si>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</si>
  <si>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</si>
  <si>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</si>
  <si>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</si>
  <si>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</si>
  <si>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</si>
  <si>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</si>
  <si>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</si>
  <si>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</si>
  <si>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</si>
  <si>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</si>
  <si>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</si>
  <si>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</si>
  <si>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</si>
  <si>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</si>
  <si>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</si>
  <si>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</si>
  <si>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</si>
  <si>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</si>
  <si>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</si>
  <si>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</si>
  <si>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</si>
  <si>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</si>
  <si>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</si>
  <si>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</si>
  <si>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</si>
  <si>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</si>
  <si>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</si>
  <si>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</si>
  <si>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</si>
  <si>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</si>
  <si>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</si>
  <si>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</si>
  <si>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</si>
  <si>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</si>
  <si>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</si>
  <si>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</si>
  <si>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</si>
  <si>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</si>
  <si>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</si>
  <si>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</si>
  <si>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</si>
  <si>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</si>
  <si>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</si>
  <si>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</si>
  <si>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</si>
  <si>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</si>
  <si>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</si>
  <si>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</si>
  <si>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</si>
  <si>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</si>
  <si>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</si>
  <si>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</si>
  <si>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</si>
  <si>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</si>
  <si>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</si>
  <si>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</si>
  <si>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</si>
  <si>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</si>
  <si>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</si>
  <si>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</si>
  <si>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</si>
  <si>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</si>
  <si>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</si>
  <si>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</si>
  <si>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</si>
  <si>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</si>
  <si>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</si>
  <si>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</si>
  <si>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</si>
  <si>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</si>
  <si>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</si>
  <si>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</si>
  <si>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</si>
  <si>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</si>
  <si>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</si>
  <si>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</si>
  <si>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</si>
  <si>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</si>
  <si>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</si>
  <si>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</si>
  <si>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</si>
  <si>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</si>
  <si>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</si>
  <si>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</si>
  <si>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</si>
  <si>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</si>
  <si>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</si>
  <si>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</si>
  <si>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</si>
  <si>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</si>
  <si>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</si>
  <si>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</si>
  <si>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</si>
  <si>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</si>
  <si>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</si>
  <si>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</si>
  <si>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</si>
  <si>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</si>
  <si>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</si>
  <si>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</si>
  <si>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</si>
  <si>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</si>
  <si>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</si>
  <si>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</si>
  <si>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</si>
  <si>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</si>
  <si>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</si>
  <si>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</si>
  <si>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</si>
  <si>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</si>
  <si>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</si>
  <si>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</si>
  <si>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</si>
  <si>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</si>
  <si>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</si>
  <si>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</si>
  <si>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</si>
  <si>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</si>
  <si>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</si>
  <si>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</si>
  <si>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</si>
  <si>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</si>
  <si>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</si>
  <si>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</si>
  <si>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</si>
  <si>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</si>
  <si>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</si>
  <si>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</si>
  <si>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</si>
  <si>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</si>
  <si>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</si>
  <si>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</si>
  <si>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</si>
  <si>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</si>
  <si>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</si>
  <si>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</si>
  <si>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</si>
  <si>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</si>
  <si>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</si>
  <si>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</si>
  <si>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</si>
  <si>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</si>
  <si>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</si>
  <si>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</si>
  <si>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</si>
  <si>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</si>
  <si>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</si>
  <si>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</si>
  <si>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</si>
  <si>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</si>
  <si>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</si>
  <si>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</si>
  <si>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</si>
  <si>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</si>
  <si>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</si>
  <si>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</si>
  <si>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</si>
  <si>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</si>
  <si>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</si>
  <si>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</si>
  <si>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</si>
  <si>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</si>
  <si>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</si>
  <si>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</si>
  <si>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</si>
  <si>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</si>
  <si>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</si>
  <si>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</si>
  <si>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</si>
  <si>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</si>
  <si>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</si>
  <si>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</si>
  <si>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</si>
  <si>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</si>
  <si>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</si>
  <si>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</si>
  <si>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</si>
  <si>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</si>
  <si>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</si>
  <si>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</si>
  <si>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</si>
  <si>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</si>
  <si>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</si>
  <si>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</si>
  <si>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</si>
  <si>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</si>
  <si>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</si>
  <si>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</si>
  <si>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</si>
  <si>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</si>
  <si>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</si>
  <si>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</si>
  <si>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</si>
  <si>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</si>
  <si>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</si>
  <si>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</si>
  <si>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</si>
  <si>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</si>
  <si>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r jup</t>
  </si>
  <si>
    <t>day</t>
  </si>
  <si>
    <t>s</t>
  </si>
  <si>
    <t>Simulation values mcmctest1: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</si>
</sst>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7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67" fontId="0" fillId="0" borderId="0" xfId="2" applyNumberFormat="1" applyFont="1"/>
    <xf numFmtId="167" fontId="1" fillId="0" borderId="0" xfId="2" applyNumberFormat="1" applyFont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3.png"/><Relationship Id="rId1" Type="http://schemas.openxmlformats.org/officeDocument/2006/relationships/chart" Target="../charts/chart4.xml"/><Relationship Id="rId5" Type="http://schemas.openxmlformats.org/officeDocument/2006/relationships/image" Target="../media/image24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E4"/>
  <sheetViews>
    <sheetView workbookViewId="0">
      <selection activeCell="A6" sqref="A6"/>
    </sheetView>
  </sheetViews>
  <sheetFormatPr baseColWidth="10" defaultRowHeight="15"/>
  <sheetData>
    <row r="1" spans="1:5">
      <c r="A1" t="s">
        <v>245</v>
      </c>
    </row>
    <row r="2" spans="1:5">
      <c r="A2" t="s">
        <v>242</v>
      </c>
      <c r="B2" s="261">
        <v>71492000</v>
      </c>
      <c r="D2" t="s">
        <v>243</v>
      </c>
      <c r="E2" s="261">
        <f>60*60*24</f>
        <v>86400</v>
      </c>
    </row>
    <row r="3" spans="1:5">
      <c r="B3">
        <v>1.012</v>
      </c>
      <c r="E3">
        <v>40.985999999999997</v>
      </c>
    </row>
    <row r="4" spans="1:5">
      <c r="A4" s="3" t="s">
        <v>142</v>
      </c>
      <c r="B4" s="262">
        <f>B2*B3</f>
        <v>72349904</v>
      </c>
      <c r="C4" s="3"/>
      <c r="D4" s="3" t="s">
        <v>244</v>
      </c>
      <c r="E4" s="262">
        <f>E2*E3</f>
        <v>3541190.4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3">
        <v>1800</v>
      </c>
    </row>
    <row r="2" spans="1:11">
      <c r="B2" s="3" t="s">
        <v>186</v>
      </c>
      <c r="C2" s="186">
        <v>100000</v>
      </c>
    </row>
    <row r="3" spans="1:11">
      <c r="B3" s="3" t="s">
        <v>182</v>
      </c>
      <c r="C3" s="213">
        <v>2458400.0109999999</v>
      </c>
    </row>
    <row r="4" spans="1:11">
      <c r="B4" s="3" t="s">
        <v>184</v>
      </c>
      <c r="C4" s="194">
        <v>2460472.3902825499</v>
      </c>
    </row>
    <row r="5" spans="1:11">
      <c r="B5" s="3" t="s">
        <v>185</v>
      </c>
      <c r="C5" s="194">
        <f>(C4-C3)/C1*(60*60*24)</f>
        <v>99474.205562397838</v>
      </c>
      <c r="J5" s="204"/>
    </row>
    <row r="6" spans="1:11">
      <c r="B6" s="3" t="s">
        <v>187</v>
      </c>
      <c r="C6" s="194">
        <f>C1*C2/(60*60*24)</f>
        <v>2083.3333333333335</v>
      </c>
    </row>
    <row r="7" spans="1:11">
      <c r="B7" s="3" t="s">
        <v>198</v>
      </c>
      <c r="C7" s="183">
        <v>0.25</v>
      </c>
    </row>
    <row r="8" spans="1:11">
      <c r="B8" s="3" t="s">
        <v>204</v>
      </c>
      <c r="C8" s="193">
        <f>C1*ROUNDDOWN(C5,0)</f>
        <v>179053200</v>
      </c>
    </row>
    <row r="9" spans="1:11">
      <c r="B9" s="3" t="s">
        <v>216</v>
      </c>
      <c r="C9" s="120">
        <f>C3+C8/(60*60*24)</f>
        <v>2460472.3859999999</v>
      </c>
      <c r="E9" t="s">
        <v>153</v>
      </c>
    </row>
    <row r="11" spans="1:11">
      <c r="A11" s="3" t="s">
        <v>218</v>
      </c>
      <c r="B11" s="182" t="s">
        <v>217</v>
      </c>
      <c r="C11" s="182" t="s">
        <v>181</v>
      </c>
      <c r="D11" s="182" t="s">
        <v>186</v>
      </c>
      <c r="E11" s="182" t="s">
        <v>203</v>
      </c>
      <c r="F11" s="182" t="s">
        <v>189</v>
      </c>
      <c r="G11" s="182" t="s">
        <v>190</v>
      </c>
      <c r="H11" s="182" t="s">
        <v>195</v>
      </c>
      <c r="I11" s="182" t="s">
        <v>199</v>
      </c>
      <c r="J11" s="182" t="s">
        <v>200</v>
      </c>
    </row>
    <row r="12" spans="1:11">
      <c r="A12" s="184"/>
      <c r="B12" t="s">
        <v>188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183</v>
      </c>
    </row>
    <row r="13" spans="1:11">
      <c r="A13">
        <v>0.01</v>
      </c>
      <c r="B13" t="s">
        <v>188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183</v>
      </c>
    </row>
    <row r="14" spans="1:11">
      <c r="A14">
        <v>2</v>
      </c>
      <c r="B14" t="s">
        <v>188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191</v>
      </c>
    </row>
    <row r="15" spans="1:11">
      <c r="A15">
        <f>2*3</f>
        <v>6</v>
      </c>
      <c r="B15" t="s">
        <v>188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192</v>
      </c>
    </row>
    <row r="16" spans="1:11">
      <c r="A16">
        <v>59</v>
      </c>
      <c r="B16" t="s">
        <v>188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193</v>
      </c>
    </row>
    <row r="17" spans="1:17">
      <c r="A17">
        <v>281</v>
      </c>
      <c r="B17" t="s">
        <v>188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196</v>
      </c>
    </row>
    <row r="18" spans="1:17">
      <c r="A18">
        <v>1</v>
      </c>
      <c r="B18" t="s">
        <v>188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197</v>
      </c>
      <c r="G18" s="190" t="s">
        <v>0</v>
      </c>
      <c r="H18" s="190" t="s">
        <v>0</v>
      </c>
      <c r="I18" s="3"/>
      <c r="J18" s="186"/>
      <c r="K18" s="206" t="s">
        <v>194</v>
      </c>
      <c r="M18" s="185"/>
      <c r="N18" s="185"/>
      <c r="O18" s="185"/>
      <c r="P18" s="185"/>
      <c r="Q18" s="185"/>
    </row>
    <row r="19" spans="1:17">
      <c r="A19">
        <v>59</v>
      </c>
      <c r="B19" t="s">
        <v>188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201</v>
      </c>
    </row>
    <row r="20" spans="1:17">
      <c r="A20" s="185">
        <v>59</v>
      </c>
      <c r="B20" s="185" t="s">
        <v>202</v>
      </c>
      <c r="C20" s="205" t="s">
        <v>219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183</v>
      </c>
    </row>
    <row r="21" spans="1:17">
      <c r="A21" s="197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183</v>
      </c>
    </row>
    <row r="22" spans="1:17">
      <c r="A22" s="197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183</v>
      </c>
    </row>
    <row r="23" spans="1:17">
      <c r="A23" s="197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206</v>
      </c>
    </row>
    <row r="24" spans="1:17">
      <c r="A24" s="197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213</v>
      </c>
    </row>
    <row r="25" spans="1:17">
      <c r="A25" s="201" t="s">
        <v>205</v>
      </c>
      <c r="B25" s="191" t="s">
        <v>188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212</v>
      </c>
    </row>
    <row r="26" spans="1:17">
      <c r="A26" s="197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214</v>
      </c>
      <c r="M26" s="185"/>
      <c r="N26" s="185"/>
      <c r="O26" s="185"/>
      <c r="P26" s="185"/>
      <c r="Q26" s="185"/>
    </row>
    <row r="27" spans="1:17">
      <c r="A27" s="197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215</v>
      </c>
    </row>
    <row r="28" spans="1:17">
      <c r="A28" s="198" t="s">
        <v>205</v>
      </c>
      <c r="B28" s="185" t="s">
        <v>188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207</v>
      </c>
    </row>
    <row r="29" spans="1:17">
      <c r="A29" s="197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206</v>
      </c>
    </row>
    <row r="30" spans="1:17">
      <c r="A30" s="197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192</v>
      </c>
    </row>
    <row r="31" spans="1:17">
      <c r="A31" s="197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210</v>
      </c>
    </row>
    <row r="32" spans="1:17">
      <c r="A32" s="198" t="s">
        <v>205</v>
      </c>
      <c r="B32" s="185" t="s">
        <v>209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211</v>
      </c>
    </row>
    <row r="33" spans="1:10">
      <c r="A33" s="197" t="s">
        <v>205</v>
      </c>
      <c r="B33" t="s">
        <v>188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205</v>
      </c>
      <c r="B34" s="191" t="s">
        <v>188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205</v>
      </c>
      <c r="B35" t="s">
        <v>188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227</v>
      </c>
      <c r="E3" t="s">
        <v>228</v>
      </c>
    </row>
    <row r="5" spans="1:13" s="182" customFormat="1">
      <c r="A5" s="216" t="s">
        <v>88</v>
      </c>
      <c r="B5" s="218" t="s">
        <v>231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220</v>
      </c>
      <c r="K5" s="230" t="s">
        <v>65</v>
      </c>
      <c r="L5" s="230" t="s">
        <v>221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229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222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223</v>
      </c>
      <c r="B14" s="185"/>
      <c r="C14" s="185"/>
      <c r="D14" s="259" t="s">
        <v>230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231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220</v>
      </c>
      <c r="K16" s="230" t="s">
        <v>65</v>
      </c>
      <c r="L16" s="230" t="s">
        <v>221</v>
      </c>
      <c r="M16" s="231" t="s">
        <v>28</v>
      </c>
    </row>
    <row r="17" spans="1:14">
      <c r="A17" s="232" t="s">
        <v>224</v>
      </c>
      <c r="B17" s="233" t="s">
        <v>224</v>
      </c>
      <c r="C17" s="233" t="s">
        <v>225</v>
      </c>
      <c r="D17" s="233" t="s">
        <v>225</v>
      </c>
      <c r="E17" s="233" t="s">
        <v>225</v>
      </c>
      <c r="F17" s="233" t="s">
        <v>225</v>
      </c>
      <c r="G17" s="233" t="s">
        <v>225</v>
      </c>
      <c r="H17" s="233" t="s">
        <v>225</v>
      </c>
      <c r="I17" s="233" t="s">
        <v>225</v>
      </c>
      <c r="J17" s="233" t="s">
        <v>225</v>
      </c>
      <c r="K17" s="233" t="s">
        <v>225</v>
      </c>
      <c r="L17" s="233" t="s">
        <v>226</v>
      </c>
      <c r="M17" s="234" t="s">
        <v>226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222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232</v>
      </c>
      <c r="D27" s="218" t="s">
        <v>235</v>
      </c>
      <c r="E27" s="218" t="s">
        <v>234</v>
      </c>
      <c r="F27" s="218" t="s">
        <v>234</v>
      </c>
      <c r="G27" s="219" t="s">
        <v>233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236</v>
      </c>
      <c r="D35" s="224">
        <v>2.1165000000000001E-5</v>
      </c>
    </row>
    <row r="36" spans="2:6">
      <c r="C36" s="225" t="s">
        <v>237</v>
      </c>
      <c r="D36" s="226">
        <v>7.695141E-3</v>
      </c>
    </row>
    <row r="37" spans="2:6">
      <c r="C37" s="225" t="s">
        <v>238</v>
      </c>
      <c r="D37" s="138">
        <v>32</v>
      </c>
    </row>
    <row r="38" spans="2:6">
      <c r="C38" s="227" t="s">
        <v>240</v>
      </c>
      <c r="D38" s="222">
        <v>4000</v>
      </c>
    </row>
    <row r="40" spans="2:6">
      <c r="C40" s="216" t="s">
        <v>232</v>
      </c>
      <c r="D40" s="218" t="s">
        <v>235</v>
      </c>
      <c r="E40" s="218" t="s">
        <v>239</v>
      </c>
      <c r="F40" s="219" t="s">
        <v>241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166</v>
      </c>
      <c r="B1" s="170"/>
      <c r="C1" s="171"/>
    </row>
    <row r="2" spans="1:8">
      <c r="A2" s="173" t="s">
        <v>178</v>
      </c>
      <c r="B2" s="174" t="s">
        <v>179</v>
      </c>
      <c r="C2" s="175" t="s">
        <v>180</v>
      </c>
    </row>
    <row r="3" spans="1:8">
      <c r="A3" s="176">
        <v>1</v>
      </c>
      <c r="B3" s="177" t="s">
        <v>167</v>
      </c>
      <c r="C3" s="178" t="s">
        <v>177</v>
      </c>
    </row>
    <row r="4" spans="1:8">
      <c r="A4" s="176">
        <v>2</v>
      </c>
      <c r="B4" s="177" t="s">
        <v>168</v>
      </c>
      <c r="C4" s="178" t="s">
        <v>176</v>
      </c>
    </row>
    <row r="5" spans="1:8" ht="15.75" thickBot="1">
      <c r="A5" s="179">
        <v>3</v>
      </c>
      <c r="B5" s="180" t="s">
        <v>170</v>
      </c>
      <c r="C5" s="181" t="s">
        <v>175</v>
      </c>
    </row>
    <row r="10" spans="1:8">
      <c r="A10" s="155" t="s">
        <v>154</v>
      </c>
      <c r="B10" s="155" t="s">
        <v>155</v>
      </c>
      <c r="C10" s="155" t="s">
        <v>156</v>
      </c>
      <c r="D10" s="155" t="s">
        <v>157</v>
      </c>
      <c r="E10" s="155" t="s">
        <v>164</v>
      </c>
      <c r="F10" s="152" t="s">
        <v>169</v>
      </c>
      <c r="G10" s="152" t="s">
        <v>171</v>
      </c>
      <c r="H10" s="152" t="s">
        <v>172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161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160</v>
      </c>
      <c r="E12" s="166">
        <v>1800</v>
      </c>
      <c r="F12" s="152" t="s">
        <v>165</v>
      </c>
      <c r="G12" s="152" t="s">
        <v>165</v>
      </c>
      <c r="H12" s="152" t="s">
        <v>174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163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163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162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161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160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163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163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162</v>
      </c>
      <c r="E21" s="166">
        <v>1800</v>
      </c>
      <c r="F21" s="152" t="s">
        <v>165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161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163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163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162</v>
      </c>
      <c r="E25" s="166">
        <v>1800</v>
      </c>
      <c r="F25" s="152" t="s">
        <v>165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161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160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163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163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162</v>
      </c>
      <c r="E30" s="166">
        <v>1800</v>
      </c>
      <c r="F30" s="152" t="s">
        <v>165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161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160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163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163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162</v>
      </c>
      <c r="E35" s="166">
        <v>1800</v>
      </c>
      <c r="F35" s="152" t="s">
        <v>165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161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160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163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163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162</v>
      </c>
      <c r="E40" s="166">
        <v>1800</v>
      </c>
      <c r="F40" s="152" t="s">
        <v>165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161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160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162</v>
      </c>
      <c r="E43" s="166">
        <v>1800</v>
      </c>
      <c r="F43" s="152" t="s">
        <v>165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161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160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162</v>
      </c>
      <c r="E46" s="166">
        <v>1800</v>
      </c>
      <c r="F46" s="152" t="s">
        <v>165</v>
      </c>
      <c r="H46" s="152" t="s">
        <v>173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161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160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162</v>
      </c>
      <c r="E49" s="166">
        <v>1800</v>
      </c>
      <c r="F49" s="152" t="s">
        <v>165</v>
      </c>
      <c r="G49" s="152" t="s">
        <v>165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161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160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162</v>
      </c>
      <c r="E52" s="166">
        <v>1800</v>
      </c>
      <c r="F52" s="152" t="s">
        <v>165</v>
      </c>
    </row>
    <row r="53" spans="1:7">
      <c r="A53" s="153">
        <v>63</v>
      </c>
      <c r="B53" s="153">
        <v>11</v>
      </c>
      <c r="C53" s="153">
        <v>2019</v>
      </c>
      <c r="D53" s="162" t="s">
        <v>160</v>
      </c>
      <c r="E53" s="166">
        <v>1800</v>
      </c>
      <c r="F53" s="152" t="s">
        <v>165</v>
      </c>
      <c r="G53" s="152" t="s">
        <v>165</v>
      </c>
    </row>
    <row r="54" spans="1:7">
      <c r="A54" s="153">
        <v>64</v>
      </c>
      <c r="B54" s="153">
        <v>12</v>
      </c>
      <c r="C54" s="153">
        <v>2019</v>
      </c>
      <c r="D54" s="162" t="s">
        <v>160</v>
      </c>
      <c r="E54" s="166">
        <v>1800</v>
      </c>
      <c r="F54" s="152" t="s">
        <v>165</v>
      </c>
      <c r="G54" s="152" t="s">
        <v>165</v>
      </c>
    </row>
    <row r="55" spans="1:7">
      <c r="A55" s="153">
        <v>65</v>
      </c>
      <c r="B55" s="153">
        <v>13</v>
      </c>
      <c r="C55" s="153">
        <v>2019</v>
      </c>
      <c r="D55" s="162" t="s">
        <v>160</v>
      </c>
      <c r="E55" s="166">
        <v>1800</v>
      </c>
      <c r="F55" s="152" t="s">
        <v>165</v>
      </c>
      <c r="G55" s="152" t="s">
        <v>165</v>
      </c>
    </row>
    <row r="56" spans="1:7">
      <c r="A56" s="153">
        <v>5</v>
      </c>
      <c r="B56" s="153">
        <v>27</v>
      </c>
      <c r="C56" s="153">
        <v>2020</v>
      </c>
      <c r="D56" s="154" t="s">
        <v>158</v>
      </c>
      <c r="E56" s="164">
        <v>120</v>
      </c>
      <c r="F56" s="152" t="s">
        <v>165</v>
      </c>
    </row>
    <row r="57" spans="1:7" hidden="1">
      <c r="A57" s="153">
        <v>70</v>
      </c>
      <c r="B57" s="153">
        <v>27</v>
      </c>
      <c r="C57" s="153">
        <v>2020</v>
      </c>
      <c r="D57" s="162" t="s">
        <v>160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159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158</v>
      </c>
      <c r="E59" s="164">
        <v>120</v>
      </c>
      <c r="F59" s="152" t="s">
        <v>165</v>
      </c>
    </row>
    <row r="60" spans="1:7" hidden="1">
      <c r="A60" s="153">
        <v>69</v>
      </c>
      <c r="B60" s="153">
        <v>28</v>
      </c>
      <c r="C60" s="153">
        <v>2020</v>
      </c>
      <c r="D60" s="162" t="s">
        <v>160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159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158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158</v>
      </c>
      <c r="E63" s="164">
        <v>120</v>
      </c>
      <c r="F63" s="152" t="s">
        <v>165</v>
      </c>
    </row>
    <row r="64" spans="1:7" hidden="1">
      <c r="A64" s="153">
        <v>66</v>
      </c>
      <c r="B64" s="153">
        <v>29</v>
      </c>
      <c r="C64" s="153">
        <v>2020</v>
      </c>
      <c r="D64" s="162" t="s">
        <v>160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159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158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158</v>
      </c>
      <c r="E67" s="164">
        <v>120</v>
      </c>
      <c r="F67" s="152" t="s">
        <v>165</v>
      </c>
    </row>
    <row r="68" spans="1:6" hidden="1">
      <c r="A68" s="153">
        <v>67</v>
      </c>
      <c r="B68" s="153">
        <v>30</v>
      </c>
      <c r="C68" s="153">
        <v>2020</v>
      </c>
      <c r="D68" s="162" t="s">
        <v>160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159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158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158</v>
      </c>
      <c r="E71" s="164">
        <v>120</v>
      </c>
      <c r="F71" s="152" t="s">
        <v>165</v>
      </c>
    </row>
    <row r="72" spans="1:6" hidden="1">
      <c r="A72" s="153">
        <v>68</v>
      </c>
      <c r="B72" s="153">
        <v>31</v>
      </c>
      <c r="C72" s="153">
        <v>2020</v>
      </c>
      <c r="D72" s="162" t="s">
        <v>160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159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158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158</v>
      </c>
      <c r="E75" s="164">
        <v>120</v>
      </c>
      <c r="F75" s="152" t="s">
        <v>165</v>
      </c>
    </row>
    <row r="76" spans="1:6" hidden="1">
      <c r="A76" s="153">
        <v>71</v>
      </c>
      <c r="B76" s="153">
        <v>32</v>
      </c>
      <c r="C76" s="153">
        <v>2020</v>
      </c>
      <c r="D76" s="162" t="s">
        <v>160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159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158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158</v>
      </c>
      <c r="E79" s="164">
        <v>120</v>
      </c>
      <c r="F79" s="152" t="s">
        <v>165</v>
      </c>
    </row>
    <row r="80" spans="1:6" hidden="1">
      <c r="A80" s="153">
        <v>72</v>
      </c>
      <c r="B80" s="153">
        <v>33</v>
      </c>
      <c r="C80" s="153">
        <v>2020</v>
      </c>
      <c r="D80" s="162" t="s">
        <v>160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159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158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158</v>
      </c>
      <c r="E83" s="164">
        <v>120</v>
      </c>
      <c r="F83" s="152" t="s">
        <v>165</v>
      </c>
    </row>
    <row r="84" spans="1:6" hidden="1">
      <c r="A84" s="153">
        <v>74</v>
      </c>
      <c r="B84" s="153">
        <v>34</v>
      </c>
      <c r="C84" s="153">
        <v>2021</v>
      </c>
      <c r="D84" s="162" t="s">
        <v>160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159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158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158</v>
      </c>
      <c r="E87" s="164">
        <v>120</v>
      </c>
      <c r="F87" s="152" t="s">
        <v>165</v>
      </c>
    </row>
    <row r="88" spans="1:6" hidden="1">
      <c r="A88" s="153">
        <v>75</v>
      </c>
      <c r="B88" s="153">
        <v>35</v>
      </c>
      <c r="C88" s="153">
        <v>2021</v>
      </c>
      <c r="D88" s="162" t="s">
        <v>160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159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158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158</v>
      </c>
      <c r="E91" s="164">
        <v>120</v>
      </c>
      <c r="F91" s="152" t="s">
        <v>165</v>
      </c>
    </row>
    <row r="92" spans="1:6" hidden="1">
      <c r="A92" s="153">
        <v>76</v>
      </c>
      <c r="B92" s="153">
        <v>36</v>
      </c>
      <c r="C92" s="153">
        <v>2021</v>
      </c>
      <c r="D92" s="162" t="s">
        <v>160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159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158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158</v>
      </c>
      <c r="E95" s="164">
        <v>120</v>
      </c>
      <c r="F95" s="152" t="s">
        <v>165</v>
      </c>
    </row>
    <row r="96" spans="1:6" hidden="1">
      <c r="A96" s="153">
        <v>77</v>
      </c>
      <c r="B96" s="153">
        <v>37</v>
      </c>
      <c r="C96" s="153">
        <v>2021</v>
      </c>
      <c r="D96" s="162" t="s">
        <v>160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159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158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158</v>
      </c>
      <c r="E99" s="164">
        <v>120</v>
      </c>
      <c r="F99" s="152" t="s">
        <v>165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160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159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158</v>
      </c>
      <c r="E102" s="164">
        <v>120</v>
      </c>
      <c r="F102" s="152" t="s">
        <v>165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160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159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158</v>
      </c>
      <c r="E105" s="164">
        <v>120</v>
      </c>
      <c r="F105" s="152" t="s">
        <v>165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160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159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158</v>
      </c>
      <c r="E108" s="164">
        <v>120</v>
      </c>
      <c r="F108" s="152" t="s">
        <v>165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160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159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158</v>
      </c>
      <c r="E111" s="164">
        <v>120</v>
      </c>
      <c r="F111" s="152" t="s">
        <v>165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160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159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158</v>
      </c>
      <c r="E114" s="164">
        <v>120</v>
      </c>
      <c r="F114" s="152" t="s">
        <v>165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160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159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158</v>
      </c>
      <c r="E117" s="164">
        <v>120</v>
      </c>
      <c r="F117" s="152" t="s">
        <v>165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160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159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158</v>
      </c>
      <c r="E120" s="164">
        <v>120</v>
      </c>
      <c r="F120" s="152" t="s">
        <v>165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160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159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158</v>
      </c>
      <c r="E123" s="164">
        <v>120</v>
      </c>
      <c r="F123" s="152" t="s">
        <v>165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160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159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158</v>
      </c>
      <c r="E126" s="164">
        <v>120</v>
      </c>
      <c r="F126" s="152" t="s">
        <v>165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160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158</v>
      </c>
      <c r="E128" s="164">
        <v>120</v>
      </c>
      <c r="F128" s="152" t="s">
        <v>165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160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158</v>
      </c>
      <c r="E130" s="164">
        <v>120</v>
      </c>
      <c r="F130" s="152" t="s">
        <v>165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160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158</v>
      </c>
      <c r="E132" s="164">
        <v>120</v>
      </c>
      <c r="F132" s="152" t="s">
        <v>165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160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139</v>
      </c>
      <c r="D2" s="149" t="s">
        <v>140</v>
      </c>
      <c r="E2" s="149" t="s">
        <v>141</v>
      </c>
      <c r="F2" s="149" t="s">
        <v>142</v>
      </c>
      <c r="G2" s="150" t="s">
        <v>143</v>
      </c>
      <c r="H2" s="134" t="s">
        <v>151</v>
      </c>
      <c r="I2" s="148" t="s">
        <v>150</v>
      </c>
      <c r="J2" s="148" t="s">
        <v>149</v>
      </c>
      <c r="K2" s="151" t="s">
        <v>144</v>
      </c>
      <c r="L2" s="151" t="s">
        <v>145</v>
      </c>
      <c r="M2" s="151" t="s">
        <v>146</v>
      </c>
      <c r="N2" s="151" t="s">
        <v>152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148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147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54"/>
  <sheetViews>
    <sheetView tabSelected="1" zoomScale="106" zoomScaleNormal="106" workbookViewId="0">
      <selection activeCell="C8" sqref="C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>
        <v>95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3">
        <f>K20+41</f>
        <v>2460777.6349054021</v>
      </c>
      <c r="L21" s="264"/>
      <c r="M21" s="264"/>
      <c r="N21" s="264"/>
      <c r="O21" s="264"/>
      <c r="P21" s="264"/>
      <c r="Q21" s="265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3">
        <f t="shared" ref="K22" si="12">K21+41</f>
        <v>2460818.6349054021</v>
      </c>
      <c r="L22" s="264"/>
      <c r="M22" s="264"/>
      <c r="N22" s="264"/>
      <c r="O22" s="264"/>
      <c r="P22" s="264"/>
      <c r="Q22" s="265">
        <f>K22-'Planet c'!$G$228</f>
        <v>45799.634905402083</v>
      </c>
      <c r="R22" s="112"/>
      <c r="S22" s="112"/>
      <c r="T22" s="269" t="s">
        <v>37</v>
      </c>
      <c r="U22" s="270" t="s">
        <v>38</v>
      </c>
      <c r="V22" s="270" t="s">
        <v>39</v>
      </c>
      <c r="W22" s="270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6">
        <v>59.13</v>
      </c>
      <c r="U23" s="266">
        <v>59.174999999999997</v>
      </c>
      <c r="V23" s="266">
        <v>59.28</v>
      </c>
      <c r="W23" s="266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7"/>
      <c r="U24" s="267"/>
      <c r="V24" s="267"/>
      <c r="W24" s="267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7"/>
      <c r="U25" s="267"/>
      <c r="V25" s="267"/>
      <c r="W25" s="268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7"/>
      <c r="U26" s="267"/>
      <c r="V26" s="267"/>
      <c r="W26" s="267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7"/>
      <c r="U27" s="267"/>
      <c r="V27" s="267"/>
      <c r="W27" s="267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7"/>
      <c r="U28" s="267"/>
      <c r="V28" s="267"/>
      <c r="W28" s="267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33</vt:i4>
      </vt:variant>
    </vt:vector>
  </HeadingPairs>
  <TitlesOfParts>
    <vt:vector size="33" baseType="lpstr">
      <vt:lpstr>mcmc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2025-08-12T21:32:36Z</dcterms:modified>
</cp:coreProperties>
</file>