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G:\Meine Ablage\Python\curvesim\research\star_systems\"/>
    </mc:Choice>
  </mc:AlternateContent>
  <xr:revisionPtr revIDLastSave="0" documentId="13_ncr:1_{EE158D5C-B750-4A2A-B862-D517B9BBA874}" xr6:coauthVersionLast="47" xr6:coauthVersionMax="47" xr10:uidLastSave="{00000000-0000-0000-0000-000000000000}"/>
  <bookViews>
    <workbookView xWindow="-120" yWindow="-120" windowWidth="29040" windowHeight="15720" xr2:uid="{6919DDE8-15F9-45FB-B5F7-4209377AF865}"/>
  </bookViews>
  <sheets>
    <sheet name="TOI 4504" sheetId="2" r:id="rId1"/>
    <sheet name="Luminosity" sheetId="3" r:id="rId2"/>
    <sheet name="Ark2"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7" i="2" l="1"/>
  <c r="D136" i="2"/>
  <c r="D135" i="2"/>
  <c r="D134" i="2"/>
  <c r="D133" i="2"/>
  <c r="D132" i="2"/>
  <c r="D138" i="2"/>
  <c r="B28" i="2"/>
  <c r="B29" i="2" s="1"/>
  <c r="B30" i="2" s="1"/>
  <c r="O20" i="2"/>
  <c r="O21" i="2" s="1"/>
  <c r="B50" i="3"/>
  <c r="I47" i="3"/>
  <c r="B46" i="3"/>
  <c r="N20" i="2"/>
  <c r="N21" i="2" s="1"/>
  <c r="L5" i="2"/>
  <c r="L4" i="2"/>
  <c r="L13" i="2" s="1"/>
  <c r="L2" i="2"/>
  <c r="L7" i="2" s="1"/>
  <c r="L11" i="2" l="1"/>
  <c r="M11" i="2" s="1"/>
  <c r="M13" i="2"/>
</calcChain>
</file>

<file path=xl/sharedStrings.xml><?xml version="1.0" encoding="utf-8"?>
<sst xmlns="http://schemas.openxmlformats.org/spreadsheetml/2006/main" count="96" uniqueCount="94">
  <si>
    <t>[TOI-4504]</t>
  </si>
  <si>
    <t>[TOI-4504b]</t>
  </si>
  <si>
    <t>[TOI-4504c]</t>
  </si>
  <si>
    <r>
      <t xml:space="preserve">r_sun = </t>
    </r>
    <r>
      <rPr>
        <i/>
        <sz val="10"/>
        <rFont val="Consolas"/>
        <family val="3"/>
      </rPr>
      <t>6.96342e8            # [m]   &lt;float&gt; solar radius</t>
    </r>
  </si>
  <si>
    <r>
      <t xml:space="preserve">l_sun = </t>
    </r>
    <r>
      <rPr>
        <i/>
        <sz val="10"/>
        <rFont val="Consolas"/>
        <family val="3"/>
      </rPr>
      <t>3.83e26              # [W]   &lt;float&gt; solar luminosity</t>
    </r>
  </si>
  <si>
    <r>
      <t xml:space="preserve">r_jup = </t>
    </r>
    <r>
      <rPr>
        <i/>
        <sz val="10"/>
        <rFont val="Consolas"/>
        <family val="3"/>
      </rPr>
      <t>7.1492e7             # [m]   &lt;float&gt; Jupiter radius</t>
    </r>
  </si>
  <si>
    <r>
      <t xml:space="preserve">r_earth = </t>
    </r>
    <r>
      <rPr>
        <i/>
        <sz val="10"/>
        <rFont val="Consolas"/>
        <family val="3"/>
      </rPr>
      <t>6.378135e6         # [m]   &lt;float&gt; Earth radius R</t>
    </r>
    <r>
      <rPr>
        <i/>
        <sz val="10"/>
        <rFont val="Courier New"/>
        <family val="3"/>
      </rPr>
      <t>⊕</t>
    </r>
  </si>
  <si>
    <r>
      <t xml:space="preserve">radius = </t>
    </r>
    <r>
      <rPr>
        <i/>
        <sz val="10"/>
        <rFont val="Consolas"/>
        <family val="3"/>
      </rPr>
      <t>0.92 * r_sun</t>
    </r>
  </si>
  <si>
    <r>
      <t xml:space="preserve">luminosity = </t>
    </r>
    <r>
      <rPr>
        <i/>
        <sz val="10"/>
        <rFont val="Consolas"/>
        <family val="3"/>
      </rPr>
      <t>0.62 * l_sun</t>
    </r>
  </si>
  <si>
    <r>
      <t xml:space="preserve">limb_darkening = </t>
    </r>
    <r>
      <rPr>
        <i/>
        <sz val="10"/>
        <rFont val="Consolas"/>
        <family val="3"/>
      </rPr>
      <t>[0.4765, 0.3495]  # paper contains different parameters q1, q2 for different planets. I averaged them.</t>
    </r>
  </si>
  <si>
    <r>
      <t xml:space="preserve">radius = </t>
    </r>
    <r>
      <rPr>
        <i/>
        <sz val="10"/>
        <rFont val="Consolas"/>
        <family val="3"/>
      </rPr>
      <t>2.691 * r_earth</t>
    </r>
  </si>
  <si>
    <t>sun</t>
  </si>
  <si>
    <t>jup</t>
  </si>
  <si>
    <t>earth</t>
  </si>
  <si>
    <t>r</t>
  </si>
  <si>
    <t>radius = 0.9897 * r_jup</t>
  </si>
  <si>
    <t>pi * r^2</t>
  </si>
  <si>
    <r>
      <t xml:space="preserve">def </t>
    </r>
    <r>
      <rPr>
        <b/>
        <sz val="10"/>
        <color rgb="FFA9DC76"/>
        <rFont val="Consolas"/>
        <family val="3"/>
      </rPr>
      <t>total_luminosity</t>
    </r>
    <r>
      <rPr>
        <sz val="10"/>
        <color rgb="FFFCFCFA"/>
        <rFont val="Consolas"/>
        <family val="3"/>
      </rPr>
      <t>(</t>
    </r>
    <r>
      <rPr>
        <sz val="10"/>
        <color rgb="FFBF7DC1"/>
        <rFont val="Consolas"/>
        <family val="3"/>
      </rPr>
      <t>self</t>
    </r>
    <r>
      <rPr>
        <sz val="10"/>
        <color rgb="FFFF6188"/>
        <rFont val="Consolas"/>
        <family val="3"/>
      </rPr>
      <t xml:space="preserve">, </t>
    </r>
    <r>
      <rPr>
        <sz val="10"/>
        <color rgb="FFFC9867"/>
        <rFont val="Consolas"/>
        <family val="3"/>
      </rPr>
      <t>stars</t>
    </r>
    <r>
      <rPr>
        <sz val="10"/>
        <color rgb="FFFF6188"/>
        <rFont val="Consolas"/>
        <family val="3"/>
      </rPr>
      <t xml:space="preserve">, </t>
    </r>
    <r>
      <rPr>
        <sz val="10"/>
        <color rgb="FFFC9867"/>
        <rFont val="Consolas"/>
        <family val="3"/>
      </rPr>
      <t>iteration</t>
    </r>
    <r>
      <rPr>
        <sz val="10"/>
        <color rgb="FFFCFCFA"/>
        <rFont val="Consolas"/>
        <family val="3"/>
      </rPr>
      <t>)</t>
    </r>
    <r>
      <rPr>
        <sz val="10"/>
        <color rgb="FFFF3261"/>
        <rFont val="Consolas"/>
        <family val="3"/>
      </rPr>
      <t>:</t>
    </r>
  </si>
  <si>
    <r>
      <t xml:space="preserve">    </t>
    </r>
    <r>
      <rPr>
        <i/>
        <sz val="10"/>
        <color rgb="FFCCCCCC"/>
        <rFont val="Consolas"/>
        <family val="3"/>
      </rPr>
      <t>"""Add luminosity of all stars in the system while checking for eclipses.</t>
    </r>
  </si>
  <si>
    <t xml:space="preserve">    Does not yet work correctly for eclipsed eclipses (three or more bodies in line of sight at the same time)."""</t>
  </si>
  <si>
    <r>
      <t xml:space="preserve">    </t>
    </r>
    <r>
      <rPr>
        <sz val="10"/>
        <color rgb="FFF6F6F6"/>
        <rFont val="Consolas"/>
        <family val="3"/>
      </rPr>
      <t xml:space="preserve">luminosity </t>
    </r>
    <r>
      <rPr>
        <sz val="10"/>
        <color rgb="FFFF3261"/>
        <rFont val="Consolas"/>
        <family val="3"/>
      </rPr>
      <t xml:space="preserve">= </t>
    </r>
    <r>
      <rPr>
        <sz val="10"/>
        <color rgb="FF707CFF"/>
        <rFont val="Consolas"/>
        <family val="3"/>
      </rPr>
      <t>0.0</t>
    </r>
  </si>
  <si>
    <r>
      <t xml:space="preserve">    </t>
    </r>
    <r>
      <rPr>
        <sz val="10"/>
        <color rgb="FFC351DD"/>
        <rFont val="Consolas"/>
        <family val="3"/>
      </rPr>
      <t xml:space="preserve">for </t>
    </r>
    <r>
      <rPr>
        <sz val="10"/>
        <color rgb="FFF6F6F6"/>
        <rFont val="Consolas"/>
        <family val="3"/>
      </rPr>
      <t xml:space="preserve">star </t>
    </r>
    <r>
      <rPr>
        <sz val="10"/>
        <color rgb="FFC351DD"/>
        <rFont val="Consolas"/>
        <family val="3"/>
      </rPr>
      <t xml:space="preserve">in </t>
    </r>
    <r>
      <rPr>
        <sz val="10"/>
        <color rgb="FFFC9867"/>
        <rFont val="Consolas"/>
        <family val="3"/>
      </rPr>
      <t>stars</t>
    </r>
    <r>
      <rPr>
        <sz val="10"/>
        <color rgb="FFFF3261"/>
        <rFont val="Consolas"/>
        <family val="3"/>
      </rPr>
      <t>:</t>
    </r>
  </si>
  <si>
    <r>
      <t xml:space="preserve">        </t>
    </r>
    <r>
      <rPr>
        <sz val="10"/>
        <color rgb="FFF6F6F6"/>
        <rFont val="Consolas"/>
        <family val="3"/>
      </rPr>
      <t xml:space="preserve">luminosity </t>
    </r>
    <r>
      <rPr>
        <sz val="10"/>
        <color rgb="FFFF3261"/>
        <rFont val="Consolas"/>
        <family val="3"/>
      </rPr>
      <t xml:space="preserve">+= </t>
    </r>
    <r>
      <rPr>
        <sz val="10"/>
        <color rgb="FFF6F6F6"/>
        <rFont val="Consolas"/>
        <family val="3"/>
      </rPr>
      <t>star</t>
    </r>
    <r>
      <rPr>
        <sz val="10"/>
        <color rgb="FFFF6188"/>
        <rFont val="Consolas"/>
        <family val="3"/>
      </rPr>
      <t>.</t>
    </r>
    <r>
      <rPr>
        <sz val="10"/>
        <color rgb="FFF6F6F6"/>
        <rFont val="Consolas"/>
        <family val="3"/>
      </rPr>
      <t>luminosity</t>
    </r>
  </si>
  <si>
    <r>
      <t xml:space="preserve">        </t>
    </r>
    <r>
      <rPr>
        <sz val="10"/>
        <color rgb="FFC351DD"/>
        <rFont val="Consolas"/>
        <family val="3"/>
      </rPr>
      <t xml:space="preserve">for </t>
    </r>
    <r>
      <rPr>
        <sz val="10"/>
        <color rgb="FFF6F6F6"/>
        <rFont val="Consolas"/>
        <family val="3"/>
      </rPr>
      <t xml:space="preserve">body </t>
    </r>
    <r>
      <rPr>
        <sz val="10"/>
        <color rgb="FFC351DD"/>
        <rFont val="Consolas"/>
        <family val="3"/>
      </rPr>
      <t xml:space="preserve">in </t>
    </r>
    <r>
      <rPr>
        <sz val="10"/>
        <color rgb="FFBF7DC1"/>
        <rFont val="Consolas"/>
        <family val="3"/>
      </rPr>
      <t>self</t>
    </r>
    <r>
      <rPr>
        <sz val="10"/>
        <color rgb="FFFF3261"/>
        <rFont val="Consolas"/>
        <family val="3"/>
      </rPr>
      <t>:</t>
    </r>
  </si>
  <si>
    <r>
      <t xml:space="preserve">            </t>
    </r>
    <r>
      <rPr>
        <sz val="10"/>
        <color rgb="FFC351DD"/>
        <rFont val="Consolas"/>
        <family val="3"/>
      </rPr>
      <t xml:space="preserve">if </t>
    </r>
    <r>
      <rPr>
        <sz val="10"/>
        <color rgb="FFF6F6F6"/>
        <rFont val="Consolas"/>
        <family val="3"/>
      </rPr>
      <t xml:space="preserve">body </t>
    </r>
    <r>
      <rPr>
        <sz val="10"/>
        <color rgb="FFFF3261"/>
        <rFont val="Consolas"/>
        <family val="3"/>
      </rPr>
      <t xml:space="preserve">!= </t>
    </r>
    <r>
      <rPr>
        <sz val="10"/>
        <color rgb="FFF6F6F6"/>
        <rFont val="Consolas"/>
        <family val="3"/>
      </rPr>
      <t>star</t>
    </r>
    <r>
      <rPr>
        <sz val="10"/>
        <color rgb="FFFF3261"/>
        <rFont val="Consolas"/>
        <family val="3"/>
      </rPr>
      <t xml:space="preserve">:  </t>
    </r>
    <r>
      <rPr>
        <sz val="10"/>
        <color rgb="FFAAAAAA"/>
        <rFont val="Consolas"/>
        <family val="3"/>
      </rPr>
      <t># an object cannot eclipse itself :)</t>
    </r>
  </si>
  <si>
    <r>
      <t xml:space="preserve">                </t>
    </r>
    <r>
      <rPr>
        <sz val="10"/>
        <color rgb="FFF6F6F6"/>
        <rFont val="Consolas"/>
        <family val="3"/>
      </rPr>
      <t>eclipsed_area</t>
    </r>
    <r>
      <rPr>
        <sz val="10"/>
        <color rgb="FFFF6188"/>
        <rFont val="Consolas"/>
        <family val="3"/>
      </rPr>
      <t xml:space="preserve">, </t>
    </r>
    <r>
      <rPr>
        <sz val="10"/>
        <color rgb="FFF6F6F6"/>
        <rFont val="Consolas"/>
        <family val="3"/>
      </rPr>
      <t xml:space="preserve">relative_radius </t>
    </r>
    <r>
      <rPr>
        <sz val="10"/>
        <color rgb="FFFF3261"/>
        <rFont val="Consolas"/>
        <family val="3"/>
      </rPr>
      <t xml:space="preserve">= </t>
    </r>
    <r>
      <rPr>
        <sz val="10"/>
        <color rgb="FFF6F6F6"/>
        <rFont val="Consolas"/>
        <family val="3"/>
      </rPr>
      <t>star</t>
    </r>
    <r>
      <rPr>
        <sz val="10"/>
        <color rgb="FFFF6188"/>
        <rFont val="Consolas"/>
        <family val="3"/>
      </rPr>
      <t>.</t>
    </r>
    <r>
      <rPr>
        <sz val="10"/>
        <color rgb="FFA9DC76"/>
        <rFont val="Consolas"/>
        <family val="3"/>
      </rPr>
      <t>eclipsed_by</t>
    </r>
    <r>
      <rPr>
        <sz val="10"/>
        <color rgb="FFFCFCFA"/>
        <rFont val="Consolas"/>
        <family val="3"/>
      </rPr>
      <t>(</t>
    </r>
    <r>
      <rPr>
        <sz val="10"/>
        <color rgb="FFF6F6F6"/>
        <rFont val="Consolas"/>
        <family val="3"/>
      </rPr>
      <t>body</t>
    </r>
    <r>
      <rPr>
        <sz val="10"/>
        <color rgb="FFFF6188"/>
        <rFont val="Consolas"/>
        <family val="3"/>
      </rPr>
      <t xml:space="preserve">, </t>
    </r>
    <r>
      <rPr>
        <sz val="10"/>
        <color rgb="FFFC9867"/>
        <rFont val="Consolas"/>
        <family val="3"/>
      </rPr>
      <t>iteration</t>
    </r>
    <r>
      <rPr>
        <sz val="10"/>
        <color rgb="FFFCFCFA"/>
        <rFont val="Consolas"/>
        <family val="3"/>
      </rPr>
      <t>)</t>
    </r>
  </si>
  <si>
    <r>
      <t xml:space="preserve">                </t>
    </r>
    <r>
      <rPr>
        <sz val="10"/>
        <color rgb="FFC351DD"/>
        <rFont val="Consolas"/>
        <family val="3"/>
      </rPr>
      <t xml:space="preserve">if </t>
    </r>
    <r>
      <rPr>
        <sz val="10"/>
        <color rgb="FFF6F6F6"/>
        <rFont val="Consolas"/>
        <family val="3"/>
      </rPr>
      <t xml:space="preserve">eclipsed_area </t>
    </r>
    <r>
      <rPr>
        <sz val="10"/>
        <color rgb="FFFF3261"/>
        <rFont val="Consolas"/>
        <family val="3"/>
      </rPr>
      <t xml:space="preserve">!= </t>
    </r>
    <r>
      <rPr>
        <sz val="10"/>
        <color rgb="FF707CFF"/>
        <rFont val="Consolas"/>
        <family val="3"/>
      </rPr>
      <t>0</t>
    </r>
    <r>
      <rPr>
        <sz val="10"/>
        <color rgb="FFFF3261"/>
        <rFont val="Consolas"/>
        <family val="3"/>
      </rPr>
      <t>:</t>
    </r>
  </si>
  <si>
    <r>
      <t xml:space="preserve">                    </t>
    </r>
    <r>
      <rPr>
        <sz val="10"/>
        <color rgb="FFF6F6F6"/>
        <rFont val="Consolas"/>
        <family val="3"/>
      </rPr>
      <t xml:space="preserve">luminosity </t>
    </r>
    <r>
      <rPr>
        <sz val="10"/>
        <color rgb="FFFF3261"/>
        <rFont val="Consolas"/>
        <family val="3"/>
      </rPr>
      <t xml:space="preserve">-= </t>
    </r>
    <r>
      <rPr>
        <sz val="10"/>
        <color rgb="FFF6F6F6"/>
        <rFont val="Consolas"/>
        <family val="3"/>
      </rPr>
      <t>star</t>
    </r>
    <r>
      <rPr>
        <sz val="10"/>
        <color rgb="FFFF6188"/>
        <rFont val="Consolas"/>
        <family val="3"/>
      </rPr>
      <t>.</t>
    </r>
    <r>
      <rPr>
        <sz val="10"/>
        <color rgb="FFF6F6F6"/>
        <rFont val="Consolas"/>
        <family val="3"/>
      </rPr>
      <t xml:space="preserve">brightness </t>
    </r>
    <r>
      <rPr>
        <sz val="10"/>
        <color rgb="FFFF3261"/>
        <rFont val="Consolas"/>
        <family val="3"/>
      </rPr>
      <t xml:space="preserve">* </t>
    </r>
    <r>
      <rPr>
        <sz val="10"/>
        <color rgb="FFF6F6F6"/>
        <rFont val="Consolas"/>
        <family val="3"/>
      </rPr>
      <t xml:space="preserve">eclipsed_area </t>
    </r>
    <r>
      <rPr>
        <sz val="10"/>
        <color rgb="FFFF3261"/>
        <rFont val="Consolas"/>
        <family val="3"/>
      </rPr>
      <t xml:space="preserve">* </t>
    </r>
    <r>
      <rPr>
        <sz val="10"/>
        <color rgb="FFF6F6F6"/>
        <rFont val="Consolas"/>
        <family val="3"/>
      </rPr>
      <t>CurveSimPhysics</t>
    </r>
    <r>
      <rPr>
        <sz val="10"/>
        <color rgb="FFFF6188"/>
        <rFont val="Consolas"/>
        <family val="3"/>
      </rPr>
      <t>.</t>
    </r>
    <r>
      <rPr>
        <sz val="10"/>
        <color rgb="FFA9DC76"/>
        <rFont val="Consolas"/>
        <family val="3"/>
      </rPr>
      <t>limbdarkening</t>
    </r>
    <r>
      <rPr>
        <sz val="10"/>
        <color rgb="FFFCFCFA"/>
        <rFont val="Consolas"/>
        <family val="3"/>
      </rPr>
      <t>(</t>
    </r>
    <r>
      <rPr>
        <sz val="10"/>
        <color rgb="FFF6F6F6"/>
        <rFont val="Consolas"/>
        <family val="3"/>
      </rPr>
      <t>relative_radius</t>
    </r>
    <r>
      <rPr>
        <sz val="10"/>
        <color rgb="FFFF6188"/>
        <rFont val="Consolas"/>
        <family val="3"/>
      </rPr>
      <t xml:space="preserve">, </t>
    </r>
    <r>
      <rPr>
        <sz val="10"/>
        <color rgb="FFF6F6F6"/>
        <rFont val="Consolas"/>
        <family val="3"/>
      </rPr>
      <t>star</t>
    </r>
    <r>
      <rPr>
        <sz val="10"/>
        <color rgb="FFFF6188"/>
        <rFont val="Consolas"/>
        <family val="3"/>
      </rPr>
      <t>.</t>
    </r>
    <r>
      <rPr>
        <sz val="10"/>
        <color rgb="FFF6F6F6"/>
        <rFont val="Consolas"/>
        <family val="3"/>
      </rPr>
      <t>limb_darkening</t>
    </r>
    <r>
      <rPr>
        <sz val="10"/>
        <color rgb="FFFCFCFA"/>
        <rFont val="Consolas"/>
        <family val="3"/>
      </rPr>
      <t xml:space="preserve">) </t>
    </r>
    <r>
      <rPr>
        <sz val="10"/>
        <color rgb="FFFF3261"/>
        <rFont val="Consolas"/>
        <family val="3"/>
      </rPr>
      <t xml:space="preserve">/ </t>
    </r>
    <r>
      <rPr>
        <sz val="10"/>
        <color rgb="FFF6F6F6"/>
        <rFont val="Consolas"/>
        <family val="3"/>
      </rPr>
      <t>star</t>
    </r>
    <r>
      <rPr>
        <sz val="10"/>
        <color rgb="FFFF6188"/>
        <rFont val="Consolas"/>
        <family val="3"/>
      </rPr>
      <t>.</t>
    </r>
    <r>
      <rPr>
        <sz val="10"/>
        <color rgb="FFF6F6F6"/>
        <rFont val="Consolas"/>
        <family val="3"/>
      </rPr>
      <t xml:space="preserve">mean_intensity  </t>
    </r>
    <r>
      <rPr>
        <sz val="10"/>
        <color rgb="FFAAAAAA"/>
        <rFont val="Consolas"/>
        <family val="3"/>
      </rPr>
      <t># debug</t>
    </r>
  </si>
  <si>
    <t xml:space="preserve">                    # luminosity -= star.brightness * eclipsed_area * CurveSimPhysics.limbdarkening(relative_radius, star.limb_darkening) * star.mean_intensity</t>
  </si>
  <si>
    <t xml:space="preserve">                    # luminosity -= star.brightness * eclipsed_area * CurveSimPhysics.limbdarkening(relative_radius, star.limb_darkening) * CurveSimPhysics.mean_intensity(star.limb_darkening)</t>
  </si>
  <si>
    <r>
      <t xml:space="preserve">    </t>
    </r>
    <r>
      <rPr>
        <sz val="10"/>
        <color rgb="FFC351DD"/>
        <rFont val="Consolas"/>
        <family val="3"/>
      </rPr>
      <t xml:space="preserve">return </t>
    </r>
    <r>
      <rPr>
        <sz val="10"/>
        <color rgb="FFF6F6F6"/>
        <rFont val="Consolas"/>
        <family val="3"/>
      </rPr>
      <t>luminosity</t>
    </r>
  </si>
  <si>
    <r>
      <t>self</t>
    </r>
    <r>
      <rPr>
        <sz val="10"/>
        <color rgb="FFFF6188"/>
        <rFont val="Consolas"/>
        <family val="3"/>
      </rPr>
      <t>.</t>
    </r>
    <r>
      <rPr>
        <sz val="10"/>
        <color rgb="FFF6F6F6"/>
        <rFont val="Consolas"/>
        <family val="3"/>
      </rPr>
      <t xml:space="preserve">mean_intensity </t>
    </r>
    <r>
      <rPr>
        <sz val="10"/>
        <color rgb="FFFF3261"/>
        <rFont val="Consolas"/>
        <family val="3"/>
      </rPr>
      <t xml:space="preserve">= </t>
    </r>
    <r>
      <rPr>
        <sz val="10"/>
        <color rgb="FFF6F6F6"/>
        <rFont val="Consolas"/>
        <family val="3"/>
      </rPr>
      <t>CurveSimPhysics</t>
    </r>
    <r>
      <rPr>
        <sz val="10"/>
        <color rgb="FFFF6188"/>
        <rFont val="Consolas"/>
        <family val="3"/>
      </rPr>
      <t>.</t>
    </r>
    <r>
      <rPr>
        <sz val="10"/>
        <color rgb="FFA9DC76"/>
        <rFont val="Consolas"/>
        <family val="3"/>
      </rPr>
      <t>mean_intensity</t>
    </r>
    <r>
      <rPr>
        <sz val="10"/>
        <color rgb="FFFCFCFA"/>
        <rFont val="Consolas"/>
        <family val="3"/>
      </rPr>
      <t>(</t>
    </r>
    <r>
      <rPr>
        <sz val="10"/>
        <color rgb="FFFC9867"/>
        <rFont val="Consolas"/>
        <family val="3"/>
      </rPr>
      <t>limb_darkening</t>
    </r>
    <r>
      <rPr>
        <sz val="10"/>
        <color rgb="FFFCFCFA"/>
        <rFont val="Consolas"/>
        <family val="3"/>
      </rPr>
      <t>)</t>
    </r>
  </si>
  <si>
    <r>
      <t xml:space="preserve">def </t>
    </r>
    <r>
      <rPr>
        <b/>
        <sz val="10"/>
        <color rgb="FFA9DC76"/>
        <rFont val="Consolas"/>
        <family val="3"/>
      </rPr>
      <t>mean_intensity</t>
    </r>
    <r>
      <rPr>
        <sz val="10"/>
        <color rgb="FFFCFCFA"/>
        <rFont val="Consolas"/>
        <family val="3"/>
      </rPr>
      <t>(</t>
    </r>
    <r>
      <rPr>
        <sz val="10"/>
        <color rgb="FFFC9867"/>
        <rFont val="Consolas"/>
        <family val="3"/>
      </rPr>
      <t>limb_darkening_coefficients</t>
    </r>
    <r>
      <rPr>
        <sz val="10"/>
        <color rgb="FFFCFCFA"/>
        <rFont val="Consolas"/>
        <family val="3"/>
      </rPr>
      <t>)</t>
    </r>
    <r>
      <rPr>
        <sz val="10"/>
        <color rgb="FFFF3261"/>
        <rFont val="Consolas"/>
        <family val="3"/>
      </rPr>
      <t>:</t>
    </r>
  </si>
  <si>
    <r>
      <t xml:space="preserve">    </t>
    </r>
    <r>
      <rPr>
        <i/>
        <sz val="10"/>
        <color rgb="FFCCCCCC"/>
        <rFont val="Consolas"/>
        <family val="3"/>
      </rPr>
      <t>"""Calculates the ratio of the mean intensity to the central intensity of a star based on the given coefficients."""</t>
    </r>
  </si>
  <si>
    <r>
      <t xml:space="preserve">    </t>
    </r>
    <r>
      <rPr>
        <sz val="10"/>
        <color rgb="FFC351DD"/>
        <rFont val="Consolas"/>
        <family val="3"/>
      </rPr>
      <t xml:space="preserve">if </t>
    </r>
    <r>
      <rPr>
        <sz val="10"/>
        <color rgb="FFFC9867"/>
        <rFont val="Consolas"/>
        <family val="3"/>
      </rPr>
      <t xml:space="preserve">limb_darkening_coefficients </t>
    </r>
    <r>
      <rPr>
        <sz val="10"/>
        <color rgb="FFC351DD"/>
        <rFont val="Consolas"/>
        <family val="3"/>
      </rPr>
      <t>is None</t>
    </r>
    <r>
      <rPr>
        <sz val="10"/>
        <color rgb="FFFF3261"/>
        <rFont val="Consolas"/>
        <family val="3"/>
      </rPr>
      <t>:</t>
    </r>
  </si>
  <si>
    <r>
      <t xml:space="preserve">        </t>
    </r>
    <r>
      <rPr>
        <sz val="10"/>
        <color rgb="FFC351DD"/>
        <rFont val="Consolas"/>
        <family val="3"/>
      </rPr>
      <t>return None</t>
    </r>
  </si>
  <si>
    <r>
      <t xml:space="preserve">    </t>
    </r>
    <r>
      <rPr>
        <sz val="10"/>
        <color rgb="FFF6F6F6"/>
        <rFont val="Consolas"/>
        <family val="3"/>
      </rPr>
      <t xml:space="preserve">intensity </t>
    </r>
    <r>
      <rPr>
        <sz val="10"/>
        <color rgb="FFFF3261"/>
        <rFont val="Consolas"/>
        <family val="3"/>
      </rPr>
      <t xml:space="preserve">= </t>
    </r>
    <r>
      <rPr>
        <sz val="10"/>
        <color rgb="FF707CFF"/>
        <rFont val="Consolas"/>
        <family val="3"/>
      </rPr>
      <t>0.0</t>
    </r>
  </si>
  <si>
    <r>
      <t xml:space="preserve">    </t>
    </r>
    <r>
      <rPr>
        <sz val="10"/>
        <color rgb="FFC351DD"/>
        <rFont val="Consolas"/>
        <family val="3"/>
      </rPr>
      <t xml:space="preserve">for </t>
    </r>
    <r>
      <rPr>
        <sz val="10"/>
        <color rgb="FFF6F6F6"/>
        <rFont val="Consolas"/>
        <family val="3"/>
      </rPr>
      <t>i</t>
    </r>
    <r>
      <rPr>
        <sz val="10"/>
        <color rgb="FFFF6188"/>
        <rFont val="Consolas"/>
        <family val="3"/>
      </rPr>
      <t xml:space="preserve">, </t>
    </r>
    <r>
      <rPr>
        <sz val="10"/>
        <color rgb="FFF6F6F6"/>
        <rFont val="Consolas"/>
        <family val="3"/>
      </rPr>
      <t xml:space="preserve">c </t>
    </r>
    <r>
      <rPr>
        <sz val="10"/>
        <color rgb="FFC351DD"/>
        <rFont val="Consolas"/>
        <family val="3"/>
      </rPr>
      <t xml:space="preserve">in </t>
    </r>
    <r>
      <rPr>
        <sz val="10"/>
        <color rgb="FF9090D2"/>
        <rFont val="Consolas"/>
        <family val="3"/>
      </rPr>
      <t>enumerate</t>
    </r>
    <r>
      <rPr>
        <sz val="10"/>
        <color rgb="FFFCFCFA"/>
        <rFont val="Consolas"/>
        <family val="3"/>
      </rPr>
      <t>(</t>
    </r>
    <r>
      <rPr>
        <sz val="10"/>
        <color rgb="FFFC9867"/>
        <rFont val="Consolas"/>
        <family val="3"/>
      </rPr>
      <t>limb_darkening_coefficients</t>
    </r>
    <r>
      <rPr>
        <sz val="10"/>
        <color rgb="FFFCFCFA"/>
        <rFont val="Consolas"/>
        <family val="3"/>
      </rPr>
      <t>)</t>
    </r>
    <r>
      <rPr>
        <sz val="10"/>
        <color rgb="FFFF3261"/>
        <rFont val="Consolas"/>
        <family val="3"/>
      </rPr>
      <t>:</t>
    </r>
  </si>
  <si>
    <r>
      <t xml:space="preserve">        </t>
    </r>
    <r>
      <rPr>
        <sz val="10"/>
        <color rgb="FFF6F6F6"/>
        <rFont val="Consolas"/>
        <family val="3"/>
      </rPr>
      <t xml:space="preserve">intensity </t>
    </r>
    <r>
      <rPr>
        <sz val="10"/>
        <color rgb="FFFF3261"/>
        <rFont val="Consolas"/>
        <family val="3"/>
      </rPr>
      <t xml:space="preserve">+= </t>
    </r>
    <r>
      <rPr>
        <sz val="10"/>
        <color rgb="FF707CFF"/>
        <rFont val="Consolas"/>
        <family val="3"/>
      </rPr>
      <t xml:space="preserve">2.0 </t>
    </r>
    <r>
      <rPr>
        <sz val="10"/>
        <color rgb="FFFF3261"/>
        <rFont val="Consolas"/>
        <family val="3"/>
      </rPr>
      <t xml:space="preserve">* </t>
    </r>
    <r>
      <rPr>
        <sz val="10"/>
        <color rgb="FFF6F6F6"/>
        <rFont val="Consolas"/>
        <family val="3"/>
      </rPr>
      <t xml:space="preserve">c </t>
    </r>
    <r>
      <rPr>
        <sz val="10"/>
        <color rgb="FFFF3261"/>
        <rFont val="Consolas"/>
        <family val="3"/>
      </rPr>
      <t xml:space="preserve">/ </t>
    </r>
    <r>
      <rPr>
        <sz val="10"/>
        <color rgb="FFFCFCFA"/>
        <rFont val="Consolas"/>
        <family val="3"/>
      </rPr>
      <t>(</t>
    </r>
    <r>
      <rPr>
        <sz val="10"/>
        <color rgb="FFF6F6F6"/>
        <rFont val="Consolas"/>
        <family val="3"/>
      </rPr>
      <t xml:space="preserve">i </t>
    </r>
    <r>
      <rPr>
        <sz val="10"/>
        <color rgb="FFFF3261"/>
        <rFont val="Consolas"/>
        <family val="3"/>
      </rPr>
      <t xml:space="preserve">+ </t>
    </r>
    <r>
      <rPr>
        <sz val="10"/>
        <color rgb="FF707CFF"/>
        <rFont val="Consolas"/>
        <family val="3"/>
      </rPr>
      <t>2</t>
    </r>
    <r>
      <rPr>
        <sz val="10"/>
        <color rgb="FFFCFCFA"/>
        <rFont val="Consolas"/>
        <family val="3"/>
      </rPr>
      <t>)</t>
    </r>
  </si>
  <si>
    <r>
      <t xml:space="preserve">    </t>
    </r>
    <r>
      <rPr>
        <sz val="10"/>
        <color rgb="FFC351DD"/>
        <rFont val="Consolas"/>
        <family val="3"/>
      </rPr>
      <t xml:space="preserve">return </t>
    </r>
    <r>
      <rPr>
        <sz val="10"/>
        <color rgb="FFF6F6F6"/>
        <rFont val="Consolas"/>
        <family val="3"/>
      </rPr>
      <t>intensity</t>
    </r>
  </si>
  <si>
    <r>
      <t>self</t>
    </r>
    <r>
      <rPr>
        <sz val="10"/>
        <color rgb="FFFF6188"/>
        <rFont val="Consolas"/>
        <family val="3"/>
      </rPr>
      <t>.</t>
    </r>
    <r>
      <rPr>
        <sz val="10"/>
        <color rgb="FFF6F6F6"/>
        <rFont val="Consolas"/>
        <family val="3"/>
      </rPr>
      <t xml:space="preserve">brightness </t>
    </r>
    <r>
      <rPr>
        <sz val="10"/>
        <color rgb="FFFF3261"/>
        <rFont val="Consolas"/>
        <family val="3"/>
      </rPr>
      <t xml:space="preserve">= </t>
    </r>
    <r>
      <rPr>
        <sz val="10"/>
        <color rgb="FFFC9867"/>
        <rFont val="Consolas"/>
        <family val="3"/>
      </rPr>
      <t xml:space="preserve">luminosity </t>
    </r>
    <r>
      <rPr>
        <sz val="10"/>
        <color rgb="FFFF3261"/>
        <rFont val="Consolas"/>
        <family val="3"/>
      </rPr>
      <t xml:space="preserve">/ </t>
    </r>
    <r>
      <rPr>
        <sz val="10"/>
        <color rgb="FFBF7DC1"/>
        <rFont val="Consolas"/>
        <family val="3"/>
      </rPr>
      <t>self</t>
    </r>
    <r>
      <rPr>
        <sz val="10"/>
        <color rgb="FFFF6188"/>
        <rFont val="Consolas"/>
        <family val="3"/>
      </rPr>
      <t>.</t>
    </r>
    <r>
      <rPr>
        <sz val="10"/>
        <color rgb="FFF6F6F6"/>
        <rFont val="Consolas"/>
        <family val="3"/>
      </rPr>
      <t xml:space="preserve">area_2d  </t>
    </r>
    <r>
      <rPr>
        <sz val="10"/>
        <color rgb="FFAAAAAA"/>
        <rFont val="Consolas"/>
        <family val="3"/>
      </rPr>
      <t># luminosity per (apparent) area [W/m**2]</t>
    </r>
  </si>
  <si>
    <r>
      <t xml:space="preserve">def </t>
    </r>
    <r>
      <rPr>
        <b/>
        <sz val="10"/>
        <color rgb="FFA9DC76"/>
        <rFont val="Consolas"/>
        <family val="3"/>
      </rPr>
      <t>limbdarkening</t>
    </r>
    <r>
      <rPr>
        <sz val="10"/>
        <color rgb="FFFCFCFA"/>
        <rFont val="Consolas"/>
        <family val="3"/>
      </rPr>
      <t>(</t>
    </r>
    <r>
      <rPr>
        <sz val="10"/>
        <color rgb="FFFC9867"/>
        <rFont val="Consolas"/>
        <family val="3"/>
      </rPr>
      <t>relative_radius</t>
    </r>
    <r>
      <rPr>
        <sz val="10"/>
        <color rgb="FFFF6188"/>
        <rFont val="Consolas"/>
        <family val="3"/>
      </rPr>
      <t xml:space="preserve">, </t>
    </r>
    <r>
      <rPr>
        <sz val="10"/>
        <color rgb="FFFC9867"/>
        <rFont val="Consolas"/>
        <family val="3"/>
      </rPr>
      <t>limb_darkening_coefficients</t>
    </r>
    <r>
      <rPr>
        <sz val="10"/>
        <color rgb="FFFCFCFA"/>
        <rFont val="Consolas"/>
        <family val="3"/>
      </rPr>
      <t>)</t>
    </r>
    <r>
      <rPr>
        <sz val="10"/>
        <color rgb="FFFF3261"/>
        <rFont val="Consolas"/>
        <family val="3"/>
      </rPr>
      <t>:</t>
    </r>
  </si>
  <si>
    <t xml:space="preserve">    Parameters:</t>
  </si>
  <si>
    <t xml:space="preserve">    relative_radius (float): The normalized radial coordinate (0 &lt;= x &lt;= 1).</t>
  </si>
  <si>
    <t xml:space="preserve">    limb_darkening_parameters: list of coefficients for the limb darkening model.</t>
  </si>
  <si>
    <t xml:space="preserve">    Returns:</t>
  </si>
  <si>
    <t xml:space="preserve">    float: intensity relative to the intensity at the midlle of the star at the given relative radius.</t>
  </si>
  <si>
    <r>
      <t xml:space="preserve">    </t>
    </r>
    <r>
      <rPr>
        <sz val="10"/>
        <color rgb="FFC351DD"/>
        <rFont val="Consolas"/>
        <family val="3"/>
      </rPr>
      <t xml:space="preserve">if </t>
    </r>
    <r>
      <rPr>
        <sz val="10"/>
        <color rgb="FFFC9867"/>
        <rFont val="Consolas"/>
        <family val="3"/>
      </rPr>
      <t xml:space="preserve">relative_radius </t>
    </r>
    <r>
      <rPr>
        <sz val="10"/>
        <color rgb="FFFF3261"/>
        <rFont val="Consolas"/>
        <family val="3"/>
      </rPr>
      <t xml:space="preserve">&lt; </t>
    </r>
    <r>
      <rPr>
        <sz val="10"/>
        <color rgb="FF707CFF"/>
        <rFont val="Consolas"/>
        <family val="3"/>
      </rPr>
      <t>0</t>
    </r>
    <r>
      <rPr>
        <sz val="10"/>
        <color rgb="FFFF3261"/>
        <rFont val="Consolas"/>
        <family val="3"/>
      </rPr>
      <t xml:space="preserve">:  </t>
    </r>
    <r>
      <rPr>
        <sz val="10"/>
        <color rgb="FFAAAAAA"/>
        <rFont val="Consolas"/>
        <family val="3"/>
      </rPr>
      <t># handling rounding errors</t>
    </r>
  </si>
  <si>
    <r>
      <t xml:space="preserve">        </t>
    </r>
    <r>
      <rPr>
        <sz val="10"/>
        <color rgb="FFF6F6F6"/>
        <rFont val="Consolas"/>
        <family val="3"/>
      </rPr>
      <t xml:space="preserve">relative_radius </t>
    </r>
    <r>
      <rPr>
        <sz val="10"/>
        <color rgb="FFFF3261"/>
        <rFont val="Consolas"/>
        <family val="3"/>
      </rPr>
      <t xml:space="preserve">= </t>
    </r>
    <r>
      <rPr>
        <sz val="10"/>
        <color rgb="FF707CFF"/>
        <rFont val="Consolas"/>
        <family val="3"/>
      </rPr>
      <t>0.0</t>
    </r>
  </si>
  <si>
    <r>
      <t xml:space="preserve">    </t>
    </r>
    <r>
      <rPr>
        <sz val="10"/>
        <color rgb="FFC351DD"/>
        <rFont val="Consolas"/>
        <family val="3"/>
      </rPr>
      <t xml:space="preserve">if </t>
    </r>
    <r>
      <rPr>
        <sz val="10"/>
        <color rgb="FFFC9867"/>
        <rFont val="Consolas"/>
        <family val="3"/>
      </rPr>
      <t xml:space="preserve">relative_radius </t>
    </r>
    <r>
      <rPr>
        <sz val="10"/>
        <color rgb="FFFF3261"/>
        <rFont val="Consolas"/>
        <family val="3"/>
      </rPr>
      <t xml:space="preserve">&gt; </t>
    </r>
    <r>
      <rPr>
        <sz val="10"/>
        <color rgb="FF707CFF"/>
        <rFont val="Consolas"/>
        <family val="3"/>
      </rPr>
      <t>1</t>
    </r>
    <r>
      <rPr>
        <sz val="10"/>
        <color rgb="FFFF3261"/>
        <rFont val="Consolas"/>
        <family val="3"/>
      </rPr>
      <t>:</t>
    </r>
  </si>
  <si>
    <r>
      <t xml:space="preserve">        </t>
    </r>
    <r>
      <rPr>
        <sz val="10"/>
        <color rgb="FFF6F6F6"/>
        <rFont val="Consolas"/>
        <family val="3"/>
      </rPr>
      <t xml:space="preserve">relative_radius </t>
    </r>
    <r>
      <rPr>
        <sz val="10"/>
        <color rgb="FFFF3261"/>
        <rFont val="Consolas"/>
        <family val="3"/>
      </rPr>
      <t xml:space="preserve">= </t>
    </r>
    <r>
      <rPr>
        <sz val="10"/>
        <color rgb="FF707CFF"/>
        <rFont val="Consolas"/>
        <family val="3"/>
      </rPr>
      <t>1.0</t>
    </r>
  </si>
  <si>
    <r>
      <t xml:space="preserve">    </t>
    </r>
    <r>
      <rPr>
        <sz val="10"/>
        <color rgb="FFF6F6F6"/>
        <rFont val="Consolas"/>
        <family val="3"/>
      </rPr>
      <t xml:space="preserve">mu </t>
    </r>
    <r>
      <rPr>
        <sz val="10"/>
        <color rgb="FFFF3261"/>
        <rFont val="Consolas"/>
        <family val="3"/>
      </rPr>
      <t xml:space="preserve">= </t>
    </r>
    <r>
      <rPr>
        <sz val="10"/>
        <color rgb="FFF6F6F6"/>
        <rFont val="Consolas"/>
        <family val="3"/>
      </rPr>
      <t>math</t>
    </r>
    <r>
      <rPr>
        <sz val="10"/>
        <color rgb="FFFF6188"/>
        <rFont val="Consolas"/>
        <family val="3"/>
      </rPr>
      <t>.</t>
    </r>
    <r>
      <rPr>
        <sz val="10"/>
        <color rgb="FFA9DC76"/>
        <rFont val="Consolas"/>
        <family val="3"/>
      </rPr>
      <t>sqrt</t>
    </r>
    <r>
      <rPr>
        <sz val="10"/>
        <color rgb="FFFCFCFA"/>
        <rFont val="Consolas"/>
        <family val="3"/>
      </rPr>
      <t>(</t>
    </r>
    <r>
      <rPr>
        <sz val="10"/>
        <color rgb="FF707CFF"/>
        <rFont val="Consolas"/>
        <family val="3"/>
      </rPr>
      <t xml:space="preserve">1 </t>
    </r>
    <r>
      <rPr>
        <sz val="10"/>
        <color rgb="FFFF3261"/>
        <rFont val="Consolas"/>
        <family val="3"/>
      </rPr>
      <t xml:space="preserve">- </t>
    </r>
    <r>
      <rPr>
        <sz val="10"/>
        <color rgb="FFFC9867"/>
        <rFont val="Consolas"/>
        <family val="3"/>
      </rPr>
      <t xml:space="preserve">relative_radius </t>
    </r>
    <r>
      <rPr>
        <sz val="10"/>
        <color rgb="FFFF3261"/>
        <rFont val="Consolas"/>
        <family val="3"/>
      </rPr>
      <t xml:space="preserve">** </t>
    </r>
    <r>
      <rPr>
        <sz val="10"/>
        <color rgb="FF707CFF"/>
        <rFont val="Consolas"/>
        <family val="3"/>
      </rPr>
      <t>2</t>
    </r>
    <r>
      <rPr>
        <sz val="10"/>
        <color rgb="FFFCFCFA"/>
        <rFont val="Consolas"/>
        <family val="3"/>
      </rPr>
      <t xml:space="preserve">)  </t>
    </r>
    <r>
      <rPr>
        <sz val="10"/>
        <color rgb="FFAAAAAA"/>
        <rFont val="Consolas"/>
        <family val="3"/>
      </rPr>
      <t># mu = cos(theta), where theta is the angle from the center</t>
    </r>
  </si>
  <si>
    <r>
      <t xml:space="preserve">    </t>
    </r>
    <r>
      <rPr>
        <sz val="10"/>
        <color rgb="FFF6F6F6"/>
        <rFont val="Consolas"/>
        <family val="3"/>
      </rPr>
      <t xml:space="preserve">intensity </t>
    </r>
    <r>
      <rPr>
        <sz val="10"/>
        <color rgb="FFFF3261"/>
        <rFont val="Consolas"/>
        <family val="3"/>
      </rPr>
      <t xml:space="preserve">= </t>
    </r>
    <r>
      <rPr>
        <sz val="10"/>
        <color rgb="FF9090D2"/>
        <rFont val="Consolas"/>
        <family val="3"/>
      </rPr>
      <t>sum</t>
    </r>
    <r>
      <rPr>
        <sz val="10"/>
        <color rgb="FFFCFCFA"/>
        <rFont val="Consolas"/>
        <family val="3"/>
      </rPr>
      <t>(</t>
    </r>
    <r>
      <rPr>
        <sz val="10"/>
        <color rgb="FFF6F6F6"/>
        <rFont val="Consolas"/>
        <family val="3"/>
      </rPr>
      <t xml:space="preserve">a </t>
    </r>
    <r>
      <rPr>
        <sz val="10"/>
        <color rgb="FFFF3261"/>
        <rFont val="Consolas"/>
        <family val="3"/>
      </rPr>
      <t xml:space="preserve">* </t>
    </r>
    <r>
      <rPr>
        <sz val="10"/>
        <color rgb="FFF6F6F6"/>
        <rFont val="Consolas"/>
        <family val="3"/>
      </rPr>
      <t xml:space="preserve">mu </t>
    </r>
    <r>
      <rPr>
        <sz val="10"/>
        <color rgb="FFFF3261"/>
        <rFont val="Consolas"/>
        <family val="3"/>
      </rPr>
      <t xml:space="preserve">** </t>
    </r>
    <r>
      <rPr>
        <sz val="10"/>
        <color rgb="FFF6F6F6"/>
        <rFont val="Consolas"/>
        <family val="3"/>
      </rPr>
      <t xml:space="preserve">i </t>
    </r>
    <r>
      <rPr>
        <sz val="10"/>
        <color rgb="FFC351DD"/>
        <rFont val="Consolas"/>
        <family val="3"/>
      </rPr>
      <t xml:space="preserve">for </t>
    </r>
    <r>
      <rPr>
        <sz val="10"/>
        <color rgb="FFF6F6F6"/>
        <rFont val="Consolas"/>
        <family val="3"/>
      </rPr>
      <t>i</t>
    </r>
    <r>
      <rPr>
        <sz val="10"/>
        <color rgb="FFFF6188"/>
        <rFont val="Consolas"/>
        <family val="3"/>
      </rPr>
      <t xml:space="preserve">, </t>
    </r>
    <r>
      <rPr>
        <sz val="10"/>
        <color rgb="FFF6F6F6"/>
        <rFont val="Consolas"/>
        <family val="3"/>
      </rPr>
      <t xml:space="preserve">a </t>
    </r>
    <r>
      <rPr>
        <sz val="10"/>
        <color rgb="FFC351DD"/>
        <rFont val="Consolas"/>
        <family val="3"/>
      </rPr>
      <t xml:space="preserve">in </t>
    </r>
    <r>
      <rPr>
        <sz val="10"/>
        <color rgb="FF9090D2"/>
        <rFont val="Consolas"/>
        <family val="3"/>
      </rPr>
      <t>enumerate</t>
    </r>
    <r>
      <rPr>
        <sz val="10"/>
        <color rgb="FFFCFCFA"/>
        <rFont val="Consolas"/>
        <family val="3"/>
      </rPr>
      <t>(</t>
    </r>
    <r>
      <rPr>
        <sz val="10"/>
        <color rgb="FFFC9867"/>
        <rFont val="Consolas"/>
        <family val="3"/>
      </rPr>
      <t>limb_darkening_coefficients</t>
    </r>
    <r>
      <rPr>
        <sz val="10"/>
        <color rgb="FFFCFCFA"/>
        <rFont val="Consolas"/>
        <family val="3"/>
      </rPr>
      <t>))</t>
    </r>
  </si>
  <si>
    <t>brightness</t>
  </si>
  <si>
    <t>TOI-4504</t>
  </si>
  <si>
    <t>limb_darkening</t>
  </si>
  <si>
    <t>luminosity</t>
  </si>
  <si>
    <t>mean_intensity</t>
  </si>
  <si>
    <t>area_2d</t>
  </si>
  <si>
    <t>mean intensity /central intensity  (based on the given coefficients</t>
  </si>
  <si>
    <t>[0.4765, 0.3495, 0.174]</t>
  </si>
  <si>
    <t>mean brightness  (luminosity per area)</t>
  </si>
  <si>
    <t>brightness at center</t>
  </si>
  <si>
    <t>Uli [0.4765, 0.3495]</t>
  </si>
  <si>
    <t>Uli [0.4765, 0.3495, 0.174]</t>
  </si>
  <si>
    <t>total luminosity</t>
  </si>
  <si>
    <t>total area</t>
  </si>
  <si>
    <t>area ppm</t>
  </si>
  <si>
    <t>P [days]</t>
  </si>
  <si>
    <t>T0 [BJD]</t>
  </si>
  <si>
    <t>start_date</t>
  </si>
  <si>
    <t>start_date - T0</t>
  </si>
  <si>
    <t>(start_date - T0) / P</t>
  </si>
  <si>
    <t>T0 - 263* P</t>
  </si>
  <si>
    <t>first transit in simulation</t>
  </si>
  <si>
    <t>Given q1 and q2 and the relative_radius r (the normalized radial coordinate (0 &lt;= r &lt;= 1), what is the formula for the limb darkening?</t>
  </si>
  <si>
    <t>What do the parameters q1 and q2 (no units given) describe in the context of exoplanets?</t>
  </si>
  <si>
    <t xml:space="preserve">
the english wikipedia article on limb darkening uses parameters a0, a1, a2 or alternatively A1 and A2. What is the relationship between these paramers and the parameters you mentioned (u1, u2 and q1, q2)?</t>
  </si>
  <si>
    <t>You called u1, u2 the quadratic law parameters. Give me names for the 3 other parameter sets q1, q2 and a0, a1, a2 and A1, A2.</t>
  </si>
  <si>
    <t>u1, u2 = A1, A2</t>
  </si>
  <si>
    <t>a0,a1,a2 &lt;-  und  -&gt; u1,u2</t>
  </si>
  <si>
    <t>q -&gt; u</t>
  </si>
  <si>
    <t>min</t>
  </si>
  <si>
    <t>min_optimiert</t>
  </si>
  <si>
    <t>dt</t>
  </si>
  <si>
    <t xml:space="preserve">Fazit: </t>
  </si>
  <si>
    <t>Kleineres dt verbessert die Genauigkeit der Simulation der Planetenbewegungen.</t>
  </si>
  <si>
    <t>Beim optimierten Minimum ist die Verbesserung stetig statt etwas zufaellig.</t>
  </si>
  <si>
    <t>Das optimierte Minimum ist also offenbar tatsaechlich eine Verbesserung.</t>
  </si>
  <si>
    <t>Fehler optimiert</t>
  </si>
  <si>
    <t>Die Simulationsgenauigkeit wird auch bei absurd kleinen dt nicht erheblich besser.</t>
  </si>
  <si>
    <t xml:space="preserve">Ich muss die Simulation verbessern. Vielleicht muessen die Iterationsschritte die </t>
  </si>
  <si>
    <t>Ableitungen x', y' und z' der vorherigen Iterationen beruecksichtigen.</t>
  </si>
  <si>
    <r>
      <rPr>
        <b/>
        <sz val="11"/>
        <color theme="1"/>
        <rFont val="Aptos Narrow"/>
        <family val="2"/>
        <scheme val="minor"/>
      </rPr>
      <t>Berechnung TT</t>
    </r>
    <r>
      <rPr>
        <sz val="11"/>
        <color theme="1"/>
        <rFont val="Aptos Narrow"/>
        <family val="2"/>
        <scheme val="minor"/>
      </rPr>
      <t>. Sollwert 0,3830000. Mit und ohne genauer berechnetem Minimum zwischen Iterationsschritten.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</si>
</sst>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E+00"/>
    <numFmt numFmtId="165" formatCode="#,##0.00000"/>
    <numFmt numFmtId="166" formatCode="0.000"/>
    <numFmt numFmtId="169" formatCode="0.0000%"/>
  </numFmts>
  <fonts count="20" x14ac:knownFonts="1">
    <font>
      <sz val="11"/>
      <color theme="1"/>
      <name val="Aptos Narrow"/>
      <family val="2"/>
      <scheme val="minor"/>
    </font>
    <font>
      <sz val="10"/>
      <name val="Consolas"/>
      <family val="3"/>
    </font>
    <font>
      <i/>
      <sz val="10"/>
      <name val="Consolas"/>
      <family val="3"/>
    </font>
    <font>
      <i/>
      <sz val="10"/>
      <name val="Courier New"/>
      <family val="3"/>
    </font>
    <font>
      <b/>
      <sz val="10"/>
      <name val="Consolas"/>
      <family val="3"/>
    </font>
    <font>
      <b/>
      <sz val="11"/>
      <color theme="1"/>
      <name val="Aptos Narrow"/>
      <family val="2"/>
      <scheme val="minor"/>
    </font>
    <font>
      <sz val="10"/>
      <color rgb="FFF6F6F6"/>
      <name val="Consolas"/>
      <family val="3"/>
    </font>
    <font>
      <sz val="10"/>
      <color rgb="FFC351DD"/>
      <name val="Consolas"/>
      <family val="3"/>
    </font>
    <font>
      <b/>
      <sz val="10"/>
      <color rgb="FFA9DC76"/>
      <name val="Consolas"/>
      <family val="3"/>
    </font>
    <font>
      <sz val="10"/>
      <color rgb="FFFCFCFA"/>
      <name val="Consolas"/>
      <family val="3"/>
    </font>
    <font>
      <sz val="10"/>
      <color rgb="FFBF7DC1"/>
      <name val="Consolas"/>
      <family val="3"/>
    </font>
    <font>
      <sz val="10"/>
      <color rgb="FFFF6188"/>
      <name val="Consolas"/>
      <family val="3"/>
    </font>
    <font>
      <sz val="10"/>
      <color rgb="FFFC9867"/>
      <name val="Consolas"/>
      <family val="3"/>
    </font>
    <font>
      <sz val="10"/>
      <color rgb="FFFF3261"/>
      <name val="Consolas"/>
      <family val="3"/>
    </font>
    <font>
      <i/>
      <sz val="10"/>
      <color rgb="FFCCCCCC"/>
      <name val="Consolas"/>
      <family val="3"/>
    </font>
    <font>
      <sz val="10"/>
      <color rgb="FF707CFF"/>
      <name val="Consolas"/>
      <family val="3"/>
    </font>
    <font>
      <sz val="10"/>
      <color rgb="FFAAAAAA"/>
      <name val="Consolas"/>
      <family val="3"/>
    </font>
    <font>
      <sz val="10"/>
      <color rgb="FFA9DC76"/>
      <name val="Consolas"/>
      <family val="3"/>
    </font>
    <font>
      <sz val="10"/>
      <color rgb="FF9090D2"/>
      <name val="Consolas"/>
      <family val="3"/>
    </font>
    <font>
      <sz val="11"/>
      <color theme="1"/>
      <name val="Aptos Narrow"/>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2">
    <xf numFmtId="0" fontId="0" fillId="0" borderId="0"/>
    <xf numFmtId="9" fontId="19" fillId="0" borderId="0" applyFont="0" applyFill="0" applyBorder="0" applyAlignment="0" applyProtection="0"/>
  </cellStyleXfs>
  <cellXfs count="24">
    <xf numFmtId="0" fontId="0" fillId="0" borderId="0" xfId="0"/>
    <xf numFmtId="0" fontId="1" fillId="0" borderId="0" xfId="0" applyFont="1" applyAlignment="1">
      <alignment vertical="center"/>
    </xf>
    <xf numFmtId="0" fontId="4" fillId="0" borderId="0" xfId="0" applyFont="1" applyAlignment="1">
      <alignment vertical="center"/>
    </xf>
    <xf numFmtId="11" fontId="0" fillId="0" borderId="0" xfId="0" applyNumberFormat="1"/>
    <xf numFmtId="0" fontId="0" fillId="0" borderId="0" xfId="0" applyAlignment="1">
      <alignment horizontal="center"/>
    </xf>
    <xf numFmtId="1" fontId="0" fillId="0" borderId="0" xfId="0" applyNumberFormat="1"/>
    <xf numFmtId="0" fontId="7" fillId="2" borderId="0" xfId="0" applyFont="1" applyFill="1" applyAlignment="1">
      <alignment vertical="center"/>
    </xf>
    <xf numFmtId="0" fontId="0" fillId="2" borderId="0" xfId="0" applyFill="1"/>
    <xf numFmtId="0" fontId="13" fillId="2" borderId="0" xfId="0" applyFont="1" applyFill="1" applyAlignment="1">
      <alignment vertical="center"/>
    </xf>
    <xf numFmtId="0" fontId="14" fillId="2" borderId="0" xfId="0" applyFont="1" applyFill="1" applyAlignment="1">
      <alignment vertical="center"/>
    </xf>
    <xf numFmtId="0" fontId="15" fillId="2" borderId="0" xfId="0" applyFont="1" applyFill="1" applyAlignment="1">
      <alignment vertical="center"/>
    </xf>
    <xf numFmtId="0" fontId="6" fillId="2" borderId="0" xfId="0" applyFont="1" applyFill="1" applyAlignment="1">
      <alignment vertical="center"/>
    </xf>
    <xf numFmtId="0" fontId="16" fillId="2" borderId="0" xfId="0" applyFont="1" applyFill="1" applyAlignment="1">
      <alignment vertical="center"/>
    </xf>
    <xf numFmtId="0" fontId="9" fillId="2" borderId="0" xfId="0" applyFont="1" applyFill="1" applyAlignment="1">
      <alignment vertical="center"/>
    </xf>
    <xf numFmtId="0" fontId="10" fillId="2" borderId="0" xfId="0" applyFont="1" applyFill="1" applyAlignment="1">
      <alignment vertical="center"/>
    </xf>
    <xf numFmtId="164" fontId="0" fillId="0" borderId="0" xfId="0" applyNumberFormat="1" applyAlignment="1">
      <alignment horizontal="right"/>
    </xf>
    <xf numFmtId="0" fontId="0" fillId="0" borderId="0" xfId="0" applyAlignment="1">
      <alignment horizontal="right"/>
    </xf>
    <xf numFmtId="11" fontId="0" fillId="0" borderId="0" xfId="0" applyNumberFormat="1" applyAlignment="1">
      <alignment horizontal="right"/>
    </xf>
    <xf numFmtId="0" fontId="5" fillId="0" borderId="0" xfId="0" applyFont="1"/>
    <xf numFmtId="164" fontId="0" fillId="0" borderId="0" xfId="0" applyNumberFormat="1"/>
    <xf numFmtId="165" fontId="1" fillId="0" borderId="0" xfId="0" applyNumberFormat="1" applyFont="1" applyAlignment="1">
      <alignment vertical="center"/>
    </xf>
    <xf numFmtId="166" fontId="1" fillId="0" borderId="0" xfId="0" applyNumberFormat="1" applyFont="1" applyAlignment="1">
      <alignment vertical="center"/>
    </xf>
    <xf numFmtId="0" fontId="0" fillId="0" borderId="0" xfId="0" applyAlignment="1">
      <alignment horizontal="right" wrapText="1"/>
    </xf>
    <xf numFmtId="169" fontId="0" fillId="0" borderId="0" xfId="1" applyNumberFormat="1" applyFont="1"/>
  </cellXfs>
  <cellStyles count="2">
    <cellStyle name="Prozent" xfId="1" builtinId="5"/>
    <cellStyle name="Standard"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263648293963254"/>
          <c:y val="3.532009648597486E-2"/>
          <c:w val="0.85847462817147857"/>
          <c:h val="0.66449801892267213"/>
        </c:manualLayout>
      </c:layout>
      <c:lineChart>
        <c:grouping val="standard"/>
        <c:varyColors val="0"/>
        <c:ser>
          <c:idx val="1"/>
          <c:order val="0"/>
          <c:tx>
            <c:strRef>
              <c:f>'TOI 4504'!$B$131</c:f>
              <c:strCache>
                <c:ptCount val="1"/>
                <c:pt idx="0">
                  <c:v>min</c:v>
                </c:pt>
              </c:strCache>
            </c:strRef>
          </c:tx>
          <c:spPr>
            <a:ln w="28575" cap="rnd">
              <a:solidFill>
                <a:schemeClr val="accent2"/>
              </a:solidFill>
              <a:round/>
            </a:ln>
            <a:effectLst/>
          </c:spPr>
          <c:marker>
            <c:symbol val="none"/>
          </c:marker>
          <c:cat>
            <c:numRef>
              <c:f>'TOI 4504'!$A$132:$A$138</c:f>
              <c:numCache>
                <c:formatCode>General</c:formatCode>
                <c:ptCount val="7"/>
                <c:pt idx="0">
                  <c:v>120</c:v>
                </c:pt>
                <c:pt idx="1">
                  <c:v>60</c:v>
                </c:pt>
                <c:pt idx="2">
                  <c:v>20</c:v>
                </c:pt>
                <c:pt idx="3">
                  <c:v>10</c:v>
                </c:pt>
                <c:pt idx="4">
                  <c:v>5</c:v>
                </c:pt>
                <c:pt idx="5">
                  <c:v>1</c:v>
                </c:pt>
                <c:pt idx="6">
                  <c:v>0.1</c:v>
                </c:pt>
              </c:numCache>
            </c:numRef>
          </c:cat>
          <c:val>
            <c:numRef>
              <c:f>'TOI 4504'!$B$132:$B$138</c:f>
              <c:numCache>
                <c:formatCode>General</c:formatCode>
                <c:ptCount val="7"/>
                <c:pt idx="0">
                  <c:v>0.38333299999999998</c:v>
                </c:pt>
                <c:pt idx="1">
                  <c:v>0.38263900000000001</c:v>
                </c:pt>
                <c:pt idx="2">
                  <c:v>0.38286999999999999</c:v>
                </c:pt>
                <c:pt idx="3">
                  <c:v>0.38298599999999999</c:v>
                </c:pt>
                <c:pt idx="4">
                  <c:v>0.38292799999999999</c:v>
                </c:pt>
                <c:pt idx="5">
                  <c:v>0.382963</c:v>
                </c:pt>
                <c:pt idx="6">
                  <c:v>0.382961</c:v>
                </c:pt>
              </c:numCache>
            </c:numRef>
          </c:val>
          <c:smooth val="0"/>
          <c:extLst>
            <c:ext xmlns:c16="http://schemas.microsoft.com/office/drawing/2014/chart" uri="{C3380CC4-5D6E-409C-BE32-E72D297353CC}">
              <c16:uniqueId val="{00000001-D8BB-4A6C-8660-8C3A7943020B}"/>
            </c:ext>
          </c:extLst>
        </c:ser>
        <c:ser>
          <c:idx val="2"/>
          <c:order val="1"/>
          <c:tx>
            <c:strRef>
              <c:f>'TOI 4504'!$C$131</c:f>
              <c:strCache>
                <c:ptCount val="1"/>
                <c:pt idx="0">
                  <c:v>min_optimiert</c:v>
                </c:pt>
              </c:strCache>
            </c:strRef>
          </c:tx>
          <c:spPr>
            <a:ln w="28575" cap="rnd">
              <a:solidFill>
                <a:schemeClr val="accent3"/>
              </a:solidFill>
              <a:round/>
            </a:ln>
            <a:effectLst/>
          </c:spPr>
          <c:marker>
            <c:symbol val="none"/>
          </c:marker>
          <c:cat>
            <c:numRef>
              <c:f>'TOI 4504'!$A$132:$A$138</c:f>
              <c:numCache>
                <c:formatCode>General</c:formatCode>
                <c:ptCount val="7"/>
                <c:pt idx="0">
                  <c:v>120</c:v>
                </c:pt>
                <c:pt idx="1">
                  <c:v>60</c:v>
                </c:pt>
                <c:pt idx="2">
                  <c:v>20</c:v>
                </c:pt>
                <c:pt idx="3">
                  <c:v>10</c:v>
                </c:pt>
                <c:pt idx="4">
                  <c:v>5</c:v>
                </c:pt>
                <c:pt idx="5">
                  <c:v>1</c:v>
                </c:pt>
                <c:pt idx="6">
                  <c:v>0.1</c:v>
                </c:pt>
              </c:numCache>
            </c:numRef>
          </c:cat>
          <c:val>
            <c:numRef>
              <c:f>'TOI 4504'!$C$132:$C$138</c:f>
              <c:numCache>
                <c:formatCode>General</c:formatCode>
                <c:ptCount val="7"/>
                <c:pt idx="0">
                  <c:v>0.38272699999999998</c:v>
                </c:pt>
                <c:pt idx="1">
                  <c:v>0.38284400000000002</c:v>
                </c:pt>
                <c:pt idx="2">
                  <c:v>0.38292199999999998</c:v>
                </c:pt>
                <c:pt idx="3">
                  <c:v>0.38294099999999998</c:v>
                </c:pt>
                <c:pt idx="4">
                  <c:v>0.38295099999999999</c:v>
                </c:pt>
                <c:pt idx="5">
                  <c:v>0.38295899999999999</c:v>
                </c:pt>
                <c:pt idx="6">
                  <c:v>0.382961</c:v>
                </c:pt>
              </c:numCache>
            </c:numRef>
          </c:val>
          <c:smooth val="0"/>
          <c:extLst>
            <c:ext xmlns:c16="http://schemas.microsoft.com/office/drawing/2014/chart" uri="{C3380CC4-5D6E-409C-BE32-E72D297353CC}">
              <c16:uniqueId val="{00000002-D8BB-4A6C-8660-8C3A7943020B}"/>
            </c:ext>
          </c:extLst>
        </c:ser>
        <c:dLbls>
          <c:showLegendKey val="0"/>
          <c:showVal val="0"/>
          <c:showCatName val="0"/>
          <c:showSerName val="0"/>
          <c:showPercent val="0"/>
          <c:showBubbleSize val="0"/>
        </c:dLbls>
        <c:smooth val="0"/>
        <c:axId val="1934120575"/>
        <c:axId val="1934118175"/>
      </c:lineChart>
      <c:catAx>
        <c:axId val="193412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34118175"/>
        <c:crosses val="autoZero"/>
        <c:auto val="1"/>
        <c:lblAlgn val="ctr"/>
        <c:lblOffset val="100"/>
        <c:noMultiLvlLbl val="0"/>
      </c:catAx>
      <c:valAx>
        <c:axId val="193411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34120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chart" Target="../charts/chart1.xml"/><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552450</xdr:colOff>
      <xdr:row>39</xdr:row>
      <xdr:rowOff>123825</xdr:rowOff>
    </xdr:from>
    <xdr:to>
      <xdr:col>8</xdr:col>
      <xdr:colOff>115217</xdr:colOff>
      <xdr:row>68</xdr:row>
      <xdr:rowOff>96017</xdr:rowOff>
    </xdr:to>
    <xdr:pic>
      <xdr:nvPicPr>
        <xdr:cNvPr id="2" name="Grafik 1">
          <a:extLst>
            <a:ext uri="{FF2B5EF4-FFF2-40B4-BE49-F238E27FC236}">
              <a16:creationId xmlns:a16="http://schemas.microsoft.com/office/drawing/2014/main" id="{5B25C84F-A280-0EE6-8781-0723DD4D7F58}"/>
            </a:ext>
          </a:extLst>
        </xdr:cNvPr>
        <xdr:cNvPicPr>
          <a:picLocks noChangeAspect="1"/>
        </xdr:cNvPicPr>
      </xdr:nvPicPr>
      <xdr:blipFill>
        <a:blip xmlns:r="http://schemas.openxmlformats.org/officeDocument/2006/relationships" r:embed="rId1"/>
        <a:stretch>
          <a:fillRect/>
        </a:stretch>
      </xdr:blipFill>
      <xdr:spPr>
        <a:xfrm>
          <a:off x="552450" y="7553325"/>
          <a:ext cx="6573167" cy="5496692"/>
        </a:xfrm>
        <a:prstGeom prst="rect">
          <a:avLst/>
        </a:prstGeom>
      </xdr:spPr>
    </xdr:pic>
    <xdr:clientData/>
  </xdr:twoCellAnchor>
  <xdr:twoCellAnchor editAs="oneCell">
    <xdr:from>
      <xdr:col>0</xdr:col>
      <xdr:colOff>533400</xdr:colOff>
      <xdr:row>33</xdr:row>
      <xdr:rowOff>104775</xdr:rowOff>
    </xdr:from>
    <xdr:to>
      <xdr:col>8</xdr:col>
      <xdr:colOff>904</xdr:colOff>
      <xdr:row>37</xdr:row>
      <xdr:rowOff>47723</xdr:rowOff>
    </xdr:to>
    <xdr:pic>
      <xdr:nvPicPr>
        <xdr:cNvPr id="3" name="Grafik 2">
          <a:extLst>
            <a:ext uri="{FF2B5EF4-FFF2-40B4-BE49-F238E27FC236}">
              <a16:creationId xmlns:a16="http://schemas.microsoft.com/office/drawing/2014/main" id="{A9CC761A-B11B-4F19-1600-0CFD140B4173}"/>
            </a:ext>
          </a:extLst>
        </xdr:cNvPr>
        <xdr:cNvPicPr>
          <a:picLocks noChangeAspect="1"/>
        </xdr:cNvPicPr>
      </xdr:nvPicPr>
      <xdr:blipFill>
        <a:blip xmlns:r="http://schemas.openxmlformats.org/officeDocument/2006/relationships" r:embed="rId2"/>
        <a:stretch>
          <a:fillRect/>
        </a:stretch>
      </xdr:blipFill>
      <xdr:spPr>
        <a:xfrm>
          <a:off x="533400" y="6391275"/>
          <a:ext cx="6477904" cy="704948"/>
        </a:xfrm>
        <a:prstGeom prst="rect">
          <a:avLst/>
        </a:prstGeom>
      </xdr:spPr>
    </xdr:pic>
    <xdr:clientData/>
  </xdr:twoCellAnchor>
  <xdr:twoCellAnchor editAs="oneCell">
    <xdr:from>
      <xdr:col>0</xdr:col>
      <xdr:colOff>276225</xdr:colOff>
      <xdr:row>70</xdr:row>
      <xdr:rowOff>114300</xdr:rowOff>
    </xdr:from>
    <xdr:to>
      <xdr:col>7</xdr:col>
      <xdr:colOff>534307</xdr:colOff>
      <xdr:row>106</xdr:row>
      <xdr:rowOff>10468</xdr:rowOff>
    </xdr:to>
    <xdr:pic>
      <xdr:nvPicPr>
        <xdr:cNvPr id="4" name="Grafik 3">
          <a:extLst>
            <a:ext uri="{FF2B5EF4-FFF2-40B4-BE49-F238E27FC236}">
              <a16:creationId xmlns:a16="http://schemas.microsoft.com/office/drawing/2014/main" id="{A981E6EA-CE0F-19D3-B8FF-B852399628F6}"/>
            </a:ext>
          </a:extLst>
        </xdr:cNvPr>
        <xdr:cNvPicPr>
          <a:picLocks noChangeAspect="1"/>
        </xdr:cNvPicPr>
      </xdr:nvPicPr>
      <xdr:blipFill>
        <a:blip xmlns:r="http://schemas.openxmlformats.org/officeDocument/2006/relationships" r:embed="rId3"/>
        <a:stretch>
          <a:fillRect/>
        </a:stretch>
      </xdr:blipFill>
      <xdr:spPr>
        <a:xfrm>
          <a:off x="276225" y="13449300"/>
          <a:ext cx="6496957" cy="6754168"/>
        </a:xfrm>
        <a:prstGeom prst="rect">
          <a:avLst/>
        </a:prstGeom>
      </xdr:spPr>
    </xdr:pic>
    <xdr:clientData/>
  </xdr:twoCellAnchor>
  <xdr:twoCellAnchor editAs="oneCell">
    <xdr:from>
      <xdr:col>0</xdr:col>
      <xdr:colOff>400050</xdr:colOff>
      <xdr:row>109</xdr:row>
      <xdr:rowOff>0</xdr:rowOff>
    </xdr:from>
    <xdr:to>
      <xdr:col>7</xdr:col>
      <xdr:colOff>286605</xdr:colOff>
      <xdr:row>121</xdr:row>
      <xdr:rowOff>38424</xdr:rowOff>
    </xdr:to>
    <xdr:pic>
      <xdr:nvPicPr>
        <xdr:cNvPr id="5" name="Grafik 4">
          <a:extLst>
            <a:ext uri="{FF2B5EF4-FFF2-40B4-BE49-F238E27FC236}">
              <a16:creationId xmlns:a16="http://schemas.microsoft.com/office/drawing/2014/main" id="{C1AE8F4B-BBC9-CD62-1020-B90DCE65462D}"/>
            </a:ext>
          </a:extLst>
        </xdr:cNvPr>
        <xdr:cNvPicPr>
          <a:picLocks noChangeAspect="1"/>
        </xdr:cNvPicPr>
      </xdr:nvPicPr>
      <xdr:blipFill>
        <a:blip xmlns:r="http://schemas.openxmlformats.org/officeDocument/2006/relationships" r:embed="rId4"/>
        <a:stretch>
          <a:fillRect/>
        </a:stretch>
      </xdr:blipFill>
      <xdr:spPr>
        <a:xfrm>
          <a:off x="400050" y="20764500"/>
          <a:ext cx="6125430" cy="2324424"/>
        </a:xfrm>
        <a:prstGeom prst="rect">
          <a:avLst/>
        </a:prstGeom>
      </xdr:spPr>
    </xdr:pic>
    <xdr:clientData/>
  </xdr:twoCellAnchor>
  <xdr:twoCellAnchor>
    <xdr:from>
      <xdr:col>7</xdr:col>
      <xdr:colOff>381000</xdr:colOff>
      <xdr:row>129</xdr:row>
      <xdr:rowOff>9525</xdr:rowOff>
    </xdr:from>
    <xdr:to>
      <xdr:col>13</xdr:col>
      <xdr:colOff>323850</xdr:colOff>
      <xdr:row>140</xdr:row>
      <xdr:rowOff>71437</xdr:rowOff>
    </xdr:to>
    <xdr:graphicFrame macro="">
      <xdr:nvGraphicFramePr>
        <xdr:cNvPr id="7" name="Diagramm 6">
          <a:extLst>
            <a:ext uri="{FF2B5EF4-FFF2-40B4-BE49-F238E27FC236}">
              <a16:creationId xmlns:a16="http://schemas.microsoft.com/office/drawing/2014/main" id="{C360EF9A-D699-9D27-E99B-A3FEAB2105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213360</xdr:colOff>
      <xdr:row>3</xdr:row>
      <xdr:rowOff>59100</xdr:rowOff>
    </xdr:from>
    <xdr:to>
      <xdr:col>7</xdr:col>
      <xdr:colOff>121920</xdr:colOff>
      <xdr:row>26</xdr:row>
      <xdr:rowOff>28620</xdr:rowOff>
    </xdr:to>
    <xdr:sp macro="" textlink="">
      <xdr:nvSpPr>
        <xdr:cNvPr id="2" name="Ellipse 1">
          <a:extLst>
            <a:ext uri="{FF2B5EF4-FFF2-40B4-BE49-F238E27FC236}">
              <a16:creationId xmlns:a16="http://schemas.microsoft.com/office/drawing/2014/main" id="{936F0679-7F62-C212-6A66-38DA3D787B28}"/>
            </a:ext>
          </a:extLst>
        </xdr:cNvPr>
        <xdr:cNvSpPr>
          <a:spLocks noChangeAspect="1"/>
        </xdr:cNvSpPr>
      </xdr:nvSpPr>
      <xdr:spPr>
        <a:xfrm>
          <a:off x="3261360" y="607740"/>
          <a:ext cx="4175760" cy="4175760"/>
        </a:xfrm>
        <a:prstGeom prst="ellipse">
          <a:avLst/>
        </a:prstGeom>
        <a:solidFill>
          <a:srgbClr val="FFFF9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xdr:from>
      <xdr:col>4</xdr:col>
      <xdr:colOff>234426</xdr:colOff>
      <xdr:row>9</xdr:row>
      <xdr:rowOff>57150</xdr:rowOff>
    </xdr:from>
    <xdr:to>
      <xdr:col>4</xdr:col>
      <xdr:colOff>592566</xdr:colOff>
      <xdr:row>11</xdr:row>
      <xdr:rowOff>15624</xdr:rowOff>
    </xdr:to>
    <xdr:sp macro="" textlink="">
      <xdr:nvSpPr>
        <xdr:cNvPr id="3" name="Ellipse 2">
          <a:extLst>
            <a:ext uri="{FF2B5EF4-FFF2-40B4-BE49-F238E27FC236}">
              <a16:creationId xmlns:a16="http://schemas.microsoft.com/office/drawing/2014/main" id="{430AA7B8-1F2F-4DE4-895B-E92300C48B89}"/>
            </a:ext>
          </a:extLst>
        </xdr:cNvPr>
        <xdr:cNvSpPr>
          <a:spLocks noChangeAspect="1"/>
        </xdr:cNvSpPr>
      </xdr:nvSpPr>
      <xdr:spPr>
        <a:xfrm>
          <a:off x="2672826" y="1771650"/>
          <a:ext cx="358140" cy="339474"/>
        </a:xfrm>
        <a:prstGeom prst="ellipse">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xdr:from>
      <xdr:col>3</xdr:col>
      <xdr:colOff>502920</xdr:colOff>
      <xdr:row>14</xdr:row>
      <xdr:rowOff>106680</xdr:rowOff>
    </xdr:from>
    <xdr:to>
      <xdr:col>3</xdr:col>
      <xdr:colOff>569640</xdr:colOff>
      <xdr:row>14</xdr:row>
      <xdr:rowOff>173400</xdr:rowOff>
    </xdr:to>
    <xdr:sp macro="" textlink="">
      <xdr:nvSpPr>
        <xdr:cNvPr id="4" name="Ellipse 3">
          <a:extLst>
            <a:ext uri="{FF2B5EF4-FFF2-40B4-BE49-F238E27FC236}">
              <a16:creationId xmlns:a16="http://schemas.microsoft.com/office/drawing/2014/main" id="{B957DFAF-BB9A-4384-892E-17CF31A5A9DE}"/>
            </a:ext>
          </a:extLst>
        </xdr:cNvPr>
        <xdr:cNvSpPr>
          <a:spLocks noChangeAspect="1"/>
        </xdr:cNvSpPr>
      </xdr:nvSpPr>
      <xdr:spPr>
        <a:xfrm>
          <a:off x="7208520" y="3398520"/>
          <a:ext cx="66720" cy="66720"/>
        </a:xfrm>
        <a:prstGeom prst="ellipse">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xdr:from>
      <xdr:col>3</xdr:col>
      <xdr:colOff>531798</xdr:colOff>
      <xdr:row>14</xdr:row>
      <xdr:rowOff>138054</xdr:rowOff>
    </xdr:from>
    <xdr:to>
      <xdr:col>7</xdr:col>
      <xdr:colOff>117438</xdr:colOff>
      <xdr:row>14</xdr:row>
      <xdr:rowOff>138054</xdr:rowOff>
    </xdr:to>
    <xdr:cxnSp macro="">
      <xdr:nvCxnSpPr>
        <xdr:cNvPr id="6" name="Lige pilforbindelse 5">
          <a:extLst>
            <a:ext uri="{FF2B5EF4-FFF2-40B4-BE49-F238E27FC236}">
              <a16:creationId xmlns:a16="http://schemas.microsoft.com/office/drawing/2014/main" id="{8042F8EB-0605-0B67-E119-8421C027D6FA}"/>
            </a:ext>
          </a:extLst>
        </xdr:cNvPr>
        <xdr:cNvCxnSpPr/>
      </xdr:nvCxnSpPr>
      <xdr:spPr>
        <a:xfrm>
          <a:off x="7237398" y="3446030"/>
          <a:ext cx="202404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535101</xdr:colOff>
      <xdr:row>10</xdr:row>
      <xdr:rowOff>17931</xdr:rowOff>
    </xdr:from>
    <xdr:to>
      <xdr:col>4</xdr:col>
      <xdr:colOff>421339</xdr:colOff>
      <xdr:row>14</xdr:row>
      <xdr:rowOff>136737</xdr:rowOff>
    </xdr:to>
    <xdr:cxnSp macro="">
      <xdr:nvCxnSpPr>
        <xdr:cNvPr id="13" name="Lige pilforbindelse 12">
          <a:extLst>
            <a:ext uri="{FF2B5EF4-FFF2-40B4-BE49-F238E27FC236}">
              <a16:creationId xmlns:a16="http://schemas.microsoft.com/office/drawing/2014/main" id="{4EC5A443-9CD4-46B0-A82E-E6216E83FD02}"/>
            </a:ext>
          </a:extLst>
        </xdr:cNvPr>
        <xdr:cNvCxnSpPr/>
      </xdr:nvCxnSpPr>
      <xdr:spPr>
        <a:xfrm flipV="1">
          <a:off x="7240701" y="2590802"/>
          <a:ext cx="495838" cy="85391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132826</xdr:colOff>
      <xdr:row>2</xdr:row>
      <xdr:rowOff>34898</xdr:rowOff>
    </xdr:from>
    <xdr:to>
      <xdr:col>0</xdr:col>
      <xdr:colOff>490966</xdr:colOff>
      <xdr:row>4</xdr:row>
      <xdr:rowOff>27278</xdr:rowOff>
    </xdr:to>
    <xdr:sp macro="" textlink="">
      <xdr:nvSpPr>
        <xdr:cNvPr id="16" name="Ellipse 15">
          <a:extLst>
            <a:ext uri="{FF2B5EF4-FFF2-40B4-BE49-F238E27FC236}">
              <a16:creationId xmlns:a16="http://schemas.microsoft.com/office/drawing/2014/main" id="{ABDAB402-200B-4532-860C-75C9A37C7E9C}"/>
            </a:ext>
          </a:extLst>
        </xdr:cNvPr>
        <xdr:cNvSpPr>
          <a:spLocks noChangeAspect="1"/>
        </xdr:cNvSpPr>
      </xdr:nvSpPr>
      <xdr:spPr>
        <a:xfrm>
          <a:off x="3180826" y="400658"/>
          <a:ext cx="358140" cy="35814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xdr:from>
      <xdr:col>3</xdr:col>
      <xdr:colOff>351266</xdr:colOff>
      <xdr:row>13</xdr:row>
      <xdr:rowOff>141578</xdr:rowOff>
    </xdr:from>
    <xdr:to>
      <xdr:col>4</xdr:col>
      <xdr:colOff>99806</xdr:colOff>
      <xdr:row>15</xdr:row>
      <xdr:rowOff>133958</xdr:rowOff>
    </xdr:to>
    <xdr:sp macro="" textlink="">
      <xdr:nvSpPr>
        <xdr:cNvPr id="17" name="Ellipse 16">
          <a:extLst>
            <a:ext uri="{FF2B5EF4-FFF2-40B4-BE49-F238E27FC236}">
              <a16:creationId xmlns:a16="http://schemas.microsoft.com/office/drawing/2014/main" id="{B9AC564B-12BB-410A-91C4-E0D74E8F3348}"/>
            </a:ext>
          </a:extLst>
        </xdr:cNvPr>
        <xdr:cNvSpPr>
          <a:spLocks noChangeAspect="1"/>
        </xdr:cNvSpPr>
      </xdr:nvSpPr>
      <xdr:spPr>
        <a:xfrm>
          <a:off x="5228066" y="2519018"/>
          <a:ext cx="358140" cy="358140"/>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twoCellAnchor>
    <xdr:from>
      <xdr:col>5</xdr:col>
      <xdr:colOff>162007</xdr:colOff>
      <xdr:row>4</xdr:row>
      <xdr:rowOff>15840</xdr:rowOff>
    </xdr:from>
    <xdr:to>
      <xdr:col>5</xdr:col>
      <xdr:colOff>501409</xdr:colOff>
      <xdr:row>5</xdr:row>
      <xdr:rowOff>167737</xdr:rowOff>
    </xdr:to>
    <xdr:sp macro="" textlink="">
      <xdr:nvSpPr>
        <xdr:cNvPr id="18" name="Bue 17">
          <a:extLst>
            <a:ext uri="{FF2B5EF4-FFF2-40B4-BE49-F238E27FC236}">
              <a16:creationId xmlns:a16="http://schemas.microsoft.com/office/drawing/2014/main" id="{810AD241-E2F1-96D3-0295-ECCFEC1EC61C}"/>
            </a:ext>
          </a:extLst>
        </xdr:cNvPr>
        <xdr:cNvSpPr/>
      </xdr:nvSpPr>
      <xdr:spPr>
        <a:xfrm rot="10484268">
          <a:off x="6258007" y="747360"/>
          <a:ext cx="339402" cy="334777"/>
        </a:xfrm>
        <a:prstGeom prst="arc">
          <a:avLst>
            <a:gd name="adj1" fmla="val 13326443"/>
            <a:gd name="adj2" fmla="val 2282937"/>
          </a:avLst>
        </a:prstGeom>
      </xdr:spPr>
      <xdr:style>
        <a:lnRef idx="2">
          <a:schemeClr val="dk1"/>
        </a:lnRef>
        <a:fillRef idx="0">
          <a:schemeClr val="dk1"/>
        </a:fillRef>
        <a:effectRef idx="1">
          <a:schemeClr val="dk1"/>
        </a:effectRef>
        <a:fontRef idx="minor">
          <a:schemeClr val="tx1"/>
        </a:fontRef>
      </xdr:style>
      <xdr:txBody>
        <a:bodyPr vertOverflow="clip" horzOverflow="clip" rtlCol="0" anchor="t"/>
        <a:lstStyle/>
        <a:p>
          <a:pPr algn="l"/>
          <a:endParaRPr lang="da-DK" sz="1100"/>
        </a:p>
      </xdr:txBody>
    </xdr:sp>
    <xdr:clientData/>
  </xdr:twoCellAnchor>
  <xdr:twoCellAnchor editAs="oneCell">
    <xdr:from>
      <xdr:col>10</xdr:col>
      <xdr:colOff>0</xdr:colOff>
      <xdr:row>0</xdr:row>
      <xdr:rowOff>0</xdr:rowOff>
    </xdr:from>
    <xdr:to>
      <xdr:col>19</xdr:col>
      <xdr:colOff>362766</xdr:colOff>
      <xdr:row>23</xdr:row>
      <xdr:rowOff>57770</xdr:rowOff>
    </xdr:to>
    <xdr:pic>
      <xdr:nvPicPr>
        <xdr:cNvPr id="5" name="Grafik 4">
          <a:extLst>
            <a:ext uri="{FF2B5EF4-FFF2-40B4-BE49-F238E27FC236}">
              <a16:creationId xmlns:a16="http://schemas.microsoft.com/office/drawing/2014/main" id="{FC43172A-4472-1B69-AF04-20F8FB7E4A99}"/>
            </a:ext>
          </a:extLst>
        </xdr:cNvPr>
        <xdr:cNvPicPr>
          <a:picLocks noChangeAspect="1"/>
        </xdr:cNvPicPr>
      </xdr:nvPicPr>
      <xdr:blipFill>
        <a:blip xmlns:r="http://schemas.openxmlformats.org/officeDocument/2006/relationships" r:embed="rId1"/>
        <a:stretch>
          <a:fillRect/>
        </a:stretch>
      </xdr:blipFill>
      <xdr:spPr>
        <a:xfrm>
          <a:off x="6096000" y="0"/>
          <a:ext cx="5849166" cy="4439270"/>
        </a:xfrm>
        <a:prstGeom prst="rect">
          <a:avLst/>
        </a:prstGeom>
      </xdr:spPr>
    </xdr:pic>
    <xdr:clientData/>
  </xdr:twoCellAnchor>
  <xdr:twoCellAnchor>
    <xdr:from>
      <xdr:col>1</xdr:col>
      <xdr:colOff>132826</xdr:colOff>
      <xdr:row>6</xdr:row>
      <xdr:rowOff>66675</xdr:rowOff>
    </xdr:from>
    <xdr:to>
      <xdr:col>6</xdr:col>
      <xdr:colOff>200025</xdr:colOff>
      <xdr:row>23</xdr:row>
      <xdr:rowOff>12037</xdr:rowOff>
    </xdr:to>
    <xdr:sp macro="" textlink="">
      <xdr:nvSpPr>
        <xdr:cNvPr id="7" name="Ellipse 6">
          <a:extLst>
            <a:ext uri="{FF2B5EF4-FFF2-40B4-BE49-F238E27FC236}">
              <a16:creationId xmlns:a16="http://schemas.microsoft.com/office/drawing/2014/main" id="{90491D21-83B5-46CC-92C9-6981A0E304E6}"/>
            </a:ext>
          </a:extLst>
        </xdr:cNvPr>
        <xdr:cNvSpPr>
          <a:spLocks noChangeAspect="1"/>
        </xdr:cNvSpPr>
      </xdr:nvSpPr>
      <xdr:spPr>
        <a:xfrm>
          <a:off x="742426" y="1209675"/>
          <a:ext cx="3115199" cy="3183862"/>
        </a:xfrm>
        <a:prstGeom prst="ellipse">
          <a:avLst/>
        </a:prstGeom>
        <a:noFill/>
        <a:ln>
          <a:solidFill>
            <a:srgbClr val="FF0000"/>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a-DK"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4D42E-A664-47EC-9C8A-1146EAD8C69E}">
  <dimension ref="A1:O145"/>
  <sheetViews>
    <sheetView tabSelected="1" topLeftCell="A113" workbookViewId="0">
      <selection activeCell="E125" sqref="E125"/>
    </sheetView>
  </sheetViews>
  <sheetFormatPr baseColWidth="10" defaultColWidth="11.5703125" defaultRowHeight="15" x14ac:dyDescent="0.25"/>
  <cols>
    <col min="1" max="1" width="17.42578125" customWidth="1"/>
    <col min="2" max="2" width="14" bestFit="1" customWidth="1"/>
    <col min="3" max="3" width="14.140625" customWidth="1"/>
    <col min="4" max="6" width="12.140625" customWidth="1"/>
    <col min="14" max="14" width="22.28515625" bestFit="1" customWidth="1"/>
    <col min="15" max="15" width="16.7109375" bestFit="1" customWidth="1"/>
  </cols>
  <sheetData>
    <row r="1" spans="1:15" x14ac:dyDescent="0.25">
      <c r="A1" s="1"/>
      <c r="K1" s="4" t="s">
        <v>14</v>
      </c>
      <c r="L1" s="4" t="s">
        <v>16</v>
      </c>
      <c r="M1" t="s">
        <v>67</v>
      </c>
      <c r="N1" t="s">
        <v>64</v>
      </c>
      <c r="O1" t="s">
        <v>63</v>
      </c>
    </row>
    <row r="2" spans="1:15" x14ac:dyDescent="0.25">
      <c r="A2" s="1" t="s">
        <v>3</v>
      </c>
      <c r="J2" t="s">
        <v>11</v>
      </c>
      <c r="K2" s="3">
        <v>696342000</v>
      </c>
      <c r="L2" s="3">
        <f>K2*K2*PI()</f>
        <v>1.5233337134996349E+18</v>
      </c>
    </row>
    <row r="3" spans="1:15" x14ac:dyDescent="0.25">
      <c r="A3" s="1" t="s">
        <v>4</v>
      </c>
    </row>
    <row r="4" spans="1:15" x14ac:dyDescent="0.25">
      <c r="A4" s="1" t="s">
        <v>5</v>
      </c>
      <c r="J4" t="s">
        <v>12</v>
      </c>
      <c r="K4" s="3">
        <v>71492000</v>
      </c>
      <c r="L4" s="3">
        <f>K4*K4*PI()</f>
        <v>1.6057013262380642E+16</v>
      </c>
    </row>
    <row r="5" spans="1:15" x14ac:dyDescent="0.25">
      <c r="A5" s="1" t="s">
        <v>6</v>
      </c>
      <c r="J5" t="s">
        <v>13</v>
      </c>
      <c r="K5" s="3">
        <v>6378135</v>
      </c>
      <c r="L5" s="3">
        <f>K5*K5*PI()</f>
        <v>127801893198931.94</v>
      </c>
    </row>
    <row r="6" spans="1:15" x14ac:dyDescent="0.25">
      <c r="A6" s="2" t="s">
        <v>0</v>
      </c>
    </row>
    <row r="7" spans="1:15" x14ac:dyDescent="0.25">
      <c r="A7" s="1" t="s">
        <v>7</v>
      </c>
      <c r="K7">
        <v>0.92</v>
      </c>
      <c r="L7" s="3">
        <f>K7*K7*L2</f>
        <v>1.289349655106091E+18</v>
      </c>
    </row>
    <row r="8" spans="1:15" x14ac:dyDescent="0.25">
      <c r="A8" s="1" t="s">
        <v>8</v>
      </c>
    </row>
    <row r="9" spans="1:15" x14ac:dyDescent="0.25">
      <c r="A9" s="1" t="s">
        <v>9</v>
      </c>
    </row>
    <row r="10" spans="1:15" x14ac:dyDescent="0.25">
      <c r="A10" s="2" t="s">
        <v>1</v>
      </c>
    </row>
    <row r="11" spans="1:15" x14ac:dyDescent="0.25">
      <c r="A11" s="1" t="s">
        <v>10</v>
      </c>
      <c r="K11">
        <v>2.6909999999999998</v>
      </c>
      <c r="L11" s="3">
        <f>K11*K11*L5</f>
        <v>925474981364094.75</v>
      </c>
      <c r="M11" s="5">
        <f>L11/L7*1000000</f>
        <v>717.78433235625619</v>
      </c>
      <c r="N11" s="5">
        <v>859</v>
      </c>
      <c r="O11">
        <v>812</v>
      </c>
    </row>
    <row r="12" spans="1:15" x14ac:dyDescent="0.25">
      <c r="A12" s="2" t="s">
        <v>2</v>
      </c>
    </row>
    <row r="13" spans="1:15" x14ac:dyDescent="0.25">
      <c r="A13" s="1" t="s">
        <v>15</v>
      </c>
      <c r="K13">
        <v>0.98970000000000002</v>
      </c>
      <c r="L13" s="3">
        <f>K13*K13*L4</f>
        <v>1.5727942277712606E+16</v>
      </c>
      <c r="M13" s="5">
        <f>L13/L7*1000000</f>
        <v>12198.353034358604</v>
      </c>
      <c r="N13">
        <v>14270.000000000067</v>
      </c>
      <c r="O13">
        <v>13598</v>
      </c>
    </row>
    <row r="19" spans="1:15" x14ac:dyDescent="0.25">
      <c r="N19">
        <v>98.572999999999993</v>
      </c>
      <c r="O19">
        <v>99.914100000000005</v>
      </c>
    </row>
    <row r="20" spans="1:15" x14ac:dyDescent="0.25">
      <c r="N20">
        <f>100-N19</f>
        <v>1.4270000000000067</v>
      </c>
      <c r="O20">
        <f>100-O19</f>
        <v>8.5899999999995202E-2</v>
      </c>
    </row>
    <row r="21" spans="1:15" x14ac:dyDescent="0.25">
      <c r="N21">
        <f>N20*10000</f>
        <v>14270.000000000067</v>
      </c>
      <c r="O21">
        <f>O20*10000</f>
        <v>858.99999999995202</v>
      </c>
    </row>
    <row r="24" spans="1:15" x14ac:dyDescent="0.25">
      <c r="A24" s="2" t="s">
        <v>1</v>
      </c>
    </row>
    <row r="25" spans="1:15" x14ac:dyDescent="0.25">
      <c r="A25" t="s">
        <v>68</v>
      </c>
      <c r="B25" s="20">
        <v>2.4261400000000002</v>
      </c>
    </row>
    <row r="26" spans="1:15" x14ac:dyDescent="0.25">
      <c r="A26" t="s">
        <v>69</v>
      </c>
      <c r="B26" s="21">
        <v>2459038.4580000001</v>
      </c>
    </row>
    <row r="27" spans="1:15" x14ac:dyDescent="0.25">
      <c r="A27" t="s">
        <v>70</v>
      </c>
      <c r="B27" s="21">
        <v>2458400</v>
      </c>
    </row>
    <row r="28" spans="1:15" x14ac:dyDescent="0.25">
      <c r="A28" t="s">
        <v>71</v>
      </c>
      <c r="B28" s="21">
        <f>B26-B27</f>
        <v>638.45800000010058</v>
      </c>
    </row>
    <row r="29" spans="1:15" x14ac:dyDescent="0.25">
      <c r="A29" t="s">
        <v>72</v>
      </c>
      <c r="B29" s="21">
        <f>B28/B25</f>
        <v>263.15793812397493</v>
      </c>
    </row>
    <row r="30" spans="1:15" x14ac:dyDescent="0.25">
      <c r="A30" t="s">
        <v>73</v>
      </c>
      <c r="B30" s="21">
        <f>B26-B25*ROUNDDOWN(B29,0)</f>
        <v>2458400.3831799999</v>
      </c>
      <c r="C30" t="s">
        <v>74</v>
      </c>
    </row>
    <row r="31" spans="1:15" x14ac:dyDescent="0.25">
      <c r="A31" s="7"/>
      <c r="B31" s="7"/>
      <c r="C31" s="7"/>
      <c r="D31" s="7"/>
      <c r="E31" s="7"/>
      <c r="F31" s="7"/>
      <c r="G31" s="7"/>
      <c r="H31" s="7"/>
      <c r="I31" s="7"/>
      <c r="J31" s="7"/>
      <c r="K31" s="7"/>
      <c r="L31" s="7"/>
      <c r="M31" s="7"/>
      <c r="N31" s="7"/>
    </row>
    <row r="33" spans="1:1" x14ac:dyDescent="0.25">
      <c r="A33" s="18" t="s">
        <v>76</v>
      </c>
    </row>
    <row r="39" spans="1:1" x14ac:dyDescent="0.25">
      <c r="A39" s="18" t="s">
        <v>75</v>
      </c>
    </row>
    <row r="70" spans="1:1" x14ac:dyDescent="0.25">
      <c r="A70" s="18" t="s">
        <v>77</v>
      </c>
    </row>
    <row r="108" spans="1:1" x14ac:dyDescent="0.25">
      <c r="A108" s="18" t="s">
        <v>78</v>
      </c>
    </row>
    <row r="125" spans="1:1" x14ac:dyDescent="0.25">
      <c r="A125" t="s">
        <v>79</v>
      </c>
    </row>
    <row r="126" spans="1:1" x14ac:dyDescent="0.25">
      <c r="A126" t="s">
        <v>80</v>
      </c>
    </row>
    <row r="127" spans="1:1" x14ac:dyDescent="0.25">
      <c r="A127" t="s">
        <v>81</v>
      </c>
    </row>
    <row r="130" spans="1:6" x14ac:dyDescent="0.25">
      <c r="A130" t="s">
        <v>93</v>
      </c>
    </row>
    <row r="131" spans="1:6" x14ac:dyDescent="0.25">
      <c r="A131" s="22" t="s">
        <v>84</v>
      </c>
      <c r="B131" s="16" t="s">
        <v>82</v>
      </c>
      <c r="C131" s="16" t="s">
        <v>83</v>
      </c>
      <c r="D131" t="s">
        <v>89</v>
      </c>
    </row>
    <row r="132" spans="1:6" x14ac:dyDescent="0.25">
      <c r="A132" s="22">
        <v>120</v>
      </c>
      <c r="B132" s="16">
        <v>0.38333299999999998</v>
      </c>
      <c r="C132" s="16">
        <v>0.38272699999999998</v>
      </c>
      <c r="D132" s="23">
        <f>($F$132-C132)/$F$132</f>
        <v>7.1279373368152274E-4</v>
      </c>
      <c r="F132">
        <v>0.38300000000000001</v>
      </c>
    </row>
    <row r="133" spans="1:6" x14ac:dyDescent="0.25">
      <c r="A133" s="22">
        <v>60</v>
      </c>
      <c r="B133" s="16">
        <v>0.38263900000000001</v>
      </c>
      <c r="C133" s="16">
        <v>0.38284400000000002</v>
      </c>
      <c r="D133" s="23">
        <f>($F$132-C133)/$F$132</f>
        <v>4.0731070496080802E-4</v>
      </c>
    </row>
    <row r="134" spans="1:6" x14ac:dyDescent="0.25">
      <c r="A134" s="22">
        <v>20</v>
      </c>
      <c r="B134" s="16">
        <v>0.38286999999999999</v>
      </c>
      <c r="C134" s="16">
        <v>0.38292199999999998</v>
      </c>
      <c r="D134" s="23">
        <f>($F$132-C134)/$F$132</f>
        <v>2.0365535248047649E-4</v>
      </c>
    </row>
    <row r="135" spans="1:6" x14ac:dyDescent="0.25">
      <c r="A135" s="22">
        <v>10</v>
      </c>
      <c r="B135" s="16">
        <v>0.38298599999999999</v>
      </c>
      <c r="C135" s="16">
        <v>0.38294099999999998</v>
      </c>
      <c r="D135" s="23">
        <f>($F$132-C135)/$F$132</f>
        <v>1.5404699738911552E-4</v>
      </c>
    </row>
    <row r="136" spans="1:6" x14ac:dyDescent="0.25">
      <c r="A136" s="16">
        <v>5</v>
      </c>
      <c r="B136" s="16">
        <v>0.38292799999999999</v>
      </c>
      <c r="C136" s="16">
        <v>0.38295099999999999</v>
      </c>
      <c r="D136" s="23">
        <f>($F$132-C136)/$F$132</f>
        <v>1.2793733681467688E-4</v>
      </c>
    </row>
    <row r="137" spans="1:6" x14ac:dyDescent="0.25">
      <c r="A137" s="16">
        <v>1</v>
      </c>
      <c r="B137" s="16">
        <v>0.382963</v>
      </c>
      <c r="C137" s="16">
        <v>0.38295899999999999</v>
      </c>
      <c r="D137" s="23">
        <f>($F$132-C137)/$F$132</f>
        <v>1.0704960835512597E-4</v>
      </c>
    </row>
    <row r="138" spans="1:6" x14ac:dyDescent="0.25">
      <c r="A138" s="22">
        <v>0.1</v>
      </c>
      <c r="B138" s="16">
        <v>0.382961</v>
      </c>
      <c r="C138" s="16">
        <v>0.382961</v>
      </c>
      <c r="D138" s="23">
        <f>($F$132-C138)/$F$132</f>
        <v>1.0182767624023824E-4</v>
      </c>
    </row>
    <row r="140" spans="1:6" x14ac:dyDescent="0.25">
      <c r="A140" s="18" t="s">
        <v>85</v>
      </c>
      <c r="B140" t="s">
        <v>86</v>
      </c>
    </row>
    <row r="141" spans="1:6" x14ac:dyDescent="0.25">
      <c r="B141" t="s">
        <v>87</v>
      </c>
    </row>
    <row r="142" spans="1:6" x14ac:dyDescent="0.25">
      <c r="B142" t="s">
        <v>88</v>
      </c>
    </row>
    <row r="143" spans="1:6" x14ac:dyDescent="0.25">
      <c r="B143" t="s">
        <v>90</v>
      </c>
    </row>
    <row r="144" spans="1:6" x14ac:dyDescent="0.25">
      <c r="B144" t="s">
        <v>91</v>
      </c>
    </row>
    <row r="145" spans="2:2" x14ac:dyDescent="0.25">
      <c r="B145" t="s">
        <v>92</v>
      </c>
    </row>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9EDAB-6C8B-452C-B771-172741AC8B82}">
  <dimension ref="A1:AC50"/>
  <sheetViews>
    <sheetView topLeftCell="A13" workbookViewId="0">
      <selection activeCell="A21" sqref="A21"/>
    </sheetView>
  </sheetViews>
  <sheetFormatPr baseColWidth="10" defaultColWidth="9.140625" defaultRowHeight="15" x14ac:dyDescent="0.25"/>
  <cols>
    <col min="1" max="1" width="21.85546875" customWidth="1"/>
    <col min="2" max="2" width="22.140625" customWidth="1"/>
    <col min="4" max="4" width="12" bestFit="1" customWidth="1"/>
  </cols>
  <sheetData>
    <row r="1" spans="1:29" x14ac:dyDescent="0.25">
      <c r="A1" s="14" t="s">
        <v>40</v>
      </c>
      <c r="B1" s="7"/>
      <c r="C1" s="7"/>
      <c r="D1" s="7"/>
      <c r="E1" s="7"/>
      <c r="F1" s="7"/>
      <c r="G1" s="7"/>
      <c r="H1" s="7"/>
      <c r="I1" s="7"/>
      <c r="J1" s="7"/>
      <c r="K1" s="7"/>
      <c r="L1" s="7"/>
      <c r="M1" s="7"/>
      <c r="N1" s="7"/>
      <c r="O1" s="7"/>
      <c r="P1" s="7"/>
      <c r="Q1" s="7"/>
      <c r="R1" s="7"/>
      <c r="S1" s="7"/>
      <c r="T1" s="7"/>
      <c r="U1" s="7"/>
      <c r="V1" s="7"/>
      <c r="W1" s="7"/>
      <c r="X1" s="7"/>
      <c r="Y1" s="7"/>
      <c r="Z1" s="7"/>
      <c r="AA1" s="7"/>
      <c r="AB1" s="7"/>
      <c r="AC1" s="7"/>
    </row>
    <row r="3" spans="1:29" x14ac:dyDescent="0.25">
      <c r="A3" s="14" t="s">
        <v>31</v>
      </c>
      <c r="B3" s="7"/>
      <c r="C3" s="7"/>
      <c r="D3" s="7"/>
      <c r="E3" s="7"/>
      <c r="F3" s="7"/>
      <c r="G3" s="7"/>
      <c r="H3" s="7"/>
      <c r="I3" s="7"/>
      <c r="J3" s="7"/>
      <c r="K3" s="7"/>
      <c r="L3" s="7"/>
      <c r="M3" s="7"/>
      <c r="N3" s="7"/>
      <c r="O3" s="7"/>
      <c r="P3" s="7"/>
      <c r="Q3" s="7"/>
      <c r="R3" s="7"/>
      <c r="S3" s="7"/>
      <c r="T3" s="7"/>
      <c r="U3" s="7"/>
      <c r="V3" s="7"/>
      <c r="W3" s="7"/>
      <c r="X3" s="7"/>
      <c r="Y3" s="7"/>
      <c r="Z3" s="7"/>
      <c r="AA3" s="7"/>
      <c r="AB3" s="7"/>
      <c r="AC3" s="7"/>
    </row>
    <row r="5" spans="1:29" x14ac:dyDescent="0.25">
      <c r="A5" s="6" t="s">
        <v>32</v>
      </c>
      <c r="B5" s="7"/>
      <c r="C5" s="7"/>
      <c r="D5" s="7"/>
      <c r="E5" s="7"/>
      <c r="F5" s="7"/>
      <c r="G5" s="7"/>
      <c r="H5" s="7"/>
      <c r="I5" s="7"/>
      <c r="J5" s="7"/>
      <c r="K5" s="7"/>
      <c r="L5" s="7"/>
      <c r="M5" s="7"/>
      <c r="N5" s="7"/>
      <c r="O5" s="7"/>
      <c r="P5" s="7"/>
      <c r="Q5" s="7"/>
      <c r="R5" s="7"/>
      <c r="S5" s="7"/>
      <c r="T5" s="7"/>
      <c r="U5" s="7"/>
      <c r="V5" s="7"/>
      <c r="W5" s="7"/>
      <c r="X5" s="7"/>
      <c r="Y5" s="7"/>
      <c r="Z5" s="7"/>
      <c r="AA5" s="7"/>
      <c r="AB5" s="7"/>
      <c r="AC5" s="7"/>
    </row>
    <row r="6" spans="1:29" x14ac:dyDescent="0.25">
      <c r="A6" s="8" t="s">
        <v>33</v>
      </c>
      <c r="B6" s="7"/>
      <c r="C6" s="7"/>
      <c r="D6" s="7"/>
      <c r="E6" s="7"/>
      <c r="F6" s="7"/>
      <c r="G6" s="7"/>
      <c r="H6" s="7"/>
      <c r="I6" s="7"/>
      <c r="J6" s="7"/>
      <c r="K6" s="7"/>
      <c r="L6" s="7"/>
      <c r="M6" s="7"/>
      <c r="N6" s="7"/>
      <c r="O6" s="7"/>
      <c r="P6" s="7"/>
      <c r="Q6" s="7"/>
      <c r="R6" s="7"/>
      <c r="S6" s="7"/>
      <c r="T6" s="7"/>
      <c r="U6" s="7"/>
      <c r="V6" s="7"/>
      <c r="W6" s="7"/>
      <c r="X6" s="7"/>
      <c r="Y6" s="7"/>
      <c r="Z6" s="7"/>
      <c r="AA6" s="7"/>
      <c r="AB6" s="7"/>
      <c r="AC6" s="7"/>
    </row>
    <row r="7" spans="1:29" x14ac:dyDescent="0.25">
      <c r="A7" s="9" t="s">
        <v>34</v>
      </c>
      <c r="B7" s="7"/>
      <c r="C7" s="7"/>
      <c r="D7" s="7"/>
      <c r="E7" s="7"/>
      <c r="F7" s="7"/>
      <c r="G7" s="7"/>
      <c r="H7" s="7"/>
      <c r="I7" s="7"/>
      <c r="J7" s="7"/>
      <c r="K7" s="7"/>
      <c r="L7" s="7"/>
      <c r="M7" s="7"/>
      <c r="N7" s="7"/>
      <c r="O7" s="7"/>
      <c r="P7" s="7"/>
      <c r="Q7" s="7"/>
      <c r="R7" s="7"/>
      <c r="S7" s="7"/>
      <c r="T7" s="7"/>
      <c r="U7" s="7"/>
      <c r="V7" s="7"/>
      <c r="W7" s="7"/>
      <c r="X7" s="7"/>
      <c r="Y7" s="7"/>
      <c r="Z7" s="7"/>
      <c r="AA7" s="7"/>
      <c r="AB7" s="7"/>
      <c r="AC7" s="7"/>
    </row>
    <row r="8" spans="1:29" x14ac:dyDescent="0.25">
      <c r="A8" s="8" t="s">
        <v>35</v>
      </c>
      <c r="B8" s="7"/>
      <c r="C8" s="7"/>
      <c r="D8" s="7"/>
      <c r="E8" s="7"/>
      <c r="F8" s="7"/>
      <c r="G8" s="7"/>
      <c r="H8" s="7"/>
      <c r="I8" s="7"/>
      <c r="J8" s="7"/>
      <c r="K8" s="7"/>
      <c r="L8" s="7"/>
      <c r="M8" s="7"/>
      <c r="N8" s="7"/>
      <c r="O8" s="7"/>
      <c r="P8" s="7"/>
      <c r="Q8" s="7"/>
      <c r="R8" s="7"/>
      <c r="S8" s="7"/>
      <c r="T8" s="7"/>
      <c r="U8" s="7"/>
      <c r="V8" s="7"/>
      <c r="W8" s="7"/>
      <c r="X8" s="7"/>
      <c r="Y8" s="7"/>
      <c r="Z8" s="7"/>
      <c r="AA8" s="7"/>
      <c r="AB8" s="7"/>
      <c r="AC8" s="7"/>
    </row>
    <row r="9" spans="1:29" x14ac:dyDescent="0.25">
      <c r="A9" s="6" t="s">
        <v>36</v>
      </c>
      <c r="B9" s="7"/>
      <c r="C9" s="7"/>
      <c r="D9" s="7"/>
      <c r="E9" s="7"/>
      <c r="F9" s="7"/>
      <c r="G9" s="7"/>
      <c r="H9" s="7"/>
      <c r="I9" s="7"/>
      <c r="J9" s="7"/>
      <c r="K9" s="7"/>
      <c r="L9" s="7"/>
      <c r="M9" s="7"/>
      <c r="N9" s="7"/>
      <c r="O9" s="7"/>
      <c r="P9" s="7"/>
      <c r="Q9" s="7"/>
      <c r="R9" s="7"/>
      <c r="S9" s="7"/>
      <c r="T9" s="7"/>
      <c r="U9" s="7"/>
      <c r="V9" s="7"/>
      <c r="W9" s="7"/>
      <c r="X9" s="7"/>
      <c r="Y9" s="7"/>
      <c r="Z9" s="7"/>
      <c r="AA9" s="7"/>
      <c r="AB9" s="7"/>
      <c r="AC9" s="7"/>
    </row>
    <row r="10" spans="1:29" x14ac:dyDescent="0.25">
      <c r="A10" s="10" t="s">
        <v>37</v>
      </c>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row>
    <row r="11" spans="1:29" x14ac:dyDescent="0.25">
      <c r="A11" s="8" t="s">
        <v>38</v>
      </c>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row>
    <row r="12" spans="1:29" x14ac:dyDescent="0.25">
      <c r="A12" s="13" t="s">
        <v>39</v>
      </c>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row>
    <row r="14" spans="1:29" x14ac:dyDescent="0.25">
      <c r="A14" s="6" t="s">
        <v>41</v>
      </c>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row>
    <row r="15" spans="1:29" x14ac:dyDescent="0.25">
      <c r="A15" s="9" t="s">
        <v>42</v>
      </c>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row>
    <row r="16" spans="1:29" x14ac:dyDescent="0.25">
      <c r="A16" s="9" t="s">
        <v>43</v>
      </c>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row>
    <row r="17" spans="1:29" x14ac:dyDescent="0.25">
      <c r="A17" s="9" t="s">
        <v>44</v>
      </c>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row>
    <row r="18" spans="1:29" x14ac:dyDescent="0.25">
      <c r="A18" s="9" t="s">
        <v>45</v>
      </c>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row>
    <row r="19" spans="1:29" x14ac:dyDescent="0.25">
      <c r="A19" s="9" t="s">
        <v>46</v>
      </c>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row>
    <row r="20" spans="1:29" x14ac:dyDescent="0.25">
      <c r="A20" s="9" t="s">
        <v>47</v>
      </c>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row>
    <row r="21" spans="1:29" x14ac:dyDescent="0.25">
      <c r="A21" s="12" t="s">
        <v>48</v>
      </c>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row>
    <row r="22" spans="1:29" x14ac:dyDescent="0.25">
      <c r="A22" s="10" t="s">
        <v>49</v>
      </c>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row>
    <row r="23" spans="1:29" x14ac:dyDescent="0.25">
      <c r="A23" s="8" t="s">
        <v>50</v>
      </c>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row>
    <row r="24" spans="1:29" x14ac:dyDescent="0.25">
      <c r="A24" s="10" t="s">
        <v>51</v>
      </c>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row>
    <row r="25" spans="1:29" x14ac:dyDescent="0.25">
      <c r="A25" s="12" t="s">
        <v>52</v>
      </c>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row>
    <row r="26" spans="1:29" x14ac:dyDescent="0.25">
      <c r="A26" s="13" t="s">
        <v>39</v>
      </c>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row>
    <row r="28" spans="1:29" x14ac:dyDescent="0.25">
      <c r="A28" s="6" t="s">
        <v>17</v>
      </c>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row>
    <row r="29" spans="1:29" x14ac:dyDescent="0.25">
      <c r="A29" s="8" t="s">
        <v>18</v>
      </c>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row>
    <row r="30" spans="1:29" x14ac:dyDescent="0.25">
      <c r="A30" s="9" t="s">
        <v>19</v>
      </c>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row>
    <row r="31" spans="1:29" x14ac:dyDescent="0.25">
      <c r="A31" s="9" t="s">
        <v>20</v>
      </c>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row>
    <row r="32" spans="1:29" x14ac:dyDescent="0.25">
      <c r="A32" s="10" t="s">
        <v>21</v>
      </c>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row>
    <row r="33" spans="1:29" x14ac:dyDescent="0.25">
      <c r="A33" s="8" t="s">
        <v>22</v>
      </c>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row>
    <row r="34" spans="1:29" x14ac:dyDescent="0.25">
      <c r="A34" s="11" t="s">
        <v>23</v>
      </c>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row>
    <row r="35" spans="1:29" x14ac:dyDescent="0.25">
      <c r="A35" s="8" t="s">
        <v>24</v>
      </c>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row>
    <row r="36" spans="1:29" x14ac:dyDescent="0.25">
      <c r="A36" s="12" t="s">
        <v>25</v>
      </c>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row>
    <row r="37" spans="1:29" x14ac:dyDescent="0.25">
      <c r="A37" s="13" t="s">
        <v>26</v>
      </c>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row>
    <row r="38" spans="1:29" x14ac:dyDescent="0.25">
      <c r="A38" s="8" t="s">
        <v>27</v>
      </c>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row>
    <row r="39" spans="1:29" x14ac:dyDescent="0.25">
      <c r="A39" s="12" t="s">
        <v>28</v>
      </c>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row>
    <row r="40" spans="1:29" x14ac:dyDescent="0.25">
      <c r="A40" s="12" t="s">
        <v>29</v>
      </c>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row>
    <row r="41" spans="1:29" x14ac:dyDescent="0.25">
      <c r="A41" s="12" t="s">
        <v>30</v>
      </c>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row>
    <row r="43" spans="1:29" x14ac:dyDescent="0.25">
      <c r="A43" s="18" t="s">
        <v>54</v>
      </c>
    </row>
    <row r="44" spans="1:29" x14ac:dyDescent="0.25">
      <c r="A44" t="s">
        <v>56</v>
      </c>
      <c r="B44" s="17">
        <v>2.3745999999999999E+26</v>
      </c>
      <c r="C44" t="s">
        <v>65</v>
      </c>
    </row>
    <row r="45" spans="1:29" x14ac:dyDescent="0.25">
      <c r="A45" t="s">
        <v>58</v>
      </c>
      <c r="B45" s="3">
        <v>1.28934965510609E+18</v>
      </c>
      <c r="C45" t="s">
        <v>66</v>
      </c>
      <c r="D45" s="3"/>
      <c r="F45" s="3"/>
    </row>
    <row r="46" spans="1:29" x14ac:dyDescent="0.25">
      <c r="A46" t="s">
        <v>53</v>
      </c>
      <c r="B46" s="15">
        <f>B44/B45</f>
        <v>184170367.64201978</v>
      </c>
      <c r="C46" t="s">
        <v>61</v>
      </c>
    </row>
    <row r="47" spans="1:29" x14ac:dyDescent="0.25">
      <c r="A47" t="s">
        <v>55</v>
      </c>
      <c r="B47" s="16" t="s">
        <v>60</v>
      </c>
      <c r="G47">
        <v>0.47649999999999998</v>
      </c>
      <c r="H47">
        <v>0.34949999999999998</v>
      </c>
      <c r="I47">
        <f>1-G47-H47</f>
        <v>0.1740000000000001</v>
      </c>
    </row>
    <row r="48" spans="1:29" x14ac:dyDescent="0.25">
      <c r="A48" t="s">
        <v>57</v>
      </c>
      <c r="B48" s="16">
        <v>0.79649999999999999</v>
      </c>
      <c r="C48" t="s">
        <v>59</v>
      </c>
    </row>
    <row r="50" spans="1:2" x14ac:dyDescent="0.25">
      <c r="A50" t="s">
        <v>62</v>
      </c>
      <c r="B50" s="19">
        <f>B46/B48</f>
        <v>231224567.03329539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8F03C-1AFE-4DC0-92F4-427F68573854}">
  <dimension ref="A1"/>
  <sheetViews>
    <sheetView zoomScaleNormal="100" workbookViewId="0"/>
  </sheetViews>
  <sheetFormatPr baseColWidth="10" defaultColWidth="9.140625"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TOI 4504</vt:lpstr>
      <vt:lpstr>Luminosity</vt:lpstr>
      <vt:lpstr>Ark2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Uli S</dc:creator>
  <cp:lastModifiedBy>Uli Scheuss</cp:lastModifiedBy>
  <dcterms:created xsi:type="dcterms:W3CDTF">2025-01-05T13:52:59Z</dcterms:created>
  <dcterms:modified xsi:type="dcterms:W3CDTF">2025-01-29T15:44:14Z</dcterms:modified>
</cp:coreProperties>
</file>